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CBoyd/Documents/Azodioxide electrochemistry/"/>
    </mc:Choice>
  </mc:AlternateContent>
  <xr:revisionPtr revIDLastSave="0" documentId="13_ncr:1_{E655C2C6-B566-A444-BE40-AD006DB1EA52}" xr6:coauthVersionLast="37" xr6:coauthVersionMax="37" xr10:uidLastSave="{00000000-0000-0000-0000-000000000000}"/>
  <bookViews>
    <workbookView xWindow="80" yWindow="460" windowWidth="25440" windowHeight="14260" xr2:uid="{AFAA7105-6049-854F-89E9-7BC61E2FE1CA}"/>
  </bookViews>
  <sheets>
    <sheet name="Sheet1" sheetId="1" r:id="rId1"/>
  </sheets>
  <definedNames>
    <definedName name="_xlnm.Print_Area" localSheetId="0">Sheet1!$A$1:$O$38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8" i="1"/>
  <c r="F37" i="1"/>
  <c r="A25" i="1" l="1"/>
  <c r="A37" i="1"/>
  <c r="A36" i="1"/>
  <c r="A35" i="1"/>
  <c r="A34" i="1"/>
  <c r="A33" i="1"/>
  <c r="A32" i="1"/>
  <c r="A31" i="1"/>
  <c r="A30" i="1"/>
  <c r="A18" i="1"/>
  <c r="J11" i="1"/>
  <c r="J12" i="1"/>
  <c r="F35" i="1" s="1"/>
  <c r="J13" i="1"/>
  <c r="I11" i="1"/>
  <c r="I12" i="1"/>
  <c r="E33" i="1" s="1"/>
  <c r="I13" i="1"/>
  <c r="H11" i="1"/>
  <c r="H12" i="1"/>
  <c r="H13" i="1"/>
  <c r="F31" i="1" s="1"/>
  <c r="G11" i="1"/>
  <c r="G12" i="1"/>
  <c r="E29" i="1" s="1"/>
  <c r="G13" i="1"/>
  <c r="F11" i="1"/>
  <c r="F12" i="1"/>
  <c r="F27" i="1" s="1"/>
  <c r="F13" i="1"/>
  <c r="E11" i="1"/>
  <c r="E12" i="1"/>
  <c r="E25" i="1" s="1"/>
  <c r="E13" i="1"/>
  <c r="D11" i="1"/>
  <c r="D12" i="1"/>
  <c r="F23" i="1" s="1"/>
  <c r="D13" i="1"/>
  <c r="C11" i="1"/>
  <c r="C12" i="1"/>
  <c r="E21" i="1" s="1"/>
  <c r="C13" i="1"/>
  <c r="C10" i="1"/>
  <c r="E20" i="1" s="1"/>
  <c r="D10" i="1"/>
  <c r="F22" i="1" s="1"/>
  <c r="E10" i="1"/>
  <c r="E24" i="1" s="1"/>
  <c r="F10" i="1"/>
  <c r="F26" i="1" s="1"/>
  <c r="G10" i="1"/>
  <c r="E28" i="1" s="1"/>
  <c r="H10" i="1"/>
  <c r="F30" i="1" s="1"/>
  <c r="I10" i="1"/>
  <c r="E32" i="1" s="1"/>
  <c r="J10" i="1"/>
  <c r="F34" i="1" s="1"/>
  <c r="B11" i="1"/>
  <c r="B12" i="1"/>
  <c r="F19" i="1" s="1"/>
  <c r="B13" i="1"/>
  <c r="B10" i="1"/>
  <c r="F18" i="1" s="1"/>
  <c r="A26" i="1"/>
  <c r="A24" i="1"/>
  <c r="A23" i="1"/>
  <c r="A22" i="1"/>
  <c r="A21" i="1"/>
  <c r="A20" i="1"/>
  <c r="A19" i="1"/>
  <c r="N12" i="1"/>
  <c r="N4" i="1"/>
  <c r="N5" i="1"/>
  <c r="N6" i="1"/>
  <c r="N7" i="1"/>
  <c r="N8" i="1"/>
  <c r="N9" i="1"/>
  <c r="N10" i="1"/>
  <c r="N11" i="1"/>
  <c r="N3" i="1"/>
  <c r="F20" i="1" l="1"/>
  <c r="F24" i="1"/>
  <c r="F28" i="1"/>
  <c r="F32" i="1"/>
  <c r="E18" i="1"/>
  <c r="E22" i="1"/>
  <c r="E26" i="1"/>
  <c r="E31" i="1"/>
  <c r="E34" i="1"/>
  <c r="F21" i="1"/>
  <c r="F25" i="1"/>
  <c r="F29" i="1"/>
  <c r="F33" i="1"/>
  <c r="E19" i="1"/>
  <c r="E23" i="1"/>
  <c r="E27" i="1"/>
  <c r="E30" i="1"/>
  <c r="E35" i="1"/>
</calcChain>
</file>

<file path=xl/sharedStrings.xml><?xml version="1.0" encoding="utf-8"?>
<sst xmlns="http://schemas.openxmlformats.org/spreadsheetml/2006/main" count="52" uniqueCount="28">
  <si>
    <t>Couple 1 Ea</t>
  </si>
  <si>
    <t>Couple 2 Ea</t>
  </si>
  <si>
    <t>Couple 1 Ec</t>
  </si>
  <si>
    <t>Couple 2 Ec</t>
  </si>
  <si>
    <t>Couple</t>
  </si>
  <si>
    <t xml:space="preserve">Ferrocene </t>
  </si>
  <si>
    <t xml:space="preserve">Ea </t>
  </si>
  <si>
    <t>Ec</t>
  </si>
  <si>
    <t>New zero</t>
  </si>
  <si>
    <t>Ia</t>
  </si>
  <si>
    <t>Ic</t>
  </si>
  <si>
    <t>Average</t>
  </si>
  <si>
    <t>Sweep Rate (mV/sec)</t>
  </si>
  <si>
    <t>Calculations</t>
  </si>
  <si>
    <t>E 1/2 (V)</t>
  </si>
  <si>
    <t>Couple 1 Ea corrected (V)</t>
  </si>
  <si>
    <t>Couple 1 Ec corrected (V)</t>
  </si>
  <si>
    <t>Couple 2 Ea corrected (V)</t>
  </si>
  <si>
    <t>Couple 2 Ec corrected (V)</t>
  </si>
  <si>
    <t>Delta E (V)</t>
  </si>
  <si>
    <t>Sqrt of sweep rate (sqrt(mV/sec))</t>
  </si>
  <si>
    <t>Couple 1</t>
  </si>
  <si>
    <t>Couple 2</t>
  </si>
  <si>
    <t>average couple 1 ∆Ep</t>
  </si>
  <si>
    <t>sd</t>
  </si>
  <si>
    <t>average couple 2 ∆Ep</t>
  </si>
  <si>
    <t>average couple 1 E 1/2</t>
  </si>
  <si>
    <t>average couple 2 E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</si>
</sst>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Couple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Ia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Sheet1!$A$18:$A$26</c:f>
              <c:numCache>
                <c:formatCode>General</c:formatCode>
                <c:ptCount val="9"/>
                <c:pt idx="0">
                  <c:v>10</c:v>
                </c:pt>
                <c:pt idx="1">
                  <c:v>12.24744871391589</c:v>
                </c:pt>
                <c:pt idx="2">
                  <c:v>14.142135623730951</c:v>
                </c:pt>
                <c:pt idx="3">
                  <c:v>15.811388300841896</c:v>
                </c:pt>
                <c:pt idx="4">
                  <c:v>17.320508075688775</c:v>
                </c:pt>
                <c:pt idx="5">
                  <c:v>18.708286933869708</c:v>
                </c:pt>
                <c:pt idx="6">
                  <c:v>20</c:v>
                </c:pt>
                <c:pt idx="7">
                  <c:v>21.213203435596427</c:v>
                </c:pt>
                <c:pt idx="8">
                  <c:v>22.360679774997898</c:v>
                </c:pt>
              </c:numCache>
            </c:numRef>
          </c:xVal>
          <c:yVal>
            <c:numRef>
              <c:f>Sheet1!$B$18:$B$26</c:f>
              <c:numCache>
                <c:formatCode>General</c:formatCode>
                <c:ptCount val="9"/>
                <c:pt idx="0">
                  <c:v>16.82</c:v>
                </c:pt>
                <c:pt idx="1">
                  <c:v>24.44</c:v>
                </c:pt>
                <c:pt idx="2">
                  <c:v>29.36</c:v>
                </c:pt>
                <c:pt idx="3">
                  <c:v>34.119999999999997</c:v>
                </c:pt>
                <c:pt idx="4">
                  <c:v>38.65</c:v>
                </c:pt>
                <c:pt idx="5">
                  <c:v>42.61</c:v>
                </c:pt>
                <c:pt idx="6">
                  <c:v>46.06</c:v>
                </c:pt>
                <c:pt idx="7">
                  <c:v>49.33</c:v>
                </c:pt>
                <c:pt idx="8">
                  <c:v>52.16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CC-8F48-AB0C-A0E9F39FF56E}"/>
            </c:ext>
          </c:extLst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Ic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Sheet1!$A$18:$A$26</c:f>
              <c:numCache>
                <c:formatCode>General</c:formatCode>
                <c:ptCount val="9"/>
                <c:pt idx="0">
                  <c:v>10</c:v>
                </c:pt>
                <c:pt idx="1">
                  <c:v>12.24744871391589</c:v>
                </c:pt>
                <c:pt idx="2">
                  <c:v>14.142135623730951</c:v>
                </c:pt>
                <c:pt idx="3">
                  <c:v>15.811388300841896</c:v>
                </c:pt>
                <c:pt idx="4">
                  <c:v>17.320508075688775</c:v>
                </c:pt>
                <c:pt idx="5">
                  <c:v>18.708286933869708</c:v>
                </c:pt>
                <c:pt idx="6">
                  <c:v>20</c:v>
                </c:pt>
                <c:pt idx="7">
                  <c:v>21.213203435596427</c:v>
                </c:pt>
                <c:pt idx="8">
                  <c:v>22.360679774997898</c:v>
                </c:pt>
              </c:numCache>
            </c:numRef>
          </c:xVal>
          <c:yVal>
            <c:numRef>
              <c:f>Sheet1!$C$18:$C$26</c:f>
              <c:numCache>
                <c:formatCode>General</c:formatCode>
                <c:ptCount val="9"/>
                <c:pt idx="0">
                  <c:v>-32.89</c:v>
                </c:pt>
                <c:pt idx="1">
                  <c:v>-45.15</c:v>
                </c:pt>
                <c:pt idx="2">
                  <c:v>-52.37</c:v>
                </c:pt>
                <c:pt idx="3">
                  <c:v>-58.76</c:v>
                </c:pt>
                <c:pt idx="4">
                  <c:v>-64.349999999999994</c:v>
                </c:pt>
                <c:pt idx="5">
                  <c:v>-69.41</c:v>
                </c:pt>
                <c:pt idx="6">
                  <c:v>-74</c:v>
                </c:pt>
                <c:pt idx="7">
                  <c:v>-78.17</c:v>
                </c:pt>
                <c:pt idx="8">
                  <c:v>-82.09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CC-8F48-AB0C-A0E9F39FF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13311"/>
        <c:axId val="29314991"/>
      </c:scatterChart>
      <c:valAx>
        <c:axId val="29313311"/>
        <c:scaling>
          <c:orientation val="minMax"/>
          <c:min val="9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i="1"/>
                  <a:t>v</a:t>
                </a:r>
                <a:r>
                  <a:rPr lang="en-US" i="0" baseline="30000"/>
                  <a:t>1/2</a:t>
                </a:r>
                <a:r>
                  <a:rPr lang="en-US"/>
                  <a:t> (mV</a:t>
                </a:r>
                <a:r>
                  <a:rPr lang="en-US" baseline="30000"/>
                  <a:t>1/2</a:t>
                </a:r>
                <a:r>
                  <a:rPr lang="en-US"/>
                  <a:t>∙s</a:t>
                </a:r>
                <a:r>
                  <a:rPr lang="en-US" baseline="30000"/>
                  <a:t>-1/2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14991"/>
        <c:crosses val="autoZero"/>
        <c:crossBetween val="midCat"/>
      </c:valAx>
      <c:valAx>
        <c:axId val="29314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Peak</a:t>
                </a:r>
                <a:r>
                  <a:rPr lang="en-US" baseline="0"/>
                  <a:t> c</a:t>
                </a:r>
                <a:r>
                  <a:rPr lang="en-US"/>
                  <a:t>uurent (</a:t>
                </a:r>
                <a:r>
                  <a:rPr lang="el-GR"/>
                  <a:t>μ</a:t>
                </a:r>
                <a:r>
                  <a:rPr lang="en-US"/>
                  <a:t>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133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Couple</a:t>
            </a:r>
            <a:r>
              <a:rPr lang="en-US" baseline="0"/>
              <a:t> 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Sheet1!$B$28</c:f>
              <c:strCache>
                <c:ptCount val="1"/>
                <c:pt idx="0">
                  <c:v>Ia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Sheet1!$A$29:$A$37</c:f>
              <c:numCache>
                <c:formatCode>General</c:formatCode>
                <c:ptCount val="9"/>
                <c:pt idx="0">
                  <c:v>10</c:v>
                </c:pt>
                <c:pt idx="1">
                  <c:v>12.24744871391589</c:v>
                </c:pt>
                <c:pt idx="2">
                  <c:v>14.142135623730951</c:v>
                </c:pt>
                <c:pt idx="3">
                  <c:v>15.811388300841896</c:v>
                </c:pt>
                <c:pt idx="4">
                  <c:v>17.320508075688775</c:v>
                </c:pt>
                <c:pt idx="5">
                  <c:v>18.708286933869708</c:v>
                </c:pt>
                <c:pt idx="6">
                  <c:v>20</c:v>
                </c:pt>
                <c:pt idx="7">
                  <c:v>21.213203435596427</c:v>
                </c:pt>
                <c:pt idx="8">
                  <c:v>22.360679774997898</c:v>
                </c:pt>
              </c:numCache>
            </c:numRef>
          </c:xVal>
          <c:yVal>
            <c:numRef>
              <c:f>Sheet1!$B$29:$B$37</c:f>
              <c:numCache>
                <c:formatCode>General</c:formatCode>
                <c:ptCount val="9"/>
                <c:pt idx="0">
                  <c:v>11.4</c:v>
                </c:pt>
                <c:pt idx="1">
                  <c:v>13.35</c:v>
                </c:pt>
                <c:pt idx="2">
                  <c:v>15.88</c:v>
                </c:pt>
                <c:pt idx="3">
                  <c:v>17.600000000000001</c:v>
                </c:pt>
                <c:pt idx="4">
                  <c:v>18.62</c:v>
                </c:pt>
                <c:pt idx="5">
                  <c:v>19.23</c:v>
                </c:pt>
                <c:pt idx="6">
                  <c:v>19.63</c:v>
                </c:pt>
                <c:pt idx="7">
                  <c:v>19.79</c:v>
                </c:pt>
                <c:pt idx="8">
                  <c:v>20.260000000000002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C9-0B40-9FCC-2EC922F556B8}"/>
            </c:ext>
          </c:extLst>
        </c:ser>
        <c:ser>
          <c:idx val="1"/>
          <c:order val="1"/>
          <c:tx>
            <c:strRef>
              <c:f>Sheet1!$C$28</c:f>
              <c:strCache>
                <c:ptCount val="1"/>
                <c:pt idx="0">
                  <c:v>Ic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Sheet1!$A$29:$A$37</c:f>
              <c:numCache>
                <c:formatCode>General</c:formatCode>
                <c:ptCount val="9"/>
                <c:pt idx="0">
                  <c:v>10</c:v>
                </c:pt>
                <c:pt idx="1">
                  <c:v>12.24744871391589</c:v>
                </c:pt>
                <c:pt idx="2">
                  <c:v>14.142135623730951</c:v>
                </c:pt>
                <c:pt idx="3">
                  <c:v>15.811388300841896</c:v>
                </c:pt>
                <c:pt idx="4">
                  <c:v>17.320508075688775</c:v>
                </c:pt>
                <c:pt idx="5">
                  <c:v>18.708286933869708</c:v>
                </c:pt>
                <c:pt idx="6">
                  <c:v>20</c:v>
                </c:pt>
                <c:pt idx="7">
                  <c:v>21.213203435596427</c:v>
                </c:pt>
                <c:pt idx="8">
                  <c:v>22.360679774997898</c:v>
                </c:pt>
              </c:numCache>
            </c:numRef>
          </c:xVal>
          <c:yVal>
            <c:numRef>
              <c:f>Sheet1!$C$29:$C$37</c:f>
              <c:numCache>
                <c:formatCode>General</c:formatCode>
                <c:ptCount val="9"/>
                <c:pt idx="0">
                  <c:v>-27.25</c:v>
                </c:pt>
                <c:pt idx="1">
                  <c:v>-32.39</c:v>
                </c:pt>
                <c:pt idx="2">
                  <c:v>-37.01</c:v>
                </c:pt>
                <c:pt idx="3">
                  <c:v>-40.83</c:v>
                </c:pt>
                <c:pt idx="4">
                  <c:v>-44.47</c:v>
                </c:pt>
                <c:pt idx="5">
                  <c:v>-48</c:v>
                </c:pt>
                <c:pt idx="6">
                  <c:v>-51.26</c:v>
                </c:pt>
                <c:pt idx="7">
                  <c:v>-54.3</c:v>
                </c:pt>
                <c:pt idx="8">
                  <c:v>-57.22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C9-0B40-9FCC-2EC922F55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61775"/>
        <c:axId val="26657519"/>
      </c:scatterChart>
      <c:valAx>
        <c:axId val="26561775"/>
        <c:scaling>
          <c:orientation val="minMax"/>
          <c:min val="9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1" baseline="0">
                    <a:effectLst/>
                  </a:rPr>
                  <a:t>v</a:t>
                </a:r>
                <a:r>
                  <a:rPr lang="en-US" sz="1000" b="0" i="0" baseline="30000">
                    <a:effectLst/>
                  </a:rPr>
                  <a:t>1/2</a:t>
                </a:r>
                <a:r>
                  <a:rPr lang="en-US" sz="1000" b="0" i="0" baseline="0">
                    <a:effectLst/>
                  </a:rPr>
                  <a:t> (mV</a:t>
                </a:r>
                <a:r>
                  <a:rPr lang="en-US" sz="1000" b="0" i="0" baseline="30000">
                    <a:effectLst/>
                  </a:rPr>
                  <a:t>1/2</a:t>
                </a:r>
                <a:r>
                  <a:rPr lang="en-US" sz="1000" b="0" i="0" baseline="0">
                    <a:effectLst/>
                  </a:rPr>
                  <a:t>∙s</a:t>
                </a:r>
                <a:r>
                  <a:rPr lang="en-US" sz="1000" b="0" i="0" baseline="30000">
                    <a:effectLst/>
                  </a:rPr>
                  <a:t>-1/2</a:t>
                </a:r>
                <a:r>
                  <a:rPr lang="en-US" sz="1000" b="0" i="0" baseline="0">
                    <a:effectLst/>
                  </a:rPr>
                  <a:t>)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7519"/>
        <c:crosses val="autoZero"/>
        <c:crossBetween val="midCat"/>
      </c:valAx>
      <c:valAx>
        <c:axId val="26657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Peak</a:t>
                </a:r>
                <a:r>
                  <a:rPr lang="en-US" baseline="0"/>
                  <a:t> c</a:t>
                </a:r>
                <a:r>
                  <a:rPr lang="en-US"/>
                  <a:t>urrent (</a:t>
                </a:r>
                <a:r>
                  <a:rPr lang="el-GR"/>
                  <a:t>μ</a:t>
                </a:r>
                <a:r>
                  <a:rPr lang="en-US"/>
                  <a:t>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6177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</xdr:colOff>
      <xdr:row>15</xdr:row>
      <xdr:rowOff>165100</xdr:rowOff>
    </xdr:from>
    <xdr:to>
      <xdr:col>9</xdr:col>
      <xdr:colOff>247650</xdr:colOff>
      <xdr:row>29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478481-5244-8A41-A365-4F188893B6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273050</xdr:colOff>
      <xdr:row>16</xdr:row>
      <xdr:rowOff>0</xdr:rowOff>
    </xdr:from>
    <xdr:to>
      <xdr:col>13</xdr:col>
      <xdr:colOff>768350</xdr:colOff>
      <xdr:row>29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A22213-0580-754D-B18D-8C5E8D7918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53770-0BE7-1749-92A5-6927376C1210}">
  <sheetPr>
    <pageSetUpPr fitToPage="1"/>
  </sheetPr>
  <dimension ref="A1:N44"/>
  <sheetViews>
    <sheetView tabSelected="1" topLeftCell="A10" workbookViewId="0">
      <selection activeCell="F19" sqref="F19"/>
    </sheetView>
  </sheetViews>
  <sheetFormatPr baseColWidth="10" defaultRowHeight="16" x14ac:dyDescent="0.2"/>
  <cols>
    <col min="1" max="1" width="28.83203125" customWidth="1"/>
    <col min="2" max="2" width="20" customWidth="1"/>
    <col min="3" max="3" width="19.83203125" customWidth="1"/>
    <col min="4" max="4" width="18.6640625" customWidth="1"/>
    <col min="5" max="5" width="20.5" customWidth="1"/>
    <col min="6" max="7" width="19.6640625" customWidth="1"/>
    <col min="8" max="8" width="19" customWidth="1"/>
    <col min="9" max="9" width="18.5" customWidth="1"/>
    <col min="10" max="10" width="20.5" customWidth="1"/>
  </cols>
  <sheetData>
    <row r="1" spans="1:14" x14ac:dyDescent="0.2"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L1" t="s">
        <v>5</v>
      </c>
    </row>
    <row r="2" spans="1:14" x14ac:dyDescent="0.2">
      <c r="A2" t="s">
        <v>4</v>
      </c>
      <c r="B2">
        <v>100</v>
      </c>
      <c r="C2">
        <v>150</v>
      </c>
      <c r="D2">
        <v>200</v>
      </c>
      <c r="E2">
        <v>250</v>
      </c>
      <c r="F2">
        <v>300</v>
      </c>
      <c r="G2">
        <v>350</v>
      </c>
      <c r="H2">
        <v>400</v>
      </c>
      <c r="I2">
        <v>450</v>
      </c>
      <c r="J2">
        <v>500</v>
      </c>
      <c r="L2" t="s">
        <v>6</v>
      </c>
      <c r="M2" t="s">
        <v>7</v>
      </c>
      <c r="N2" t="s">
        <v>8</v>
      </c>
    </row>
    <row r="3" spans="1:14" x14ac:dyDescent="0.2">
      <c r="A3" t="s">
        <v>0</v>
      </c>
      <c r="B3">
        <v>-0.75919999999999999</v>
      </c>
      <c r="C3">
        <v>-0.73860000000000003</v>
      </c>
      <c r="D3">
        <v>-0.73370000000000002</v>
      </c>
      <c r="E3">
        <v>-0.73399999999999999</v>
      </c>
      <c r="F3">
        <v>-0.72399999999999998</v>
      </c>
      <c r="G3">
        <v>-0.72430000000000005</v>
      </c>
      <c r="H3">
        <v>-0.7238</v>
      </c>
      <c r="I3">
        <v>-0.71830000000000005</v>
      </c>
      <c r="J3">
        <v>-0.71409999999999996</v>
      </c>
      <c r="L3">
        <v>0.61009999999999998</v>
      </c>
      <c r="M3">
        <v>0.51570000000000005</v>
      </c>
      <c r="N3">
        <f>(L3+M3)/2</f>
        <v>0.56289999999999996</v>
      </c>
    </row>
    <row r="4" spans="1:14" x14ac:dyDescent="0.2">
      <c r="A4" t="s">
        <v>2</v>
      </c>
      <c r="B4">
        <v>-0.84389999999999998</v>
      </c>
      <c r="C4">
        <v>-0.86370000000000002</v>
      </c>
      <c r="D4">
        <v>-0.86880000000000002</v>
      </c>
      <c r="E4">
        <v>-0.87370000000000003</v>
      </c>
      <c r="F4">
        <v>-0.87629999999999997</v>
      </c>
      <c r="G4">
        <v>-0.88090000000000002</v>
      </c>
      <c r="H4">
        <v>-0.88370000000000004</v>
      </c>
      <c r="I4">
        <v>-0.88880000000000003</v>
      </c>
      <c r="J4">
        <v>-0.89370000000000005</v>
      </c>
      <c r="L4">
        <v>0.63519999999999999</v>
      </c>
      <c r="M4">
        <v>0.5161</v>
      </c>
      <c r="N4">
        <f t="shared" ref="N4:N11" si="0">(L4+M4)/2</f>
        <v>0.57565</v>
      </c>
    </row>
    <row r="5" spans="1:14" x14ac:dyDescent="0.2">
      <c r="A5" t="s">
        <v>1</v>
      </c>
      <c r="B5">
        <v>-1.1879999999999999</v>
      </c>
      <c r="C5">
        <v>-1.173</v>
      </c>
      <c r="D5">
        <v>-1.1830000000000001</v>
      </c>
      <c r="E5">
        <v>-1.1679999999999999</v>
      </c>
      <c r="F5">
        <v>-1.167</v>
      </c>
      <c r="G5">
        <v>-1.167</v>
      </c>
      <c r="H5">
        <v>-1.173</v>
      </c>
      <c r="I5">
        <v>-1.167</v>
      </c>
      <c r="J5">
        <v>-1.1679999999999999</v>
      </c>
      <c r="L5">
        <v>0.63070000000000004</v>
      </c>
      <c r="M5">
        <v>0.51559999999999995</v>
      </c>
      <c r="N5">
        <f t="shared" si="0"/>
        <v>0.57315000000000005</v>
      </c>
    </row>
    <row r="6" spans="1:14" x14ac:dyDescent="0.2">
      <c r="A6" t="s">
        <v>3</v>
      </c>
      <c r="B6">
        <v>-1.3029999999999999</v>
      </c>
      <c r="C6">
        <v>-1.3029999999999999</v>
      </c>
      <c r="D6">
        <v>-1.3029999999999999</v>
      </c>
      <c r="E6">
        <v>-1.3029999999999999</v>
      </c>
      <c r="F6">
        <v>-1.3049999999999999</v>
      </c>
      <c r="G6">
        <v>-1.3089999999999999</v>
      </c>
      <c r="H6">
        <v>-1.3080000000000001</v>
      </c>
      <c r="I6">
        <v>-1.3129999999999999</v>
      </c>
      <c r="J6">
        <v>-1.3180000000000001</v>
      </c>
      <c r="L6">
        <v>0.64029999999999998</v>
      </c>
      <c r="M6">
        <v>0.51100000000000001</v>
      </c>
      <c r="N6">
        <f t="shared" si="0"/>
        <v>0.57565</v>
      </c>
    </row>
    <row r="7" spans="1:14" x14ac:dyDescent="0.2">
      <c r="L7">
        <v>0.6452</v>
      </c>
      <c r="M7">
        <v>0.50829999999999997</v>
      </c>
      <c r="N7">
        <f t="shared" si="0"/>
        <v>0.57674999999999998</v>
      </c>
    </row>
    <row r="8" spans="1:14" x14ac:dyDescent="0.2">
      <c r="B8" t="s">
        <v>12</v>
      </c>
      <c r="C8" t="s">
        <v>12</v>
      </c>
      <c r="D8" t="s">
        <v>12</v>
      </c>
      <c r="E8" t="s">
        <v>12</v>
      </c>
      <c r="F8" t="s">
        <v>12</v>
      </c>
      <c r="G8" t="s">
        <v>12</v>
      </c>
      <c r="H8" t="s">
        <v>12</v>
      </c>
      <c r="I8" t="s">
        <v>12</v>
      </c>
      <c r="J8" t="s">
        <v>12</v>
      </c>
      <c r="L8">
        <v>0.64970000000000006</v>
      </c>
      <c r="M8">
        <v>0.50339999999999996</v>
      </c>
      <c r="N8">
        <f t="shared" si="0"/>
        <v>0.57655000000000001</v>
      </c>
    </row>
    <row r="9" spans="1:14" x14ac:dyDescent="0.2">
      <c r="A9" t="s">
        <v>4</v>
      </c>
      <c r="B9">
        <v>100</v>
      </c>
      <c r="C9">
        <v>150</v>
      </c>
      <c r="D9">
        <v>200</v>
      </c>
      <c r="E9">
        <v>250</v>
      </c>
      <c r="F9">
        <v>300</v>
      </c>
      <c r="G9">
        <v>350</v>
      </c>
      <c r="H9">
        <v>400</v>
      </c>
      <c r="I9">
        <v>450</v>
      </c>
      <c r="J9">
        <v>500</v>
      </c>
      <c r="L9">
        <v>0.65539999999999998</v>
      </c>
      <c r="M9">
        <v>0.50609999999999999</v>
      </c>
      <c r="N9">
        <f t="shared" si="0"/>
        <v>0.58074999999999999</v>
      </c>
    </row>
    <row r="10" spans="1:14" x14ac:dyDescent="0.2">
      <c r="A10" t="s">
        <v>15</v>
      </c>
      <c r="B10">
        <f>B3+0.57548889</f>
        <v>-0.18371110999999996</v>
      </c>
      <c r="C10">
        <f>C3+0.57548889</f>
        <v>-0.16311111</v>
      </c>
      <c r="D10">
        <f t="shared" ref="D10:J10" si="1">D3+0.57548889</f>
        <v>-0.15821110999999999</v>
      </c>
      <c r="E10">
        <f t="shared" si="1"/>
        <v>-0.15851110999999996</v>
      </c>
      <c r="F10">
        <f t="shared" si="1"/>
        <v>-0.14851110999999995</v>
      </c>
      <c r="G10">
        <f t="shared" si="1"/>
        <v>-0.14881111000000002</v>
      </c>
      <c r="H10">
        <f t="shared" si="1"/>
        <v>-0.14831110999999997</v>
      </c>
      <c r="I10">
        <f t="shared" si="1"/>
        <v>-0.14281111000000002</v>
      </c>
      <c r="J10">
        <f t="shared" si="1"/>
        <v>-0.13861110999999993</v>
      </c>
      <c r="L10">
        <v>0.6552</v>
      </c>
      <c r="M10">
        <v>0.5</v>
      </c>
      <c r="N10">
        <f t="shared" si="0"/>
        <v>0.5776</v>
      </c>
    </row>
    <row r="11" spans="1:14" x14ac:dyDescent="0.2">
      <c r="A11" t="s">
        <v>16</v>
      </c>
      <c r="B11">
        <f t="shared" ref="B11:J13" si="2">B4+0.57548889</f>
        <v>-0.26841110999999995</v>
      </c>
      <c r="C11">
        <f t="shared" si="2"/>
        <v>-0.28821110999999999</v>
      </c>
      <c r="D11">
        <f t="shared" si="2"/>
        <v>-0.29331110999999999</v>
      </c>
      <c r="E11">
        <f t="shared" si="2"/>
        <v>-0.29821111</v>
      </c>
      <c r="F11">
        <f t="shared" si="2"/>
        <v>-0.30081110999999994</v>
      </c>
      <c r="G11">
        <f t="shared" si="2"/>
        <v>-0.30541110999999999</v>
      </c>
      <c r="H11">
        <f t="shared" si="2"/>
        <v>-0.30821111000000001</v>
      </c>
      <c r="I11">
        <f t="shared" si="2"/>
        <v>-0.31331111</v>
      </c>
      <c r="J11">
        <f t="shared" si="2"/>
        <v>-0.31821111000000002</v>
      </c>
      <c r="L11">
        <v>0.65959999999999996</v>
      </c>
      <c r="M11">
        <v>0.50119999999999998</v>
      </c>
      <c r="N11">
        <f t="shared" si="0"/>
        <v>0.58040000000000003</v>
      </c>
    </row>
    <row r="12" spans="1:14" x14ac:dyDescent="0.2">
      <c r="A12" t="s">
        <v>17</v>
      </c>
      <c r="B12">
        <f t="shared" si="2"/>
        <v>-0.61251110999999991</v>
      </c>
      <c r="C12">
        <f t="shared" si="2"/>
        <v>-0.59751111000000001</v>
      </c>
      <c r="D12">
        <f t="shared" si="2"/>
        <v>-0.60751111000000002</v>
      </c>
      <c r="E12">
        <f t="shared" si="2"/>
        <v>-0.5925111099999999</v>
      </c>
      <c r="F12">
        <f t="shared" si="2"/>
        <v>-0.59151111000000001</v>
      </c>
      <c r="G12">
        <f t="shared" si="2"/>
        <v>-0.59151111000000001</v>
      </c>
      <c r="H12">
        <f t="shared" si="2"/>
        <v>-0.59751111000000001</v>
      </c>
      <c r="I12">
        <f t="shared" si="2"/>
        <v>-0.59151111000000001</v>
      </c>
      <c r="J12">
        <f t="shared" si="2"/>
        <v>-0.5925111099999999</v>
      </c>
      <c r="M12" t="s">
        <v>11</v>
      </c>
      <c r="N12">
        <f>AVERAGE(N3:N11)</f>
        <v>0.57548888888888894</v>
      </c>
    </row>
    <row r="13" spans="1:14" x14ac:dyDescent="0.2">
      <c r="A13" t="s">
        <v>18</v>
      </c>
      <c r="B13">
        <f t="shared" si="2"/>
        <v>-0.72751110999999991</v>
      </c>
      <c r="C13">
        <f t="shared" si="2"/>
        <v>-0.72751110999999991</v>
      </c>
      <c r="D13">
        <f t="shared" si="2"/>
        <v>-0.72751110999999991</v>
      </c>
      <c r="E13">
        <f t="shared" si="2"/>
        <v>-0.72751110999999991</v>
      </c>
      <c r="F13">
        <f t="shared" si="2"/>
        <v>-0.72951110999999991</v>
      </c>
      <c r="G13">
        <f t="shared" si="2"/>
        <v>-0.73351110999999991</v>
      </c>
      <c r="H13">
        <f t="shared" si="2"/>
        <v>-0.73251111000000002</v>
      </c>
      <c r="I13">
        <f t="shared" si="2"/>
        <v>-0.73751110999999991</v>
      </c>
      <c r="J13">
        <f t="shared" si="2"/>
        <v>-0.74251111000000003</v>
      </c>
    </row>
    <row r="16" spans="1:14" x14ac:dyDescent="0.2">
      <c r="A16" t="s">
        <v>21</v>
      </c>
      <c r="E16" t="s">
        <v>13</v>
      </c>
    </row>
    <row r="17" spans="1:6" x14ac:dyDescent="0.2">
      <c r="A17" t="s">
        <v>20</v>
      </c>
      <c r="B17" t="s">
        <v>9</v>
      </c>
      <c r="C17" t="s">
        <v>10</v>
      </c>
      <c r="E17" t="s">
        <v>14</v>
      </c>
      <c r="F17" t="s">
        <v>19</v>
      </c>
    </row>
    <row r="18" spans="1:6" x14ac:dyDescent="0.2">
      <c r="A18">
        <f>SQRT(100)</f>
        <v>10</v>
      </c>
      <c r="B18">
        <v>16.82</v>
      </c>
      <c r="C18">
        <v>-32.89</v>
      </c>
      <c r="E18">
        <f>(B10+B11)/2</f>
        <v>-0.22606110999999995</v>
      </c>
      <c r="F18">
        <f>B10-B11</f>
        <v>8.4699999999999998E-2</v>
      </c>
    </row>
    <row r="19" spans="1:6" x14ac:dyDescent="0.2">
      <c r="A19">
        <f>SQRT(150)</f>
        <v>12.24744871391589</v>
      </c>
      <c r="B19">
        <v>24.44</v>
      </c>
      <c r="C19">
        <v>-45.15</v>
      </c>
      <c r="E19">
        <f>(B12+B13)/2</f>
        <v>-0.67001110999999991</v>
      </c>
      <c r="F19">
        <f>B12-B13</f>
        <v>0.11499999999999999</v>
      </c>
    </row>
    <row r="20" spans="1:6" x14ac:dyDescent="0.2">
      <c r="A20">
        <f>SQRT(200)</f>
        <v>14.142135623730951</v>
      </c>
      <c r="B20">
        <v>29.36</v>
      </c>
      <c r="C20">
        <v>-52.37</v>
      </c>
      <c r="E20">
        <f>(C10+C11)/2</f>
        <v>-0.22566111</v>
      </c>
      <c r="F20">
        <f>C10-C11</f>
        <v>0.12509999999999999</v>
      </c>
    </row>
    <row r="21" spans="1:6" x14ac:dyDescent="0.2">
      <c r="A21">
        <f>SQRT(250)</f>
        <v>15.811388300841896</v>
      </c>
      <c r="B21">
        <v>34.119999999999997</v>
      </c>
      <c r="C21">
        <v>-58.76</v>
      </c>
      <c r="E21">
        <f>(C12+C13)/2</f>
        <v>-0.66251110999999996</v>
      </c>
      <c r="F21">
        <f>C12-C13</f>
        <v>0.12999999999999989</v>
      </c>
    </row>
    <row r="22" spans="1:6" x14ac:dyDescent="0.2">
      <c r="A22">
        <f>SQRT(300)</f>
        <v>17.320508075688775</v>
      </c>
      <c r="B22">
        <v>38.65</v>
      </c>
      <c r="C22">
        <v>-64.349999999999994</v>
      </c>
      <c r="E22">
        <f>(D10+D11)/2</f>
        <v>-0.22576110999999999</v>
      </c>
      <c r="F22">
        <f>D10-D11</f>
        <v>0.1351</v>
      </c>
    </row>
    <row r="23" spans="1:6" x14ac:dyDescent="0.2">
      <c r="A23">
        <f>SQRT(350)</f>
        <v>18.708286933869708</v>
      </c>
      <c r="B23">
        <v>42.61</v>
      </c>
      <c r="C23">
        <v>-69.41</v>
      </c>
      <c r="E23">
        <f>(D12+D13)/2</f>
        <v>-0.66751110999999996</v>
      </c>
      <c r="F23">
        <f>D12-D13</f>
        <v>0.11999999999999988</v>
      </c>
    </row>
    <row r="24" spans="1:6" x14ac:dyDescent="0.2">
      <c r="A24">
        <f>SQRT(400)</f>
        <v>20</v>
      </c>
      <c r="B24">
        <v>46.06</v>
      </c>
      <c r="C24">
        <v>-74</v>
      </c>
      <c r="E24">
        <f>(E10+E11)/2</f>
        <v>-0.22836110999999998</v>
      </c>
      <c r="F24">
        <f>E10-E11</f>
        <v>0.13970000000000005</v>
      </c>
    </row>
    <row r="25" spans="1:6" x14ac:dyDescent="0.2">
      <c r="A25">
        <f>SQRT(450)</f>
        <v>21.213203435596427</v>
      </c>
      <c r="B25">
        <v>49.33</v>
      </c>
      <c r="C25">
        <v>-78.17</v>
      </c>
      <c r="E25">
        <f>(E12+E13)/2</f>
        <v>-0.6600111099999999</v>
      </c>
      <c r="F25">
        <f>E12-E13</f>
        <v>0.13500000000000001</v>
      </c>
    </row>
    <row r="26" spans="1:6" x14ac:dyDescent="0.2">
      <c r="A26">
        <f>SQRT(500)</f>
        <v>22.360679774997898</v>
      </c>
      <c r="B26">
        <v>52.16</v>
      </c>
      <c r="C26">
        <v>-82.09</v>
      </c>
      <c r="E26">
        <f>(F10+F11)/2</f>
        <v>-0.22466110999999994</v>
      </c>
      <c r="F26">
        <f>F10-F11</f>
        <v>0.15229999999999999</v>
      </c>
    </row>
    <row r="27" spans="1:6" x14ac:dyDescent="0.2">
      <c r="A27" t="s">
        <v>22</v>
      </c>
      <c r="E27">
        <f>(F12+F13)/2</f>
        <v>-0.66051110999999996</v>
      </c>
      <c r="F27">
        <f>F12-F13</f>
        <v>0.1379999999999999</v>
      </c>
    </row>
    <row r="28" spans="1:6" x14ac:dyDescent="0.2">
      <c r="A28" t="s">
        <v>20</v>
      </c>
      <c r="B28" t="s">
        <v>9</v>
      </c>
      <c r="C28" t="s">
        <v>10</v>
      </c>
      <c r="E28">
        <f>(G10+G11)/2</f>
        <v>-0.22711111</v>
      </c>
      <c r="F28">
        <f>G10-G11</f>
        <v>0.15659999999999996</v>
      </c>
    </row>
    <row r="29" spans="1:6" x14ac:dyDescent="0.2">
      <c r="A29">
        <v>10</v>
      </c>
      <c r="B29">
        <v>11.4</v>
      </c>
      <c r="C29">
        <v>-27.25</v>
      </c>
      <c r="E29">
        <f>(G12+G13)/2</f>
        <v>-0.66251110999999996</v>
      </c>
      <c r="F29">
        <f>G12-G13</f>
        <v>0.1419999999999999</v>
      </c>
    </row>
    <row r="30" spans="1:6" x14ac:dyDescent="0.2">
      <c r="A30">
        <f>SQRT(150)</f>
        <v>12.24744871391589</v>
      </c>
      <c r="B30">
        <v>13.35</v>
      </c>
      <c r="C30">
        <v>-32.39</v>
      </c>
      <c r="E30">
        <f>(H10+H11)/2</f>
        <v>-0.22826110999999999</v>
      </c>
      <c r="F30">
        <f>H10-H11</f>
        <v>0.15990000000000004</v>
      </c>
    </row>
    <row r="31" spans="1:6" x14ac:dyDescent="0.2">
      <c r="A31">
        <f>SQRT(200)</f>
        <v>14.142135623730951</v>
      </c>
      <c r="B31">
        <v>15.88</v>
      </c>
      <c r="C31">
        <v>-37.01</v>
      </c>
      <c r="E31">
        <f>(H12+H13)/2</f>
        <v>-0.66501111000000002</v>
      </c>
      <c r="F31">
        <f>H12-H13</f>
        <v>0.13500000000000001</v>
      </c>
    </row>
    <row r="32" spans="1:6" x14ac:dyDescent="0.2">
      <c r="A32">
        <f>SQRT(250)</f>
        <v>15.811388300841896</v>
      </c>
      <c r="B32">
        <v>17.600000000000001</v>
      </c>
      <c r="C32">
        <v>-40.83</v>
      </c>
      <c r="E32">
        <f>(I10+I11)/2</f>
        <v>-0.22806111000000001</v>
      </c>
      <c r="F32">
        <f>I10-I11</f>
        <v>0.17049999999999998</v>
      </c>
    </row>
    <row r="33" spans="1:6" x14ac:dyDescent="0.2">
      <c r="A33">
        <f>SQRT(300)</f>
        <v>17.320508075688775</v>
      </c>
      <c r="B33">
        <v>18.62</v>
      </c>
      <c r="C33">
        <v>-44.47</v>
      </c>
      <c r="E33">
        <f>(I12+I13)/2</f>
        <v>-0.66451110999999996</v>
      </c>
      <c r="F33">
        <f>I12-I13</f>
        <v>0.14599999999999991</v>
      </c>
    </row>
    <row r="34" spans="1:6" x14ac:dyDescent="0.2">
      <c r="A34">
        <f>SQRT(350)</f>
        <v>18.708286933869708</v>
      </c>
      <c r="B34">
        <v>19.23</v>
      </c>
      <c r="C34">
        <v>-48</v>
      </c>
      <c r="E34">
        <f>(J10+J11)/2</f>
        <v>-0.22841110999999997</v>
      </c>
      <c r="F34">
        <f>J10-J11</f>
        <v>0.17960000000000009</v>
      </c>
    </row>
    <row r="35" spans="1:6" x14ac:dyDescent="0.2">
      <c r="A35">
        <f>SQRT(400)</f>
        <v>20</v>
      </c>
      <c r="B35">
        <v>19.63</v>
      </c>
      <c r="C35">
        <v>-51.26</v>
      </c>
      <c r="E35">
        <f>(J12+J13)/2</f>
        <v>-0.66751110999999996</v>
      </c>
      <c r="F35">
        <f>J12-J13</f>
        <v>0.15000000000000013</v>
      </c>
    </row>
    <row r="36" spans="1:6" x14ac:dyDescent="0.2">
      <c r="A36">
        <f>SQRT(450)</f>
        <v>21.213203435596427</v>
      </c>
      <c r="B36">
        <v>19.79</v>
      </c>
      <c r="C36">
        <v>-54.3</v>
      </c>
    </row>
    <row r="37" spans="1:6" x14ac:dyDescent="0.2">
      <c r="A37">
        <f>SQRT(500)</f>
        <v>22.360679774997898</v>
      </c>
      <c r="B37">
        <v>20.260000000000002</v>
      </c>
      <c r="C37">
        <v>-57.22</v>
      </c>
      <c r="E37" t="s">
        <v>23</v>
      </c>
      <c r="F37">
        <f>AVERAGE(F18,F20,F22,F24,F26,F28,F30,F32,F34)</f>
        <v>0.14483333333333334</v>
      </c>
    </row>
    <row r="38" spans="1:6" x14ac:dyDescent="0.2">
      <c r="E38" t="s">
        <v>24</v>
      </c>
      <c r="F38">
        <f>STDEV(F18,F20,F22,F24,F26,F28,F30,F32,F34)</f>
        <v>2.8317883042346226E-2</v>
      </c>
    </row>
    <row r="39" spans="1:6" x14ac:dyDescent="0.2">
      <c r="E39" t="s">
        <v>25</v>
      </c>
      <c r="F39">
        <f>AVERAGE(F19,F21,F23,F25,F27,F29,F31,F33,F35)</f>
        <v>0.13455555555555551</v>
      </c>
    </row>
    <row r="40" spans="1:6" x14ac:dyDescent="0.2">
      <c r="E40" t="s">
        <v>24</v>
      </c>
      <c r="F40">
        <f>STDEV(F19,F21,F23,F25,F27,F29,F31,F33,F35)</f>
        <v>1.1468556045892541E-2</v>
      </c>
    </row>
    <row r="41" spans="1:6" x14ac:dyDescent="0.2">
      <c r="E41" t="s">
        <v>26</v>
      </c>
      <c r="F41">
        <f>AVERAGE(E18,E20,E22,E24,E26,E28,E30,E32,E34)</f>
        <v>-0.22692777666666666</v>
      </c>
    </row>
    <row r="42" spans="1:6" x14ac:dyDescent="0.2">
      <c r="E42" t="s">
        <v>24</v>
      </c>
      <c r="F42">
        <f>STDEV(E18,E20,E22,E24,E26,E28,E30,E32,E34)</f>
        <v>1.4232445327490386E-3</v>
      </c>
    </row>
    <row r="43" spans="1:6" x14ac:dyDescent="0.2">
      <c r="E43" t="s">
        <v>27</v>
      </c>
      <c r="F43">
        <f>AVERAGE(E19,E21,E23,E25,E27,E29,E31,E33,E35)</f>
        <v>-0.6644555544444446</v>
      </c>
    </row>
    <row r="44" spans="1:6" x14ac:dyDescent="0.2">
      <c r="E44" t="s">
        <v>24</v>
      </c>
      <c r="F44">
        <f>STDEV(E19,E21,E23,E25,E27,E29,E31,E33,E35)</f>
        <v>3.4044497026359181E-3</v>
      </c>
    </row>
  </sheetData>
  <pageMargins left="0.7" right="0.7" top="0.75" bottom="0.75" header="0.3" footer="0.3"/>
  <pageSetup scale="44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 Hanna</dc:creator>
  <cp:lastModifiedBy>Warren C Boyd</cp:lastModifiedBy>
  <cp:lastPrinted>2019-07-30T15:25:27Z</cp:lastPrinted>
  <dcterms:created xsi:type="dcterms:W3CDTF">2019-04-01T16:15:14Z</dcterms:created>
  <dcterms:modified xsi:type="dcterms:W3CDTF">2019-07-30T21:15:55Z</dcterms:modified>
</cp:coreProperties>
</file>