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35.xml" ContentType="application/vnd.openxmlformats-officedocument.spreadsheetml.chart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chartsheets/sheet13.xml" ContentType="application/vnd.openxmlformats-officedocument.spreadsheetml.chartsheet+xml"/>
  <Override PartName="/xl/chartsheets/sheet31.xml" ContentType="application/vnd.openxmlformats-officedocument.spreadsheetml.chart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chartsheets/sheet20.xml" ContentType="application/vnd.openxmlformats-officedocument.spreadsheetml.chartsheet+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heets/sheet4.xml" ContentType="application/vnd.openxmlformats-officedocument.spreadsheetml.chartshee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heets/sheet29.xml" ContentType="application/vnd.openxmlformats-officedocument.spreadsheetml.chartsheet+xml"/>
  <Override PartName="/xl/chartsheets/sheet38.xml" ContentType="application/vnd.openxmlformats-officedocument.spreadsheetml.chart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heets/sheet18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36.xml" ContentType="application/vnd.openxmlformats-officedocument.spreadsheetml.chart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34.xml" ContentType="application/vnd.openxmlformats-officedocument.spreadsheetml.chart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chartsheets/sheet14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32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30.xml" ContentType="application/vnd.openxmlformats-officedocument.spreadsheetml.chart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heets/sheet1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39.xml" ContentType="application/vnd.openxmlformats-officedocument.spreadsheetml.chart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chartsheets/sheet26.xml" ContentType="application/vnd.openxmlformats-officedocument.spreadsheetml.chartsheet+xml"/>
  <Override PartName="/xl/chartsheets/sheet37.xml" ContentType="application/vnd.openxmlformats-officedocument.spreadsheetml.chart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heets/sheet15.xml" ContentType="application/vnd.openxmlformats-officedocument.spreadsheetml.chartsheet+xml"/>
  <Override PartName="/xl/chartsheets/sheet33.xml" ContentType="application/vnd.openxmlformats-officedocument.spreadsheetml.chart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chartsheets/sheet22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Override PartName="/xl/chartsheets/sheet11.xml" ContentType="application/vnd.openxmlformats-officedocument.spreadsheetml.chartsheet+xml"/>
  <Override PartName="/xl/chartsheets/sheet40.xml" ContentType="application/vnd.openxmlformats-officedocument.spreadsheetml.chartsheet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chartsheets/sheet6.xml" ContentType="application/vnd.openxmlformats-officedocument.spreadsheetml.chartsheet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drawings/drawing40.xml" ContentType="application/vnd.openxmlformats-officedocument.drawing+xml"/>
  <Override PartName="/xl/chartsheets/sheet2.xml" ContentType="application/vnd.openxmlformats-officedocument.spreadsheetml.chartshee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 firstSheet="36" activeTab="44"/>
  </bookViews>
  <sheets>
    <sheet name="Chart1" sheetId="9" r:id="rId1"/>
    <sheet name="Chart2" sheetId="10" r:id="rId2"/>
    <sheet name="Chart3" sheetId="11" r:id="rId3"/>
    <sheet name="Chart15" sheetId="23" r:id="rId4"/>
    <sheet name="Chart16" sheetId="24" r:id="rId5"/>
    <sheet name="Chart17" sheetId="25" r:id="rId6"/>
    <sheet name="Chart30" sheetId="38" r:id="rId7"/>
    <sheet name="ethane" sheetId="5" r:id="rId8"/>
    <sheet name="Chart4" sheetId="12" r:id="rId9"/>
    <sheet name="Chart5" sheetId="13" r:id="rId10"/>
    <sheet name="Chart6" sheetId="14" r:id="rId11"/>
    <sheet name="Chart7" sheetId="15" r:id="rId12"/>
    <sheet name="Chart8" sheetId="16" r:id="rId13"/>
    <sheet name="Chart9" sheetId="17" r:id="rId14"/>
    <sheet name="Chart10" sheetId="18" r:id="rId15"/>
    <sheet name="Chart11" sheetId="19" r:id="rId16"/>
    <sheet name="Chart12" sheetId="20" r:id="rId17"/>
    <sheet name="Chart13" sheetId="21" r:id="rId18"/>
    <sheet name="Chart18" sheetId="26" r:id="rId19"/>
    <sheet name="propane" sheetId="6" r:id="rId20"/>
    <sheet name="Chart19" sheetId="27" r:id="rId21"/>
    <sheet name="Chart20" sheetId="28" r:id="rId22"/>
    <sheet name="Chart21" sheetId="29" r:id="rId23"/>
    <sheet name="Chart22" sheetId="30" r:id="rId24"/>
    <sheet name="Chart23" sheetId="31" r:id="rId25"/>
    <sheet name="Chart24" sheetId="32" r:id="rId26"/>
    <sheet name="Chart25" sheetId="33" r:id="rId27"/>
    <sheet name="Chart26" sheetId="34" r:id="rId28"/>
    <sheet name="Chart27" sheetId="35" r:id="rId29"/>
    <sheet name="Chart28" sheetId="36" r:id="rId30"/>
    <sheet name="Chart29" sheetId="37" r:id="rId31"/>
    <sheet name="butane" sheetId="8" r:id="rId32"/>
    <sheet name="Chart14" sheetId="41" r:id="rId33"/>
    <sheet name="Chart31" sheetId="42" r:id="rId34"/>
    <sheet name="Chart32" sheetId="43" r:id="rId35"/>
    <sheet name="Chart33" sheetId="44" r:id="rId36"/>
    <sheet name="Chart34" sheetId="45" r:id="rId37"/>
    <sheet name="Chart35" sheetId="46" r:id="rId38"/>
    <sheet name="Chart36" sheetId="47" r:id="rId39"/>
    <sheet name="Chart37" sheetId="48" r:id="rId40"/>
    <sheet name="Chart38" sheetId="49" r:id="rId41"/>
    <sheet name="Chart39" sheetId="50" r:id="rId42"/>
    <sheet name="Chart40" sheetId="51" r:id="rId43"/>
    <sheet name="naphtha" sheetId="39" r:id="rId44"/>
    <sheet name="feed comparison" sheetId="40" r:id="rId45"/>
  </sheets>
  <calcPr calcId="125725"/>
</workbook>
</file>

<file path=xl/calcChain.xml><?xml version="1.0" encoding="utf-8"?>
<calcChain xmlns="http://schemas.openxmlformats.org/spreadsheetml/2006/main">
  <c r="I61" i="6"/>
  <c r="I72"/>
  <c r="I76"/>
  <c r="C29" i="40"/>
  <c r="C28"/>
  <c r="C27"/>
  <c r="C23"/>
  <c r="C22"/>
  <c r="C21"/>
  <c r="C6"/>
  <c r="C5"/>
  <c r="C4"/>
  <c r="C3"/>
  <c r="I76" i="39"/>
  <c r="S91"/>
  <c r="Q75"/>
  <c r="O75"/>
  <c r="I72"/>
  <c r="P67"/>
  <c r="H87"/>
  <c r="G89"/>
  <c r="G88"/>
  <c r="G87"/>
  <c r="H83"/>
  <c r="G83"/>
  <c r="I83"/>
  <c r="H82"/>
  <c r="G81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F21"/>
  <c r="S94"/>
  <c r="R94"/>
  <c r="Q94"/>
  <c r="P94"/>
  <c r="O94"/>
  <c r="S93"/>
  <c r="R93"/>
  <c r="Q93"/>
  <c r="P93"/>
  <c r="O93"/>
  <c r="S92"/>
  <c r="R92"/>
  <c r="Q92"/>
  <c r="P92"/>
  <c r="O92"/>
  <c r="R91"/>
  <c r="Q91"/>
  <c r="P91"/>
  <c r="O91"/>
  <c r="S90"/>
  <c r="R90"/>
  <c r="Q90"/>
  <c r="P90"/>
  <c r="O90"/>
  <c r="S89"/>
  <c r="R89"/>
  <c r="Q89"/>
  <c r="P89"/>
  <c r="O89"/>
  <c r="S88"/>
  <c r="R88"/>
  <c r="Q88"/>
  <c r="P88"/>
  <c r="O88"/>
  <c r="S87"/>
  <c r="R87"/>
  <c r="Q87"/>
  <c r="P87"/>
  <c r="O87"/>
  <c r="S86"/>
  <c r="R86"/>
  <c r="Q86"/>
  <c r="P86"/>
  <c r="O86"/>
  <c r="S85"/>
  <c r="R85"/>
  <c r="Q85"/>
  <c r="P85"/>
  <c r="O85"/>
  <c r="S84"/>
  <c r="R84"/>
  <c r="Q84"/>
  <c r="P84"/>
  <c r="O84"/>
  <c r="S83"/>
  <c r="R83"/>
  <c r="Q83"/>
  <c r="P83"/>
  <c r="O83"/>
  <c r="S82"/>
  <c r="R82"/>
  <c r="Q82"/>
  <c r="P82"/>
  <c r="O82"/>
  <c r="S81"/>
  <c r="R81"/>
  <c r="Q81"/>
  <c r="P81"/>
  <c r="O81"/>
  <c r="S80"/>
  <c r="R80"/>
  <c r="Q80"/>
  <c r="P80"/>
  <c r="O80"/>
  <c r="S79"/>
  <c r="R79"/>
  <c r="Q79"/>
  <c r="P79"/>
  <c r="O79"/>
  <c r="S78"/>
  <c r="R78"/>
  <c r="Q78"/>
  <c r="P78"/>
  <c r="O78"/>
  <c r="S77"/>
  <c r="R77"/>
  <c r="Q77"/>
  <c r="P77"/>
  <c r="O77"/>
  <c r="S76"/>
  <c r="R76"/>
  <c r="Q76"/>
  <c r="P76"/>
  <c r="O76"/>
  <c r="H89"/>
  <c r="S75"/>
  <c r="R75"/>
  <c r="P75"/>
  <c r="P72"/>
  <c r="P71"/>
  <c r="P70"/>
  <c r="P69"/>
  <c r="P68"/>
  <c r="P66"/>
  <c r="I66"/>
  <c r="I68" s="1"/>
  <c r="P65"/>
  <c r="P64"/>
  <c r="P63"/>
  <c r="P62"/>
  <c r="P61"/>
  <c r="I61"/>
  <c r="H88" s="1"/>
  <c r="P60"/>
  <c r="P59"/>
  <c r="P58"/>
  <c r="P57"/>
  <c r="P56"/>
  <c r="H56"/>
  <c r="G56"/>
  <c r="F56"/>
  <c r="P55"/>
  <c r="H55"/>
  <c r="G55"/>
  <c r="F55"/>
  <c r="P54"/>
  <c r="H54"/>
  <c r="G54"/>
  <c r="F54"/>
  <c r="P53"/>
  <c r="H53"/>
  <c r="G53"/>
  <c r="F53"/>
  <c r="H52"/>
  <c r="G52"/>
  <c r="F52"/>
  <c r="H51"/>
  <c r="G51"/>
  <c r="F51"/>
  <c r="H50"/>
  <c r="G50"/>
  <c r="F50"/>
  <c r="C50"/>
  <c r="C51" s="1"/>
  <c r="C52" s="1"/>
  <c r="C53" s="1"/>
  <c r="C54" s="1"/>
  <c r="C55" s="1"/>
  <c r="C56" s="1"/>
  <c r="H49"/>
  <c r="G49"/>
  <c r="F49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C40"/>
  <c r="C41" s="1"/>
  <c r="C42" s="1"/>
  <c r="C43" s="1"/>
  <c r="C44" s="1"/>
  <c r="C45" s="1"/>
  <c r="C46" s="1"/>
  <c r="C47" s="1"/>
  <c r="H39"/>
  <c r="G39"/>
  <c r="F39"/>
  <c r="H37"/>
  <c r="G37"/>
  <c r="F37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P30"/>
  <c r="O30"/>
  <c r="N30"/>
  <c r="H30"/>
  <c r="G30"/>
  <c r="F30"/>
  <c r="P29"/>
  <c r="O29"/>
  <c r="N29"/>
  <c r="H29"/>
  <c r="G29"/>
  <c r="F29"/>
  <c r="C29"/>
  <c r="C30" s="1"/>
  <c r="C31" s="1"/>
  <c r="C32" s="1"/>
  <c r="C33" s="1"/>
  <c r="C34" s="1"/>
  <c r="C35" s="1"/>
  <c r="C36" s="1"/>
  <c r="C37" s="1"/>
  <c r="P28"/>
  <c r="O28"/>
  <c r="N28"/>
  <c r="H28"/>
  <c r="G28"/>
  <c r="F28"/>
  <c r="P27"/>
  <c r="O27"/>
  <c r="N27"/>
  <c r="H26"/>
  <c r="G26"/>
  <c r="F26"/>
  <c r="H25"/>
  <c r="G25"/>
  <c r="F25"/>
  <c r="H24"/>
  <c r="G24"/>
  <c r="F24"/>
  <c r="H23"/>
  <c r="G23"/>
  <c r="F23"/>
  <c r="H22"/>
  <c r="G22"/>
  <c r="F22"/>
  <c r="H21"/>
  <c r="G21"/>
  <c r="H20"/>
  <c r="G20"/>
  <c r="F20"/>
  <c r="H19"/>
  <c r="G19"/>
  <c r="F19"/>
  <c r="H18"/>
  <c r="G18"/>
  <c r="F18"/>
  <c r="H17"/>
  <c r="G17"/>
  <c r="F17"/>
  <c r="C17"/>
  <c r="C18" s="1"/>
  <c r="C19" s="1"/>
  <c r="C20" s="1"/>
  <c r="C21" s="1"/>
  <c r="C22" s="1"/>
  <c r="C23" s="1"/>
  <c r="C24" s="1"/>
  <c r="C25" s="1"/>
  <c r="C26" s="1"/>
  <c r="H16"/>
  <c r="G16"/>
  <c r="F16"/>
  <c r="H14"/>
  <c r="G14"/>
  <c r="F14"/>
  <c r="H13"/>
  <c r="G13"/>
  <c r="F13"/>
  <c r="H12"/>
  <c r="G12"/>
  <c r="F12"/>
  <c r="H11"/>
  <c r="G11"/>
  <c r="F11"/>
  <c r="H10"/>
  <c r="G10"/>
  <c r="F10"/>
  <c r="J9"/>
  <c r="J10" s="1"/>
  <c r="J11" s="1"/>
  <c r="J12" s="1"/>
  <c r="J13" s="1"/>
  <c r="J14" s="1"/>
  <c r="J15" s="1"/>
  <c r="J16" s="1"/>
  <c r="J17" s="1"/>
  <c r="H9"/>
  <c r="G9"/>
  <c r="F9"/>
  <c r="H8"/>
  <c r="G8"/>
  <c r="F8"/>
  <c r="H7"/>
  <c r="G7"/>
  <c r="F7"/>
  <c r="H6"/>
  <c r="G6"/>
  <c r="F6"/>
  <c r="H5"/>
  <c r="G5"/>
  <c r="F5"/>
  <c r="H4"/>
  <c r="G4"/>
  <c r="F4"/>
  <c r="C4"/>
  <c r="C5" s="1"/>
  <c r="C6" s="1"/>
  <c r="C7" s="1"/>
  <c r="C8" s="1"/>
  <c r="C9" s="1"/>
  <c r="C10" s="1"/>
  <c r="C11" s="1"/>
  <c r="C12" s="1"/>
  <c r="C13" s="1"/>
  <c r="C14" s="1"/>
  <c r="H3"/>
  <c r="G3"/>
  <c r="F3"/>
  <c r="I75" i="8"/>
  <c r="I74"/>
  <c r="I73"/>
  <c r="H75"/>
  <c r="H74"/>
  <c r="H73"/>
  <c r="H89" i="6"/>
  <c r="H88"/>
  <c r="H87"/>
  <c r="G89"/>
  <c r="G88"/>
  <c r="G87"/>
  <c r="K65" i="8"/>
  <c r="K61"/>
  <c r="K58"/>
  <c r="P54" i="6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53"/>
  <c r="P28" i="8"/>
  <c r="P29"/>
  <c r="P30"/>
  <c r="P27"/>
  <c r="O28"/>
  <c r="O29"/>
  <c r="O30"/>
  <c r="O27"/>
  <c r="N28"/>
  <c r="N29"/>
  <c r="N30"/>
  <c r="N27"/>
  <c r="P27" i="6"/>
  <c r="O28"/>
  <c r="O29"/>
  <c r="O30"/>
  <c r="O27"/>
  <c r="P28"/>
  <c r="P29"/>
  <c r="P30"/>
  <c r="N28"/>
  <c r="N29"/>
  <c r="N30"/>
  <c r="N27"/>
  <c r="AC37" i="8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36"/>
  <c r="S76" i="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75"/>
  <c r="Q25" i="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24"/>
  <c r="U37" i="8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36"/>
  <c r="Q3" i="5"/>
  <c r="Q4"/>
  <c r="Q5"/>
  <c r="Q6"/>
  <c r="Q7"/>
  <c r="Q8"/>
  <c r="Q9"/>
  <c r="Q10"/>
  <c r="Q11"/>
  <c r="Q12"/>
  <c r="Q13"/>
  <c r="Q14"/>
  <c r="Q15"/>
  <c r="Q16"/>
  <c r="Q17"/>
  <c r="Q18"/>
  <c r="Q19"/>
  <c r="Q20"/>
  <c r="Q21"/>
  <c r="Q2"/>
  <c r="H7" i="8"/>
  <c r="F4"/>
  <c r="H56"/>
  <c r="G56"/>
  <c r="F56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C50"/>
  <c r="C51" s="1"/>
  <c r="C52" s="1"/>
  <c r="C53" s="1"/>
  <c r="C54" s="1"/>
  <c r="C55" s="1"/>
  <c r="C56" s="1"/>
  <c r="H49"/>
  <c r="G49"/>
  <c r="F49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C40"/>
  <c r="C41" s="1"/>
  <c r="C42" s="1"/>
  <c r="C43" s="1"/>
  <c r="C44" s="1"/>
  <c r="C45" s="1"/>
  <c r="C46" s="1"/>
  <c r="C47" s="1"/>
  <c r="H39"/>
  <c r="G39"/>
  <c r="F39"/>
  <c r="H37"/>
  <c r="G37"/>
  <c r="F37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H30"/>
  <c r="G30"/>
  <c r="F30"/>
  <c r="H29"/>
  <c r="G29"/>
  <c r="F29"/>
  <c r="C29"/>
  <c r="C30" s="1"/>
  <c r="C31" s="1"/>
  <c r="C32" s="1"/>
  <c r="C33" s="1"/>
  <c r="C34" s="1"/>
  <c r="C35" s="1"/>
  <c r="C36" s="1"/>
  <c r="C37" s="1"/>
  <c r="H28"/>
  <c r="G28"/>
  <c r="F28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C17"/>
  <c r="C18" s="1"/>
  <c r="C19" s="1"/>
  <c r="C20" s="1"/>
  <c r="C21" s="1"/>
  <c r="C22" s="1"/>
  <c r="C23" s="1"/>
  <c r="C24" s="1"/>
  <c r="C25" s="1"/>
  <c r="C26" s="1"/>
  <c r="H16"/>
  <c r="G16"/>
  <c r="F16"/>
  <c r="H14"/>
  <c r="G14"/>
  <c r="F14"/>
  <c r="H13"/>
  <c r="G13"/>
  <c r="F13"/>
  <c r="H12"/>
  <c r="G12"/>
  <c r="F12"/>
  <c r="H11"/>
  <c r="G11"/>
  <c r="F11"/>
  <c r="H10"/>
  <c r="G10"/>
  <c r="F10"/>
  <c r="J9"/>
  <c r="J10" s="1"/>
  <c r="J11" s="1"/>
  <c r="J12" s="1"/>
  <c r="J13" s="1"/>
  <c r="J14" s="1"/>
  <c r="J15" s="1"/>
  <c r="J16" s="1"/>
  <c r="J17" s="1"/>
  <c r="K8" s="1"/>
  <c r="H9"/>
  <c r="G9"/>
  <c r="F9"/>
  <c r="H8"/>
  <c r="G8"/>
  <c r="F8"/>
  <c r="G7"/>
  <c r="F7"/>
  <c r="H6"/>
  <c r="G6"/>
  <c r="F6"/>
  <c r="H5"/>
  <c r="G5"/>
  <c r="F5"/>
  <c r="H4"/>
  <c r="G4"/>
  <c r="C4"/>
  <c r="C5" s="1"/>
  <c r="C6" s="1"/>
  <c r="C7" s="1"/>
  <c r="C8" s="1"/>
  <c r="C9" s="1"/>
  <c r="C10" s="1"/>
  <c r="C11" s="1"/>
  <c r="C12" s="1"/>
  <c r="C13" s="1"/>
  <c r="C14" s="1"/>
  <c r="H3"/>
  <c r="G3"/>
  <c r="F3"/>
  <c r="H16" i="6"/>
  <c r="H17"/>
  <c r="H18"/>
  <c r="H19"/>
  <c r="H20"/>
  <c r="H21"/>
  <c r="H22"/>
  <c r="H23"/>
  <c r="H24"/>
  <c r="H25"/>
  <c r="H26"/>
  <c r="H28"/>
  <c r="H29"/>
  <c r="H30"/>
  <c r="H31"/>
  <c r="H32"/>
  <c r="H33"/>
  <c r="H34"/>
  <c r="H35"/>
  <c r="H36"/>
  <c r="H37"/>
  <c r="H39"/>
  <c r="H40"/>
  <c r="H41"/>
  <c r="H42"/>
  <c r="H43"/>
  <c r="H44"/>
  <c r="H45"/>
  <c r="H46"/>
  <c r="H47"/>
  <c r="H49"/>
  <c r="H50"/>
  <c r="H51"/>
  <c r="H52"/>
  <c r="H53"/>
  <c r="H54"/>
  <c r="H55"/>
  <c r="H56"/>
  <c r="G16"/>
  <c r="G17"/>
  <c r="G18"/>
  <c r="G19"/>
  <c r="G20"/>
  <c r="G21"/>
  <c r="G22"/>
  <c r="G23"/>
  <c r="G24"/>
  <c r="G25"/>
  <c r="G26"/>
  <c r="G28"/>
  <c r="G29"/>
  <c r="G30"/>
  <c r="G31"/>
  <c r="G32"/>
  <c r="G33"/>
  <c r="G34"/>
  <c r="G35"/>
  <c r="G36"/>
  <c r="G37"/>
  <c r="G39"/>
  <c r="G40"/>
  <c r="G41"/>
  <c r="G42"/>
  <c r="G43"/>
  <c r="G44"/>
  <c r="G45"/>
  <c r="G46"/>
  <c r="G47"/>
  <c r="G49"/>
  <c r="G50"/>
  <c r="G51"/>
  <c r="G52"/>
  <c r="G53"/>
  <c r="G54"/>
  <c r="G55"/>
  <c r="G56"/>
  <c r="H4"/>
  <c r="H5"/>
  <c r="H6"/>
  <c r="H7"/>
  <c r="H8"/>
  <c r="H9"/>
  <c r="H10"/>
  <c r="H11"/>
  <c r="H12"/>
  <c r="H13"/>
  <c r="H14"/>
  <c r="H3"/>
  <c r="G4"/>
  <c r="G5"/>
  <c r="G6"/>
  <c r="G7"/>
  <c r="G8"/>
  <c r="G9"/>
  <c r="G10"/>
  <c r="G11"/>
  <c r="G12"/>
  <c r="G13"/>
  <c r="G14"/>
  <c r="G3"/>
  <c r="F5"/>
  <c r="F56"/>
  <c r="F55"/>
  <c r="F54"/>
  <c r="F53"/>
  <c r="F52"/>
  <c r="F51"/>
  <c r="F50"/>
  <c r="C50"/>
  <c r="C51" s="1"/>
  <c r="C52" s="1"/>
  <c r="C53" s="1"/>
  <c r="C54" s="1"/>
  <c r="C55" s="1"/>
  <c r="C56" s="1"/>
  <c r="F49"/>
  <c r="F47"/>
  <c r="F46"/>
  <c r="F45"/>
  <c r="F44"/>
  <c r="F43"/>
  <c r="F42"/>
  <c r="F41"/>
  <c r="F40"/>
  <c r="C40"/>
  <c r="C41" s="1"/>
  <c r="C42" s="1"/>
  <c r="C43" s="1"/>
  <c r="C44" s="1"/>
  <c r="C45" s="1"/>
  <c r="C46" s="1"/>
  <c r="C47" s="1"/>
  <c r="F39"/>
  <c r="F37"/>
  <c r="F36"/>
  <c r="F35"/>
  <c r="F34"/>
  <c r="F33"/>
  <c r="F32"/>
  <c r="F31"/>
  <c r="F30"/>
  <c r="F29"/>
  <c r="C29"/>
  <c r="C30" s="1"/>
  <c r="C31" s="1"/>
  <c r="C32" s="1"/>
  <c r="C33" s="1"/>
  <c r="C34" s="1"/>
  <c r="C35" s="1"/>
  <c r="C36" s="1"/>
  <c r="C37" s="1"/>
  <c r="F28"/>
  <c r="F26"/>
  <c r="F25"/>
  <c r="F24"/>
  <c r="F23"/>
  <c r="F22"/>
  <c r="F21"/>
  <c r="F20"/>
  <c r="F19"/>
  <c r="F18"/>
  <c r="F17"/>
  <c r="C17"/>
  <c r="C18" s="1"/>
  <c r="C19" s="1"/>
  <c r="C20" s="1"/>
  <c r="C21" s="1"/>
  <c r="C22" s="1"/>
  <c r="C23" s="1"/>
  <c r="C24" s="1"/>
  <c r="C25" s="1"/>
  <c r="C26" s="1"/>
  <c r="F16"/>
  <c r="F14"/>
  <c r="F13"/>
  <c r="F12"/>
  <c r="F11"/>
  <c r="F10"/>
  <c r="J9"/>
  <c r="J10" s="1"/>
  <c r="J11" s="1"/>
  <c r="J12" s="1"/>
  <c r="J13" s="1"/>
  <c r="J14" s="1"/>
  <c r="J15" s="1"/>
  <c r="J16" s="1"/>
  <c r="J17" s="1"/>
  <c r="F9"/>
  <c r="F8"/>
  <c r="F7"/>
  <c r="F6"/>
  <c r="F4"/>
  <c r="C4"/>
  <c r="C5" s="1"/>
  <c r="C6" s="1"/>
  <c r="C7" s="1"/>
  <c r="C8" s="1"/>
  <c r="C9" s="1"/>
  <c r="C10" s="1"/>
  <c r="C11" s="1"/>
  <c r="C12" s="1"/>
  <c r="C13" s="1"/>
  <c r="C14" s="1"/>
  <c r="F3"/>
  <c r="J28" i="5"/>
  <c r="J29"/>
  <c r="J30"/>
  <c r="J27"/>
  <c r="G9"/>
  <c r="G10" s="1"/>
  <c r="G11" s="1"/>
  <c r="G12" s="1"/>
  <c r="G13" s="1"/>
  <c r="G14" s="1"/>
  <c r="G15" s="1"/>
  <c r="G16" s="1"/>
  <c r="G17" s="1"/>
  <c r="H9" s="1"/>
  <c r="E49"/>
  <c r="E50"/>
  <c r="E51"/>
  <c r="E52"/>
  <c r="E53"/>
  <c r="E54"/>
  <c r="E55"/>
  <c r="E56"/>
  <c r="C50"/>
  <c r="C51" s="1"/>
  <c r="C52" s="1"/>
  <c r="C53" s="1"/>
  <c r="C54" s="1"/>
  <c r="C55" s="1"/>
  <c r="C56" s="1"/>
  <c r="E39"/>
  <c r="E40"/>
  <c r="E41"/>
  <c r="E42"/>
  <c r="E43"/>
  <c r="E44"/>
  <c r="E45"/>
  <c r="E46"/>
  <c r="E47"/>
  <c r="C40"/>
  <c r="C41" s="1"/>
  <c r="C42" s="1"/>
  <c r="C43" s="1"/>
  <c r="C44" s="1"/>
  <c r="C45" s="1"/>
  <c r="C46" s="1"/>
  <c r="C47" s="1"/>
  <c r="E28"/>
  <c r="E29"/>
  <c r="E30"/>
  <c r="E31"/>
  <c r="E32"/>
  <c r="E33"/>
  <c r="E34"/>
  <c r="E35"/>
  <c r="E36"/>
  <c r="E37"/>
  <c r="C29"/>
  <c r="C30" s="1"/>
  <c r="C31" s="1"/>
  <c r="C32" s="1"/>
  <c r="C33" s="1"/>
  <c r="C34" s="1"/>
  <c r="C35" s="1"/>
  <c r="C36" s="1"/>
  <c r="C37" s="1"/>
  <c r="E16"/>
  <c r="E17"/>
  <c r="E18"/>
  <c r="E19"/>
  <c r="E20"/>
  <c r="E21"/>
  <c r="E22"/>
  <c r="E23"/>
  <c r="E24"/>
  <c r="E25"/>
  <c r="E26"/>
  <c r="C18"/>
  <c r="C19" s="1"/>
  <c r="C20" s="1"/>
  <c r="C21" s="1"/>
  <c r="C22" s="1"/>
  <c r="C23" s="1"/>
  <c r="C24" s="1"/>
  <c r="C25" s="1"/>
  <c r="C26" s="1"/>
  <c r="C17"/>
  <c r="C4"/>
  <c r="C5" s="1"/>
  <c r="C6" s="1"/>
  <c r="C7" s="1"/>
  <c r="C8" s="1"/>
  <c r="C9" s="1"/>
  <c r="C10" s="1"/>
  <c r="C11" s="1"/>
  <c r="C12" s="1"/>
  <c r="C13" s="1"/>
  <c r="C14" s="1"/>
  <c r="E4"/>
  <c r="E5"/>
  <c r="E6"/>
  <c r="E7"/>
  <c r="E8"/>
  <c r="E9"/>
  <c r="E10"/>
  <c r="E11"/>
  <c r="E12"/>
  <c r="E13"/>
  <c r="E14"/>
  <c r="E3"/>
  <c r="O8" i="8" l="1"/>
  <c r="P8"/>
  <c r="K9" i="5"/>
  <c r="I9"/>
  <c r="H8"/>
  <c r="H16"/>
  <c r="H14"/>
  <c r="H12"/>
  <c r="H10"/>
  <c r="H17"/>
  <c r="H15"/>
  <c r="H13"/>
  <c r="H11"/>
  <c r="K15" i="8"/>
  <c r="K14"/>
  <c r="K13"/>
  <c r="K12"/>
  <c r="K11"/>
  <c r="K10"/>
  <c r="K9"/>
  <c r="K17"/>
  <c r="K16"/>
  <c r="O16" s="1"/>
  <c r="K15" i="6"/>
  <c r="K14"/>
  <c r="K13"/>
  <c r="K12"/>
  <c r="K11"/>
  <c r="K10"/>
  <c r="K9"/>
  <c r="K8"/>
  <c r="K17"/>
  <c r="K16"/>
  <c r="P16" i="39" l="1"/>
  <c r="Q16"/>
  <c r="O16"/>
  <c r="Q8"/>
  <c r="O8"/>
  <c r="P8"/>
  <c r="Q10"/>
  <c r="O10"/>
  <c r="P10"/>
  <c r="Q14"/>
  <c r="O14"/>
  <c r="P14"/>
  <c r="P17"/>
  <c r="Q17"/>
  <c r="O17"/>
  <c r="Q9"/>
  <c r="O9"/>
  <c r="P9"/>
  <c r="Q11"/>
  <c r="O11"/>
  <c r="P11"/>
  <c r="Q13"/>
  <c r="O13"/>
  <c r="P13"/>
  <c r="Q15"/>
  <c r="O15"/>
  <c r="P15"/>
  <c r="Q12"/>
  <c r="O12"/>
  <c r="P12"/>
  <c r="P16" i="6"/>
  <c r="L16"/>
  <c r="O16"/>
  <c r="Q16"/>
  <c r="P8"/>
  <c r="Q8"/>
  <c r="O8"/>
  <c r="P10"/>
  <c r="Q10"/>
  <c r="O10"/>
  <c r="P12"/>
  <c r="Q12"/>
  <c r="O12"/>
  <c r="P14"/>
  <c r="O14"/>
  <c r="Q14"/>
  <c r="O17"/>
  <c r="Q17"/>
  <c r="P17"/>
  <c r="O9"/>
  <c r="P9"/>
  <c r="Q9"/>
  <c r="O11"/>
  <c r="P11"/>
  <c r="Q11"/>
  <c r="O13"/>
  <c r="Q13"/>
  <c r="P13"/>
  <c r="O15"/>
  <c r="Q15"/>
  <c r="P15"/>
  <c r="K17" i="5"/>
  <c r="I17"/>
  <c r="K12"/>
  <c r="I12"/>
  <c r="K16"/>
  <c r="I16"/>
  <c r="K11"/>
  <c r="I11"/>
  <c r="K15"/>
  <c r="I15"/>
  <c r="K10"/>
  <c r="I10"/>
  <c r="K14"/>
  <c r="I14"/>
  <c r="K8"/>
  <c r="I8"/>
  <c r="K13"/>
  <c r="I13"/>
  <c r="Q8" i="8"/>
  <c r="L8"/>
  <c r="Q10"/>
  <c r="O10"/>
  <c r="P10"/>
  <c r="L10"/>
  <c r="Q12"/>
  <c r="O12"/>
  <c r="P12"/>
  <c r="L12"/>
  <c r="Q14"/>
  <c r="O14"/>
  <c r="P14"/>
  <c r="L14"/>
  <c r="P17"/>
  <c r="L17"/>
  <c r="Q17"/>
  <c r="O17"/>
  <c r="Q9"/>
  <c r="O9"/>
  <c r="P9"/>
  <c r="L9"/>
  <c r="Q11"/>
  <c r="O11"/>
  <c r="P11"/>
  <c r="L11"/>
  <c r="Q13"/>
  <c r="O13"/>
  <c r="P13"/>
  <c r="L13"/>
  <c r="Q15"/>
  <c r="O15"/>
  <c r="P15"/>
  <c r="L15"/>
  <c r="P16"/>
  <c r="L16"/>
  <c r="Q16"/>
  <c r="L8" i="6"/>
  <c r="L10"/>
  <c r="L12"/>
  <c r="L14"/>
  <c r="L17"/>
  <c r="L9"/>
  <c r="L11"/>
  <c r="L13"/>
  <c r="L15"/>
</calcChain>
</file>

<file path=xl/sharedStrings.xml><?xml version="1.0" encoding="utf-8"?>
<sst xmlns="http://schemas.openxmlformats.org/spreadsheetml/2006/main" count="262" uniqueCount="65">
  <si>
    <t>Steam Mass ratio</t>
  </si>
  <si>
    <t>l</t>
  </si>
  <si>
    <t>t</t>
  </si>
  <si>
    <t>mass E</t>
  </si>
  <si>
    <t>mass P</t>
  </si>
  <si>
    <t xml:space="preserve"> </t>
  </si>
  <si>
    <t>d</t>
  </si>
  <si>
    <t>p</t>
  </si>
  <si>
    <t>duty</t>
  </si>
  <si>
    <t>ethylene</t>
  </si>
  <si>
    <t>e</t>
  </si>
  <si>
    <t>Ethylene Yield</t>
  </si>
  <si>
    <t>Ethylene yield</t>
  </si>
  <si>
    <t>Ethylene mass flow in product (kg/h)</t>
  </si>
  <si>
    <t>Distance along reactor tube (m)</t>
  </si>
  <si>
    <t>Temperature (*C)</t>
  </si>
  <si>
    <t>Pressure (kPa)</t>
  </si>
  <si>
    <t>Duty (kJ/h)</t>
  </si>
  <si>
    <t>Ethylene Composition (mass fraction)</t>
  </si>
  <si>
    <t>Pressure (bars)</t>
  </si>
  <si>
    <t>Feed</t>
  </si>
  <si>
    <t>Product</t>
  </si>
  <si>
    <t>Feed mass flow (kg/h)</t>
  </si>
  <si>
    <t xml:space="preserve">Ethane </t>
  </si>
  <si>
    <t xml:space="preserve">Steam </t>
  </si>
  <si>
    <t>Steam mass ratio</t>
  </si>
  <si>
    <t>Feed temperature (*C)</t>
  </si>
  <si>
    <t>Ethane feed mass flow (kg/h)</t>
  </si>
  <si>
    <t>Product temperature (*C)</t>
  </si>
  <si>
    <t xml:space="preserve">Product </t>
  </si>
  <si>
    <t>Mass flow of product (kg/h)</t>
  </si>
  <si>
    <t>Ethylene</t>
  </si>
  <si>
    <t>Propylene</t>
  </si>
  <si>
    <t>Ethylene + Propylene</t>
  </si>
  <si>
    <t>Propane</t>
  </si>
  <si>
    <t>Steam</t>
  </si>
  <si>
    <t>Product Mass flow (kg/h)</t>
  </si>
  <si>
    <t>Product mass flow (kg/h)</t>
  </si>
  <si>
    <t>Product Yield</t>
  </si>
  <si>
    <t>Product yield</t>
  </si>
  <si>
    <t>Ethane</t>
  </si>
  <si>
    <t xml:space="preserve">Ethylene </t>
  </si>
  <si>
    <t>Butane feed mass flow (kg/h)</t>
  </si>
  <si>
    <t>Propane feed mass flow (kg/h)</t>
  </si>
  <si>
    <t>Product composition (mass fraction)</t>
  </si>
  <si>
    <t>Maximum yield</t>
  </si>
  <si>
    <t>Feed Pressure (bars)</t>
  </si>
  <si>
    <t>Duty (kW)</t>
  </si>
  <si>
    <t>propene</t>
  </si>
  <si>
    <t>ethene</t>
  </si>
  <si>
    <t>e and p</t>
  </si>
  <si>
    <t>Olefin Product</t>
  </si>
  <si>
    <t>Maximum yield (%)</t>
  </si>
  <si>
    <t>Propane conversion (%)</t>
  </si>
  <si>
    <t>Butane conversion (%)</t>
  </si>
  <si>
    <t>Naptha</t>
  </si>
  <si>
    <t>E max yield</t>
  </si>
  <si>
    <t>Butane</t>
  </si>
  <si>
    <t>Naphtha</t>
  </si>
  <si>
    <t>P max yield</t>
  </si>
  <si>
    <t>E + P max yield</t>
  </si>
  <si>
    <t>Naphtha conversion (%)</t>
  </si>
  <si>
    <t>This Study</t>
  </si>
  <si>
    <t>Literature</t>
  </si>
  <si>
    <t>Industry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</si>
</sst>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11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1" xfId="0" applyNumberFormat="1" applyBorder="1"/>
    <xf numFmtId="2" fontId="0" fillId="0" borderId="2" xfId="0" applyNumberFormat="1" applyBorder="1"/>
    <xf numFmtId="2" fontId="0" fillId="0" borderId="5" xfId="0" applyNumberFormat="1" applyBorder="1"/>
    <xf numFmtId="2" fontId="0" fillId="0" borderId="3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3" xfId="0" applyNumberFormat="1" applyBorder="1"/>
    <xf numFmtId="164" fontId="0" fillId="2" borderId="2" xfId="0" applyNumberFormat="1" applyFill="1" applyBorder="1"/>
    <xf numFmtId="0" fontId="0" fillId="0" borderId="1" xfId="0" applyFill="1" applyBorder="1"/>
    <xf numFmtId="11" fontId="0" fillId="0" borderId="1" xfId="0" applyNumberFormat="1" applyBorder="1"/>
    <xf numFmtId="164" fontId="0" fillId="0" borderId="1" xfId="0" applyNumberFormat="1" applyFill="1" applyBorder="1"/>
    <xf numFmtId="164" fontId="0" fillId="2" borderId="1" xfId="0" applyNumberFormat="1" applyFill="1" applyBorder="1"/>
    <xf numFmtId="2" fontId="0" fillId="0" borderId="2" xfId="0" applyNumberFormat="1" applyFill="1" applyBorder="1"/>
    <xf numFmtId="164" fontId="0" fillId="0" borderId="2" xfId="0" applyNumberFormat="1" applyFill="1" applyBorder="1"/>
    <xf numFmtId="0" fontId="1" fillId="0" borderId="1" xfId="0" applyFont="1" applyBorder="1"/>
    <xf numFmtId="164" fontId="0" fillId="0" borderId="3" xfId="0" applyNumberForma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0" fillId="3" borderId="1" xfId="0" applyNumberFormat="1" applyFill="1" applyBorder="1"/>
    <xf numFmtId="0" fontId="0" fillId="0" borderId="7" xfId="0" applyFill="1" applyBorder="1"/>
    <xf numFmtId="165" fontId="0" fillId="0" borderId="1" xfId="0" applyNumberFormat="1" applyBorder="1"/>
    <xf numFmtId="2" fontId="0" fillId="0" borderId="1" xfId="0" applyNumberFormat="1" applyFont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12.xml"/><Relationship Id="rId18" Type="http://schemas.openxmlformats.org/officeDocument/2006/relationships/chartsheet" Target="chartsheets/sheet17.xml"/><Relationship Id="rId26" Type="http://schemas.openxmlformats.org/officeDocument/2006/relationships/chartsheet" Target="chartsheets/sheet24.xml"/><Relationship Id="rId39" Type="http://schemas.openxmlformats.org/officeDocument/2006/relationships/chartsheet" Target="chartsheets/sheet36.xml"/><Relationship Id="rId3" Type="http://schemas.openxmlformats.org/officeDocument/2006/relationships/chartsheet" Target="chartsheets/sheet3.xml"/><Relationship Id="rId21" Type="http://schemas.openxmlformats.org/officeDocument/2006/relationships/chartsheet" Target="chartsheets/sheet19.xml"/><Relationship Id="rId34" Type="http://schemas.openxmlformats.org/officeDocument/2006/relationships/chartsheet" Target="chartsheets/sheet31.xml"/><Relationship Id="rId42" Type="http://schemas.openxmlformats.org/officeDocument/2006/relationships/chartsheet" Target="chartsheets/sheet39.xml"/><Relationship Id="rId47" Type="http://schemas.openxmlformats.org/officeDocument/2006/relationships/styles" Target="styles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6.xml"/><Relationship Id="rId25" Type="http://schemas.openxmlformats.org/officeDocument/2006/relationships/chartsheet" Target="chartsheets/sheet23.xml"/><Relationship Id="rId33" Type="http://schemas.openxmlformats.org/officeDocument/2006/relationships/chartsheet" Target="chartsheets/sheet30.xml"/><Relationship Id="rId38" Type="http://schemas.openxmlformats.org/officeDocument/2006/relationships/chartsheet" Target="chartsheets/sheet35.xml"/><Relationship Id="rId46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5.xml"/><Relationship Id="rId20" Type="http://schemas.openxmlformats.org/officeDocument/2006/relationships/worksheet" Target="worksheets/sheet2.xml"/><Relationship Id="rId29" Type="http://schemas.openxmlformats.org/officeDocument/2006/relationships/chartsheet" Target="chartsheets/sheet27.xml"/><Relationship Id="rId41" Type="http://schemas.openxmlformats.org/officeDocument/2006/relationships/chartsheet" Target="chartsheets/sheet38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0.xml"/><Relationship Id="rId24" Type="http://schemas.openxmlformats.org/officeDocument/2006/relationships/chartsheet" Target="chartsheets/sheet22.xml"/><Relationship Id="rId32" Type="http://schemas.openxmlformats.org/officeDocument/2006/relationships/worksheet" Target="worksheets/sheet3.xml"/><Relationship Id="rId37" Type="http://schemas.openxmlformats.org/officeDocument/2006/relationships/chartsheet" Target="chartsheets/sheet34.xml"/><Relationship Id="rId40" Type="http://schemas.openxmlformats.org/officeDocument/2006/relationships/chartsheet" Target="chartsheets/sheet37.xml"/><Relationship Id="rId45" Type="http://schemas.openxmlformats.org/officeDocument/2006/relationships/worksheet" Target="worksheets/sheet5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4.xml"/><Relationship Id="rId23" Type="http://schemas.openxmlformats.org/officeDocument/2006/relationships/chartsheet" Target="chartsheets/sheet21.xml"/><Relationship Id="rId28" Type="http://schemas.openxmlformats.org/officeDocument/2006/relationships/chartsheet" Target="chartsheets/sheet26.xml"/><Relationship Id="rId36" Type="http://schemas.openxmlformats.org/officeDocument/2006/relationships/chartsheet" Target="chartsheets/sheet33.xml"/><Relationship Id="rId49" Type="http://schemas.openxmlformats.org/officeDocument/2006/relationships/calcChain" Target="calcChain.xml"/><Relationship Id="rId10" Type="http://schemas.openxmlformats.org/officeDocument/2006/relationships/chartsheet" Target="chartsheets/sheet9.xml"/><Relationship Id="rId19" Type="http://schemas.openxmlformats.org/officeDocument/2006/relationships/chartsheet" Target="chartsheets/sheet18.xml"/><Relationship Id="rId31" Type="http://schemas.openxmlformats.org/officeDocument/2006/relationships/chartsheet" Target="chartsheets/sheet29.xml"/><Relationship Id="rId44" Type="http://schemas.openxmlformats.org/officeDocument/2006/relationships/worksheet" Target="worksheets/sheet4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chartsheet" Target="chartsheets/sheet20.xml"/><Relationship Id="rId27" Type="http://schemas.openxmlformats.org/officeDocument/2006/relationships/chartsheet" Target="chartsheets/sheet25.xml"/><Relationship Id="rId30" Type="http://schemas.openxmlformats.org/officeDocument/2006/relationships/chartsheet" Target="chartsheets/sheet28.xml"/><Relationship Id="rId35" Type="http://schemas.openxmlformats.org/officeDocument/2006/relationships/chartsheet" Target="chartsheets/sheet32.xml"/><Relationship Id="rId43" Type="http://schemas.openxmlformats.org/officeDocument/2006/relationships/chartsheet" Target="chartsheets/sheet40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Variation of</a:t>
            </a:r>
            <a:r>
              <a:rPr lang="en-US" sz="1200" baseline="0"/>
              <a:t> </a:t>
            </a:r>
            <a:r>
              <a:rPr lang="en-US" sz="1200"/>
              <a:t>Ethylene yield with Outlet Temperature for Different Feed</a:t>
            </a:r>
            <a:r>
              <a:rPr lang="en-US" sz="1200" baseline="0"/>
              <a:t> Temperatures </a:t>
            </a:r>
            <a:endParaRPr lang="en-US" sz="1200"/>
          </a:p>
        </c:rich>
      </c:tx>
    </c:title>
    <c:plotArea>
      <c:layout/>
      <c:scatterChart>
        <c:scatterStyle val="smoothMarker"/>
        <c:ser>
          <c:idx val="0"/>
          <c:order val="0"/>
          <c:tx>
            <c:v>625 *C</c:v>
          </c:tx>
          <c:marker>
            <c:symbol val="none"/>
          </c:marker>
          <c:xVal>
            <c:numRef>
              <c:f>ethane!$C$3:$C$14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ethane!$E$3:$E$14</c:f>
              <c:numCache>
                <c:formatCode>0.000</c:formatCode>
                <c:ptCount val="12"/>
                <c:pt idx="0">
                  <c:v>8.3241399787798501E-3</c:v>
                </c:pt>
                <c:pt idx="1">
                  <c:v>1.454063250189435E-2</c:v>
                </c:pt>
                <c:pt idx="2">
                  <c:v>2.6091863971149251E-2</c:v>
                </c:pt>
                <c:pt idx="3">
                  <c:v>4.7103943474280846E-2</c:v>
                </c:pt>
                <c:pt idx="4">
                  <c:v>8.3714148571620503E-2</c:v>
                </c:pt>
                <c:pt idx="5">
                  <c:v>0.14307285419104451</c:v>
                </c:pt>
                <c:pt idx="6">
                  <c:v>0.22944587154746252</c:v>
                </c:pt>
                <c:pt idx="7">
                  <c:v>0.33801317905530653</c:v>
                </c:pt>
                <c:pt idx="8">
                  <c:v>0.45229686312801198</c:v>
                </c:pt>
                <c:pt idx="9">
                  <c:v>0.55110886347264998</c:v>
                </c:pt>
                <c:pt idx="10">
                  <c:v>0.62057856776489495</c:v>
                </c:pt>
                <c:pt idx="11">
                  <c:v>0.65911635978921002</c:v>
                </c:pt>
              </c:numCache>
            </c:numRef>
          </c:yVal>
          <c:smooth val="1"/>
        </c:ser>
        <c:ser>
          <c:idx val="1"/>
          <c:order val="1"/>
          <c:tx>
            <c:v>650 *C</c:v>
          </c:tx>
          <c:marker>
            <c:symbol val="none"/>
          </c:marker>
          <c:xVal>
            <c:numRef>
              <c:f>ethane!$C$16:$C$26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ethane!$E$16:$E$26</c:f>
              <c:numCache>
                <c:formatCode>0.000</c:formatCode>
                <c:ptCount val="11"/>
                <c:pt idx="0">
                  <c:v>2.0874750379902898E-2</c:v>
                </c:pt>
                <c:pt idx="1">
                  <c:v>3.4911560243044856E-2</c:v>
                </c:pt>
                <c:pt idx="2">
                  <c:v>5.9399206791629501E-2</c:v>
                </c:pt>
                <c:pt idx="3">
                  <c:v>0.1004431032100255</c:v>
                </c:pt>
                <c:pt idx="4">
                  <c:v>0.16448565883142852</c:v>
                </c:pt>
                <c:pt idx="5">
                  <c:v>0.25407587961029249</c:v>
                </c:pt>
                <c:pt idx="6">
                  <c:v>0.362295904401502</c:v>
                </c:pt>
                <c:pt idx="7">
                  <c:v>0.471909370579148</c:v>
                </c:pt>
                <c:pt idx="8">
                  <c:v>0.56342603954782999</c:v>
                </c:pt>
                <c:pt idx="9">
                  <c:v>0.62593319448482498</c:v>
                </c:pt>
                <c:pt idx="10">
                  <c:v>0.65959786383605501</c:v>
                </c:pt>
              </c:numCache>
            </c:numRef>
          </c:yVal>
          <c:smooth val="1"/>
        </c:ser>
        <c:ser>
          <c:idx val="2"/>
          <c:order val="2"/>
          <c:tx>
            <c:v>675 *C</c:v>
          </c:tx>
          <c:marker>
            <c:symbol val="none"/>
          </c:marker>
          <c:xVal>
            <c:numRef>
              <c:f>ethane!$C$28:$C$37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ethane!$E$28:$E$37</c:f>
              <c:numCache>
                <c:formatCode>0.000</c:formatCode>
                <c:ptCount val="10"/>
                <c:pt idx="0">
                  <c:v>4.8917797830861705E-2</c:v>
                </c:pt>
                <c:pt idx="1">
                  <c:v>7.7745706438138495E-2</c:v>
                </c:pt>
                <c:pt idx="2">
                  <c:v>0.1238137356878195</c:v>
                </c:pt>
                <c:pt idx="3">
                  <c:v>0.1923927509844135</c:v>
                </c:pt>
                <c:pt idx="4">
                  <c:v>0.28394193225319997</c:v>
                </c:pt>
                <c:pt idx="5">
                  <c:v>0.38963656453892653</c:v>
                </c:pt>
                <c:pt idx="6">
                  <c:v>0.4923537079201265</c:v>
                </c:pt>
                <c:pt idx="7">
                  <c:v>0.57519768353470502</c:v>
                </c:pt>
                <c:pt idx="8">
                  <c:v>0.63037643356839002</c:v>
                </c:pt>
                <c:pt idx="9">
                  <c:v>0.65926307602050493</c:v>
                </c:pt>
              </c:numCache>
            </c:numRef>
          </c:yVal>
          <c:smooth val="1"/>
        </c:ser>
        <c:ser>
          <c:idx val="3"/>
          <c:order val="3"/>
          <c:tx>
            <c:v>700 *C</c:v>
          </c:tx>
          <c:marker>
            <c:symbol val="none"/>
          </c:marker>
          <c:xVal>
            <c:numRef>
              <c:f>ethane!$C$39:$C$47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ethane!$E$39:$E$47</c:f>
              <c:numCache>
                <c:formatCode>0.000</c:formatCode>
                <c:ptCount val="9"/>
                <c:pt idx="0">
                  <c:v>0.10510647925427899</c:v>
                </c:pt>
                <c:pt idx="1">
                  <c:v>0.156294757880481</c:v>
                </c:pt>
                <c:pt idx="2">
                  <c:v>0.22833045998936502</c:v>
                </c:pt>
                <c:pt idx="3">
                  <c:v>0.319442064365556</c:v>
                </c:pt>
                <c:pt idx="4">
                  <c:v>0.41956526410147649</c:v>
                </c:pt>
                <c:pt idx="5">
                  <c:v>0.51288906291877001</c:v>
                </c:pt>
                <c:pt idx="6">
                  <c:v>0.58589414539107498</c:v>
                </c:pt>
                <c:pt idx="7">
                  <c:v>0.633664940428875</c:v>
                </c:pt>
                <c:pt idx="8">
                  <c:v>0.657981324845055</c:v>
                </c:pt>
              </c:numCache>
            </c:numRef>
          </c:yVal>
          <c:smooth val="1"/>
        </c:ser>
        <c:ser>
          <c:idx val="4"/>
          <c:order val="4"/>
          <c:tx>
            <c:v>725 *C</c:v>
          </c:tx>
          <c:marker>
            <c:symbol val="none"/>
          </c:marker>
          <c:xVal>
            <c:numRef>
              <c:f>ethane!$C$49:$C$56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ethane!$E$49:$E$56</c:f>
              <c:numCache>
                <c:formatCode>0.000</c:formatCode>
                <c:ptCount val="8"/>
                <c:pt idx="0">
                  <c:v>0.20000291294638398</c:v>
                </c:pt>
                <c:pt idx="1">
                  <c:v>0.272887121686264</c:v>
                </c:pt>
                <c:pt idx="2">
                  <c:v>0.35981692442952445</c:v>
                </c:pt>
                <c:pt idx="3">
                  <c:v>0.45070762266352749</c:v>
                </c:pt>
                <c:pt idx="4">
                  <c:v>0.53233704052462993</c:v>
                </c:pt>
                <c:pt idx="5">
                  <c:v>0.59488981243217998</c:v>
                </c:pt>
                <c:pt idx="6">
                  <c:v>0.63555520989035008</c:v>
                </c:pt>
                <c:pt idx="7">
                  <c:v>0.65559013312563497</c:v>
                </c:pt>
              </c:numCache>
            </c:numRef>
          </c:yVal>
          <c:smooth val="1"/>
        </c:ser>
        <c:axId val="144229120"/>
        <c:axId val="144231424"/>
      </c:scatterChart>
      <c:valAx>
        <c:axId val="144229120"/>
        <c:scaling>
          <c:orientation val="minMax"/>
          <c:min val="72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Outlet Temperature/*C</a:t>
                </a:r>
              </a:p>
            </c:rich>
          </c:tx>
          <c:layout>
            <c:manualLayout>
              <c:xMode val="edge"/>
              <c:yMode val="edge"/>
              <c:x val="0.40383213388094313"/>
              <c:y val="0.88726581072539767"/>
            </c:manualLayout>
          </c:layout>
        </c:title>
        <c:numFmt formatCode="General" sourceLinked="1"/>
        <c:tickLblPos val="nextTo"/>
        <c:crossAx val="144231424"/>
        <c:crosses val="autoZero"/>
        <c:crossBetween val="midCat"/>
        <c:majorUnit val="25"/>
      </c:valAx>
      <c:valAx>
        <c:axId val="144231424"/>
        <c:scaling>
          <c:orientation val="minMax"/>
          <c:min val="0.2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Ethylene Yield</a:t>
                </a:r>
              </a:p>
            </c:rich>
          </c:tx>
        </c:title>
        <c:numFmt formatCode="0.000" sourceLinked="1"/>
        <c:tickLblPos val="nextTo"/>
        <c:crossAx val="144229120"/>
        <c:crosses val="autoZero"/>
        <c:crossBetween val="midCat"/>
      </c:valAx>
    </c:plotArea>
    <c:legend>
      <c:legendPos val="b"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/>
              <a:t>Variation of Ethylene + Propylene yield with Outlet Temperature for Different Feed Temperatures</a:t>
            </a:r>
            <a:endParaRPr lang="en-US" sz="1200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625 *C</c:v>
          </c:tx>
          <c:marker>
            <c:symbol val="none"/>
          </c:marker>
          <c:xVal>
            <c:numRef>
              <c:f>propane!$C$3:$C$14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propane!$H$3:$H$14</c:f>
              <c:numCache>
                <c:formatCode>0.000</c:formatCode>
                <c:ptCount val="12"/>
                <c:pt idx="0">
                  <c:v>0.100199638672012</c:v>
                </c:pt>
                <c:pt idx="1">
                  <c:v>0.13882452397530468</c:v>
                </c:pt>
                <c:pt idx="2">
                  <c:v>0.19107577121155189</c:v>
                </c:pt>
                <c:pt idx="3">
                  <c:v>0.25717116841041399</c:v>
                </c:pt>
                <c:pt idx="4">
                  <c:v>0.33218910975622301</c:v>
                </c:pt>
                <c:pt idx="5">
                  <c:v>0.40337650619769799</c:v>
                </c:pt>
                <c:pt idx="6">
                  <c:v>0.45246505545932147</c:v>
                </c:pt>
                <c:pt idx="7">
                  <c:v>0.46517106649693052</c:v>
                </c:pt>
                <c:pt idx="8">
                  <c:v>0.44135020534875152</c:v>
                </c:pt>
                <c:pt idx="9">
                  <c:v>0.39764456277263849</c:v>
                </c:pt>
                <c:pt idx="10">
                  <c:v>0.35670047327985649</c:v>
                </c:pt>
                <c:pt idx="11">
                  <c:v>0.3298927610694472</c:v>
                </c:pt>
              </c:numCache>
            </c:numRef>
          </c:yVal>
          <c:smooth val="1"/>
        </c:ser>
        <c:ser>
          <c:idx val="1"/>
          <c:order val="1"/>
          <c:tx>
            <c:v>650 *C</c:v>
          </c:tx>
          <c:marker>
            <c:symbol val="none"/>
          </c:marker>
          <c:xVal>
            <c:numRef>
              <c:f>propane!$C$16:$C$26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propane!$H$16:$H$26</c:f>
              <c:numCache>
                <c:formatCode>0.000</c:formatCode>
                <c:ptCount val="11"/>
                <c:pt idx="0">
                  <c:v>0.17532865199533343</c:v>
                </c:pt>
                <c:pt idx="1">
                  <c:v>0.23057717768188202</c:v>
                </c:pt>
                <c:pt idx="2">
                  <c:v>0.297181288736098</c:v>
                </c:pt>
                <c:pt idx="3">
                  <c:v>0.36834069610930248</c:v>
                </c:pt>
                <c:pt idx="4">
                  <c:v>0.43020196902536495</c:v>
                </c:pt>
                <c:pt idx="5">
                  <c:v>0.46591505643529851</c:v>
                </c:pt>
                <c:pt idx="6">
                  <c:v>0.465117734112167</c:v>
                </c:pt>
                <c:pt idx="7">
                  <c:v>0.43226719031725547</c:v>
                </c:pt>
                <c:pt idx="8">
                  <c:v>0.38654416856853946</c:v>
                </c:pt>
                <c:pt idx="9">
                  <c:v>0.34883862168637286</c:v>
                </c:pt>
                <c:pt idx="10">
                  <c:v>0.32610434870082822</c:v>
                </c:pt>
              </c:numCache>
            </c:numRef>
          </c:yVal>
          <c:smooth val="1"/>
        </c:ser>
        <c:ser>
          <c:idx val="2"/>
          <c:order val="2"/>
          <c:tx>
            <c:v>675 *C</c:v>
          </c:tx>
          <c:marker>
            <c:symbol val="none"/>
          </c:marker>
          <c:xVal>
            <c:numRef>
              <c:f>propane!$C$28:$C$37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propane!$H$28:$H$37</c:f>
              <c:numCache>
                <c:formatCode>0.000</c:formatCode>
                <c:ptCount val="10"/>
                <c:pt idx="0">
                  <c:v>0.27913381644213553</c:v>
                </c:pt>
                <c:pt idx="1">
                  <c:v>0.34329138513738805</c:v>
                </c:pt>
                <c:pt idx="2">
                  <c:v>0.40656085208299197</c:v>
                </c:pt>
                <c:pt idx="3">
                  <c:v>0.45500005102161151</c:v>
                </c:pt>
                <c:pt idx="4">
                  <c:v>0.47454975931473847</c:v>
                </c:pt>
                <c:pt idx="5">
                  <c:v>0.4596296836828655</c:v>
                </c:pt>
                <c:pt idx="6">
                  <c:v>0.41924923961815352</c:v>
                </c:pt>
                <c:pt idx="7">
                  <c:v>0.37390671173078954</c:v>
                </c:pt>
                <c:pt idx="8">
                  <c:v>0.34105964900607044</c:v>
                </c:pt>
                <c:pt idx="9">
                  <c:v>0.32270747269637307</c:v>
                </c:pt>
              </c:numCache>
            </c:numRef>
          </c:yVal>
          <c:smooth val="1"/>
        </c:ser>
        <c:ser>
          <c:idx val="3"/>
          <c:order val="3"/>
          <c:tx>
            <c:v>700 *C</c:v>
          </c:tx>
          <c:marker>
            <c:symbol val="none"/>
          </c:marker>
          <c:xVal>
            <c:numRef>
              <c:f>propane!$C$39:$C$47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propane!$H$39:$H$47</c:f>
              <c:numCache>
                <c:formatCode>0.000</c:formatCode>
                <c:ptCount val="9"/>
                <c:pt idx="0">
                  <c:v>0.392370841671627</c:v>
                </c:pt>
                <c:pt idx="1">
                  <c:v>0.44274943824679452</c:v>
                </c:pt>
                <c:pt idx="2">
                  <c:v>0.4737357086337935</c:v>
                </c:pt>
                <c:pt idx="3">
                  <c:v>0.47534428557582098</c:v>
                </c:pt>
                <c:pt idx="4">
                  <c:v>0.44722755273213549</c:v>
                </c:pt>
                <c:pt idx="5">
                  <c:v>0.40224899721558449</c:v>
                </c:pt>
                <c:pt idx="6">
                  <c:v>0.360322524242847</c:v>
                </c:pt>
                <c:pt idx="7">
                  <c:v>0.33379199371922014</c:v>
                </c:pt>
                <c:pt idx="8">
                  <c:v>0.31971926692531977</c:v>
                </c:pt>
              </c:numCache>
            </c:numRef>
          </c:yVal>
          <c:smooth val="1"/>
        </c:ser>
        <c:ser>
          <c:idx val="4"/>
          <c:order val="4"/>
          <c:tx>
            <c:v>725 *C</c:v>
          </c:tx>
          <c:marker>
            <c:symbol val="none"/>
          </c:marker>
          <c:xVal>
            <c:numRef>
              <c:f>propane!$C$49:$C$56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propane!$H$49:$H$56</c:f>
              <c:numCache>
                <c:formatCode>0.000</c:formatCode>
                <c:ptCount val="8"/>
                <c:pt idx="0">
                  <c:v>0.47036362057659553</c:v>
                </c:pt>
                <c:pt idx="1">
                  <c:v>0.48124530936009802</c:v>
                </c:pt>
                <c:pt idx="2">
                  <c:v>0.46529457362503202</c:v>
                </c:pt>
                <c:pt idx="3">
                  <c:v>0.42718798639362354</c:v>
                </c:pt>
                <c:pt idx="4">
                  <c:v>0.38205478241798302</c:v>
                </c:pt>
                <c:pt idx="5">
                  <c:v>0.34679826037045336</c:v>
                </c:pt>
                <c:pt idx="6">
                  <c:v>0.32746037282047458</c:v>
                </c:pt>
                <c:pt idx="7">
                  <c:v>0.3170331089348713</c:v>
                </c:pt>
              </c:numCache>
            </c:numRef>
          </c:yVal>
          <c:smooth val="1"/>
        </c:ser>
        <c:axId val="161545216"/>
        <c:axId val="161694848"/>
      </c:scatterChart>
      <c:valAx>
        <c:axId val="161545216"/>
        <c:scaling>
          <c:orientation val="minMax"/>
          <c:min val="7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Outlet Temperature/*C</a:t>
                </a:r>
              </a:p>
            </c:rich>
          </c:tx>
          <c:layout/>
        </c:title>
        <c:numFmt formatCode="General" sourceLinked="1"/>
        <c:tickLblPos val="nextTo"/>
        <c:crossAx val="161694848"/>
        <c:crosses val="autoZero"/>
        <c:crossBetween val="midCat"/>
      </c:valAx>
      <c:valAx>
        <c:axId val="161694848"/>
        <c:scaling>
          <c:orientation val="minMax"/>
          <c:min val="0.30000000000000032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Ethylene + Propylene yield</a:t>
                </a:r>
              </a:p>
            </c:rich>
          </c:tx>
          <c:layout/>
        </c:title>
        <c:numFmt formatCode="0.000" sourceLinked="1"/>
        <c:tickLblPos val="nextTo"/>
        <c:crossAx val="161545216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Variation</a:t>
            </a:r>
            <a:r>
              <a:rPr lang="en-US" sz="1200" baseline="0"/>
              <a:t> of Olefin yield with Outlet temperature for a Feed Temperature of 625 *C</a:t>
            </a:r>
            <a:endParaRPr lang="en-US" sz="1200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propane!$C$3:$C$14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propane!$F$3:$F$14</c:f>
              <c:numCache>
                <c:formatCode>0.000</c:formatCode>
                <c:ptCount val="12"/>
                <c:pt idx="0">
                  <c:v>2.6120686893594498E-2</c:v>
                </c:pt>
                <c:pt idx="1">
                  <c:v>3.5759674864832197E-2</c:v>
                </c:pt>
                <c:pt idx="2">
                  <c:v>4.8859743715067405E-2</c:v>
                </c:pt>
                <c:pt idx="3">
                  <c:v>6.6183889985232988E-2</c:v>
                </c:pt>
                <c:pt idx="4">
                  <c:v>8.8656520156704999E-2</c:v>
                </c:pt>
                <c:pt idx="5">
                  <c:v>0.117499054355404</c:v>
                </c:pt>
                <c:pt idx="6">
                  <c:v>0.153517866703614</c:v>
                </c:pt>
                <c:pt idx="7">
                  <c:v>0.19511460506474548</c:v>
                </c:pt>
                <c:pt idx="8">
                  <c:v>0.23730766818269899</c:v>
                </c:pt>
                <c:pt idx="9">
                  <c:v>0.27390800765923501</c:v>
                </c:pt>
                <c:pt idx="10">
                  <c:v>0.29983787297608899</c:v>
                </c:pt>
                <c:pt idx="11">
                  <c:v>0.31167878663743354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propane!$C$3:$C$14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propane!$G$3:$G$14</c:f>
              <c:numCache>
                <c:formatCode>0.000</c:formatCode>
                <c:ptCount val="12"/>
                <c:pt idx="0">
                  <c:v>7.4078951778417501E-2</c:v>
                </c:pt>
                <c:pt idx="1">
                  <c:v>0.10306484911047249</c:v>
                </c:pt>
                <c:pt idx="2">
                  <c:v>0.14221602749648449</c:v>
                </c:pt>
                <c:pt idx="3">
                  <c:v>0.19098727842518098</c:v>
                </c:pt>
                <c:pt idx="4">
                  <c:v>0.24353258959951798</c:v>
                </c:pt>
                <c:pt idx="5">
                  <c:v>0.28587745184229402</c:v>
                </c:pt>
                <c:pt idx="6">
                  <c:v>0.29894718875570747</c:v>
                </c:pt>
                <c:pt idx="7">
                  <c:v>0.27005646143218504</c:v>
                </c:pt>
                <c:pt idx="8">
                  <c:v>0.2040425371660525</c:v>
                </c:pt>
                <c:pt idx="9">
                  <c:v>0.12373655511340349</c:v>
                </c:pt>
                <c:pt idx="10">
                  <c:v>5.6862600303767503E-2</c:v>
                </c:pt>
                <c:pt idx="11">
                  <c:v>1.82139744320137E-2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propane!$C$3:$C$14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propane!$H$3:$H$14</c:f>
              <c:numCache>
                <c:formatCode>0.000</c:formatCode>
                <c:ptCount val="12"/>
                <c:pt idx="0">
                  <c:v>0.100199638672012</c:v>
                </c:pt>
                <c:pt idx="1">
                  <c:v>0.13882452397530468</c:v>
                </c:pt>
                <c:pt idx="2">
                  <c:v>0.19107577121155189</c:v>
                </c:pt>
                <c:pt idx="3">
                  <c:v>0.25717116841041399</c:v>
                </c:pt>
                <c:pt idx="4">
                  <c:v>0.33218910975622301</c:v>
                </c:pt>
                <c:pt idx="5">
                  <c:v>0.40337650619769799</c:v>
                </c:pt>
                <c:pt idx="6">
                  <c:v>0.45246505545932147</c:v>
                </c:pt>
                <c:pt idx="7">
                  <c:v>0.46517106649693052</c:v>
                </c:pt>
                <c:pt idx="8">
                  <c:v>0.44135020534875152</c:v>
                </c:pt>
                <c:pt idx="9">
                  <c:v>0.39764456277263849</c:v>
                </c:pt>
                <c:pt idx="10">
                  <c:v>0.35670047327985649</c:v>
                </c:pt>
                <c:pt idx="11">
                  <c:v>0.3298927610694472</c:v>
                </c:pt>
              </c:numCache>
            </c:numRef>
          </c:yVal>
          <c:smooth val="1"/>
        </c:ser>
        <c:axId val="161745920"/>
        <c:axId val="161748096"/>
      </c:scatterChart>
      <c:valAx>
        <c:axId val="161745920"/>
        <c:scaling>
          <c:orientation val="minMax"/>
          <c:min val="65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Outlet Temperature/ *C</a:t>
                </a:r>
              </a:p>
            </c:rich>
          </c:tx>
          <c:layout/>
        </c:title>
        <c:numFmt formatCode="General" sourceLinked="1"/>
        <c:tickLblPos val="nextTo"/>
        <c:crossAx val="161748096"/>
        <c:crosses val="autoZero"/>
        <c:crossBetween val="midCat"/>
        <c:majorUnit val="25"/>
      </c:valAx>
      <c:valAx>
        <c:axId val="161748096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Olefin Yield</a:t>
                </a:r>
              </a:p>
            </c:rich>
          </c:tx>
          <c:layout/>
        </c:title>
        <c:numFmt formatCode="0.000" sourceLinked="1"/>
        <c:tickLblPos val="nextTo"/>
        <c:crossAx val="161745920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200" b="1" i="0" baseline="0"/>
              <a:t>Variation of Olefin yield with Outlet temperature for a Feed Temperature of 650 *C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propane!$C$16:$C$26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propane!$F$16:$F$26</c:f>
              <c:numCache>
                <c:formatCode>0.000</c:formatCode>
                <c:ptCount val="11"/>
                <c:pt idx="0">
                  <c:v>4.4956806612500899E-2</c:v>
                </c:pt>
                <c:pt idx="1">
                  <c:v>5.9106541516232999E-2</c:v>
                </c:pt>
                <c:pt idx="2">
                  <c:v>7.7455063889069503E-2</c:v>
                </c:pt>
                <c:pt idx="3">
                  <c:v>0.10096731202679349</c:v>
                </c:pt>
                <c:pt idx="4">
                  <c:v>0.13078801756677852</c:v>
                </c:pt>
                <c:pt idx="5">
                  <c:v>0.1672272691574565</c:v>
                </c:pt>
                <c:pt idx="6">
                  <c:v>0.20795084292551602</c:v>
                </c:pt>
                <c:pt idx="7">
                  <c:v>0.247846563593802</c:v>
                </c:pt>
                <c:pt idx="8">
                  <c:v>0.28140533707913395</c:v>
                </c:pt>
                <c:pt idx="9">
                  <c:v>0.30418922764358303</c:v>
                </c:pt>
                <c:pt idx="10">
                  <c:v>0.31323656701838848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propane!$C$16:$C$26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propane!$G$16:$G$26</c:f>
              <c:numCache>
                <c:formatCode>0.000</c:formatCode>
                <c:ptCount val="11"/>
                <c:pt idx="0">
                  <c:v>0.1303718453828325</c:v>
                </c:pt>
                <c:pt idx="1">
                  <c:v>0.171470636165649</c:v>
                </c:pt>
                <c:pt idx="2">
                  <c:v>0.2197262248470285</c:v>
                </c:pt>
                <c:pt idx="3">
                  <c:v>0.26737338408250899</c:v>
                </c:pt>
                <c:pt idx="4">
                  <c:v>0.29941395145858651</c:v>
                </c:pt>
                <c:pt idx="5">
                  <c:v>0.29868778727784201</c:v>
                </c:pt>
                <c:pt idx="6">
                  <c:v>0.25716689118665104</c:v>
                </c:pt>
                <c:pt idx="7">
                  <c:v>0.1844206267234535</c:v>
                </c:pt>
                <c:pt idx="8">
                  <c:v>0.1051388314894055</c:v>
                </c:pt>
                <c:pt idx="9">
                  <c:v>4.4649394042789801E-2</c:v>
                </c:pt>
                <c:pt idx="10">
                  <c:v>1.28677816824397E-2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propane!$C$16:$C$26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propane!$H$16:$H$26</c:f>
              <c:numCache>
                <c:formatCode>0.000</c:formatCode>
                <c:ptCount val="11"/>
                <c:pt idx="0">
                  <c:v>0.17532865199533343</c:v>
                </c:pt>
                <c:pt idx="1">
                  <c:v>0.23057717768188202</c:v>
                </c:pt>
                <c:pt idx="2">
                  <c:v>0.297181288736098</c:v>
                </c:pt>
                <c:pt idx="3">
                  <c:v>0.36834069610930248</c:v>
                </c:pt>
                <c:pt idx="4">
                  <c:v>0.43020196902536495</c:v>
                </c:pt>
                <c:pt idx="5">
                  <c:v>0.46591505643529851</c:v>
                </c:pt>
                <c:pt idx="6">
                  <c:v>0.465117734112167</c:v>
                </c:pt>
                <c:pt idx="7">
                  <c:v>0.43226719031725547</c:v>
                </c:pt>
                <c:pt idx="8">
                  <c:v>0.38654416856853946</c:v>
                </c:pt>
                <c:pt idx="9">
                  <c:v>0.34883862168637286</c:v>
                </c:pt>
                <c:pt idx="10">
                  <c:v>0.32610434870082822</c:v>
                </c:pt>
              </c:numCache>
            </c:numRef>
          </c:yVal>
          <c:smooth val="1"/>
        </c:ser>
        <c:axId val="161803264"/>
        <c:axId val="161903744"/>
      </c:scatterChart>
      <c:valAx>
        <c:axId val="161803264"/>
        <c:scaling>
          <c:orientation val="minMax"/>
          <c:min val="65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Outlet Temperature/</a:t>
                </a:r>
                <a:r>
                  <a:rPr lang="en-US" sz="1200" baseline="0"/>
                  <a:t> *C</a:t>
                </a:r>
                <a:endParaRPr lang="en-US" sz="1200"/>
              </a:p>
            </c:rich>
          </c:tx>
          <c:layout/>
        </c:title>
        <c:numFmt formatCode="General" sourceLinked="1"/>
        <c:tickLblPos val="nextTo"/>
        <c:crossAx val="161903744"/>
        <c:crosses val="autoZero"/>
        <c:crossBetween val="midCat"/>
        <c:majorUnit val="25"/>
      </c:valAx>
      <c:valAx>
        <c:axId val="161903744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Olefin Yield</a:t>
                </a:r>
              </a:p>
            </c:rich>
          </c:tx>
          <c:layout/>
        </c:title>
        <c:numFmt formatCode="0.000" sourceLinked="1"/>
        <c:tickLblPos val="nextTo"/>
        <c:crossAx val="161803264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200" b="1" i="0" baseline="0"/>
              <a:t>Variation of Olefin yield with Outlet temperature for a Feed Temperature of 675 *C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propane!$C$28:$C$37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propane!$F$28:$F$37</c:f>
              <c:numCache>
                <c:formatCode>0.000</c:formatCode>
                <c:ptCount val="10"/>
                <c:pt idx="0">
                  <c:v>7.2050791883626009E-2</c:v>
                </c:pt>
                <c:pt idx="1">
                  <c:v>9.1354361405572002E-2</c:v>
                </c:pt>
                <c:pt idx="2">
                  <c:v>0.11581186672083049</c:v>
                </c:pt>
                <c:pt idx="3">
                  <c:v>0.1463438807767935</c:v>
                </c:pt>
                <c:pt idx="4">
                  <c:v>0.18259130751643599</c:v>
                </c:pt>
                <c:pt idx="5">
                  <c:v>0.22159524977374598</c:v>
                </c:pt>
                <c:pt idx="6">
                  <c:v>0.25849363066152498</c:v>
                </c:pt>
                <c:pt idx="7">
                  <c:v>0.28862132550233699</c:v>
                </c:pt>
                <c:pt idx="8">
                  <c:v>0.30805614349399602</c:v>
                </c:pt>
                <c:pt idx="9">
                  <c:v>0.31428665628289454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propane!$C$28:$C$37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propane!$G$28:$G$37</c:f>
              <c:numCache>
                <c:formatCode>0.000</c:formatCode>
                <c:ptCount val="10"/>
                <c:pt idx="0">
                  <c:v>0.20708302455850949</c:v>
                </c:pt>
                <c:pt idx="1">
                  <c:v>0.25193702373181598</c:v>
                </c:pt>
                <c:pt idx="2">
                  <c:v>0.29074898536216148</c:v>
                </c:pt>
                <c:pt idx="3">
                  <c:v>0.30865617024481801</c:v>
                </c:pt>
                <c:pt idx="4">
                  <c:v>0.29195845179830254</c:v>
                </c:pt>
                <c:pt idx="5">
                  <c:v>0.23803443390911952</c:v>
                </c:pt>
                <c:pt idx="6">
                  <c:v>0.16075560895662849</c:v>
                </c:pt>
                <c:pt idx="7">
                  <c:v>8.5285386228452498E-2</c:v>
                </c:pt>
                <c:pt idx="8">
                  <c:v>3.3003505512074496E-2</c:v>
                </c:pt>
                <c:pt idx="9">
                  <c:v>8.4208164134785494E-3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propane!$C$28:$C$37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propane!$H$28:$H$37</c:f>
              <c:numCache>
                <c:formatCode>0.000</c:formatCode>
                <c:ptCount val="10"/>
                <c:pt idx="0">
                  <c:v>0.27913381644213553</c:v>
                </c:pt>
                <c:pt idx="1">
                  <c:v>0.34329138513738805</c:v>
                </c:pt>
                <c:pt idx="2">
                  <c:v>0.40656085208299197</c:v>
                </c:pt>
                <c:pt idx="3">
                  <c:v>0.45500005102161151</c:v>
                </c:pt>
                <c:pt idx="4">
                  <c:v>0.47454975931473847</c:v>
                </c:pt>
                <c:pt idx="5">
                  <c:v>0.4596296836828655</c:v>
                </c:pt>
                <c:pt idx="6">
                  <c:v>0.41924923961815352</c:v>
                </c:pt>
                <c:pt idx="7">
                  <c:v>0.37390671173078954</c:v>
                </c:pt>
                <c:pt idx="8">
                  <c:v>0.34105964900607044</c:v>
                </c:pt>
                <c:pt idx="9">
                  <c:v>0.32270747269637307</c:v>
                </c:pt>
              </c:numCache>
            </c:numRef>
          </c:yVal>
          <c:smooth val="1"/>
        </c:ser>
        <c:axId val="161938432"/>
        <c:axId val="161813632"/>
      </c:scatterChart>
      <c:valAx>
        <c:axId val="161938432"/>
        <c:scaling>
          <c:orientation val="minMax"/>
          <c:min val="65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Outlet Temperature/</a:t>
                </a:r>
                <a:r>
                  <a:rPr lang="en-US" sz="1200" baseline="0"/>
                  <a:t> *C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39325611988340997"/>
              <c:y val="0.89670710582938518"/>
            </c:manualLayout>
          </c:layout>
        </c:title>
        <c:numFmt formatCode="General" sourceLinked="1"/>
        <c:tickLblPos val="nextTo"/>
        <c:crossAx val="161813632"/>
        <c:crosses val="autoZero"/>
        <c:crossBetween val="midCat"/>
        <c:majorUnit val="25"/>
      </c:valAx>
      <c:valAx>
        <c:axId val="161813632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Olefin</a:t>
                </a:r>
                <a:r>
                  <a:rPr lang="en-US" sz="1200" baseline="0"/>
                  <a:t> </a:t>
                </a:r>
                <a:r>
                  <a:rPr lang="en-US" sz="1200"/>
                  <a:t>Yield</a:t>
                </a:r>
              </a:p>
            </c:rich>
          </c:tx>
          <c:layout/>
        </c:title>
        <c:numFmt formatCode="0.000" sourceLinked="1"/>
        <c:tickLblPos val="nextTo"/>
        <c:crossAx val="161938432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200" b="1" i="0" baseline="0"/>
              <a:t>Variation of Olefin yield with Outlet temperature for a Feed Temperature of 700 *C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propane!$C$39:$C$47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propane!$F$39:$F$47</c:f>
              <c:numCache>
                <c:formatCode>0.000</c:formatCode>
                <c:ptCount val="9"/>
                <c:pt idx="0">
                  <c:v>0.10825876909561551</c:v>
                </c:pt>
                <c:pt idx="1">
                  <c:v>0.1334664833288125</c:v>
                </c:pt>
                <c:pt idx="2">
                  <c:v>0.16419212249654699</c:v>
                </c:pt>
                <c:pt idx="3">
                  <c:v>0.199333707082228</c:v>
                </c:pt>
                <c:pt idx="4">
                  <c:v>0.23563737795574649</c:v>
                </c:pt>
                <c:pt idx="5">
                  <c:v>0.26891220008033045</c:v>
                </c:pt>
                <c:pt idx="6">
                  <c:v>0.2953161412404815</c:v>
                </c:pt>
                <c:pt idx="7">
                  <c:v>0.311259267064246</c:v>
                </c:pt>
                <c:pt idx="8">
                  <c:v>0.31470357217740297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propane!$C$39:$C$47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propane!$G$39:$G$47</c:f>
              <c:numCache>
                <c:formatCode>0.000</c:formatCode>
                <c:ptCount val="9"/>
                <c:pt idx="0">
                  <c:v>0.28411207257601151</c:v>
                </c:pt>
                <c:pt idx="1">
                  <c:v>0.30928295491798202</c:v>
                </c:pt>
                <c:pt idx="2">
                  <c:v>0.30954358613724653</c:v>
                </c:pt>
                <c:pt idx="3">
                  <c:v>0.27601057849359301</c:v>
                </c:pt>
                <c:pt idx="4">
                  <c:v>0.211590174776389</c:v>
                </c:pt>
                <c:pt idx="5">
                  <c:v>0.13333679713525398</c:v>
                </c:pt>
                <c:pt idx="6">
                  <c:v>6.5006383002365498E-2</c:v>
                </c:pt>
                <c:pt idx="7">
                  <c:v>2.2532726654974151E-2</c:v>
                </c:pt>
                <c:pt idx="8">
                  <c:v>5.0156947479167496E-3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propane!$C$39:$C$47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propane!$H$39:$H$47</c:f>
              <c:numCache>
                <c:formatCode>0.000</c:formatCode>
                <c:ptCount val="9"/>
                <c:pt idx="0">
                  <c:v>0.392370841671627</c:v>
                </c:pt>
                <c:pt idx="1">
                  <c:v>0.44274943824679452</c:v>
                </c:pt>
                <c:pt idx="2">
                  <c:v>0.4737357086337935</c:v>
                </c:pt>
                <c:pt idx="3">
                  <c:v>0.47534428557582098</c:v>
                </c:pt>
                <c:pt idx="4">
                  <c:v>0.44722755273213549</c:v>
                </c:pt>
                <c:pt idx="5">
                  <c:v>0.40224899721558449</c:v>
                </c:pt>
                <c:pt idx="6">
                  <c:v>0.360322524242847</c:v>
                </c:pt>
                <c:pt idx="7">
                  <c:v>0.33379199371922014</c:v>
                </c:pt>
                <c:pt idx="8">
                  <c:v>0.31971926692531977</c:v>
                </c:pt>
              </c:numCache>
            </c:numRef>
          </c:yVal>
          <c:smooth val="1"/>
        </c:ser>
        <c:axId val="161963008"/>
        <c:axId val="161973376"/>
      </c:scatterChart>
      <c:valAx>
        <c:axId val="161963008"/>
        <c:scaling>
          <c:orientation val="minMax"/>
          <c:min val="65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Outlet Temperature/</a:t>
                </a:r>
                <a:r>
                  <a:rPr lang="en-US" sz="1200" baseline="0"/>
                  <a:t> *C</a:t>
                </a:r>
                <a:endParaRPr lang="en-US" sz="1200"/>
              </a:p>
            </c:rich>
          </c:tx>
          <c:layout/>
        </c:title>
        <c:numFmt formatCode="General" sourceLinked="1"/>
        <c:tickLblPos val="nextTo"/>
        <c:crossAx val="161973376"/>
        <c:crosses val="autoZero"/>
        <c:crossBetween val="midCat"/>
        <c:majorUnit val="25"/>
      </c:valAx>
      <c:valAx>
        <c:axId val="161973376"/>
        <c:scaling>
          <c:orientation val="minMax"/>
          <c:max val="0.5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Olefin</a:t>
                </a:r>
                <a:r>
                  <a:rPr lang="en-US" sz="1200" baseline="0"/>
                  <a:t> </a:t>
                </a:r>
                <a:r>
                  <a:rPr lang="en-US" sz="1200"/>
                  <a:t>Yield</a:t>
                </a:r>
              </a:p>
            </c:rich>
          </c:tx>
          <c:layout/>
        </c:title>
        <c:numFmt formatCode="0.000" sourceLinked="1"/>
        <c:tickLblPos val="nextTo"/>
        <c:crossAx val="161963008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200" b="1" i="0" baseline="0"/>
              <a:t>Variation of Olefin yield with Outlet temperature for a Feed Temperature of 725 *C</a:t>
            </a:r>
          </a:p>
        </c:rich>
      </c:tx>
      <c:layout>
        <c:manualLayout>
          <c:xMode val="edge"/>
          <c:yMode val="edge"/>
          <c:x val="9.9395888013998263E-2"/>
          <c:y val="0"/>
        </c:manualLayout>
      </c:layout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propane!$C$49:$C$56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propane!$F$49:$F$56</c:f>
              <c:numCache>
                <c:formatCode>0.000</c:formatCode>
                <c:ptCount val="8"/>
                <c:pt idx="0">
                  <c:v>0.15404127531756101</c:v>
                </c:pt>
                <c:pt idx="1">
                  <c:v>0.1840466527038335</c:v>
                </c:pt>
                <c:pt idx="2">
                  <c:v>0.21688091159557799</c:v>
                </c:pt>
                <c:pt idx="3">
                  <c:v>0.24953032979591699</c:v>
                </c:pt>
                <c:pt idx="4">
                  <c:v>0.27874383349403847</c:v>
                </c:pt>
                <c:pt idx="5">
                  <c:v>0.30123031419741197</c:v>
                </c:pt>
                <c:pt idx="6">
                  <c:v>0.31359891387643352</c:v>
                </c:pt>
                <c:pt idx="7">
                  <c:v>0.314345001064954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propane!$C$49:$C$56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propane!$G$49:$G$56</c:f>
              <c:numCache>
                <c:formatCode>0.000</c:formatCode>
                <c:ptCount val="8"/>
                <c:pt idx="0">
                  <c:v>0.31632234525903447</c:v>
                </c:pt>
                <c:pt idx="1">
                  <c:v>0.29719865665626449</c:v>
                </c:pt>
                <c:pt idx="2">
                  <c:v>0.248413662029454</c:v>
                </c:pt>
                <c:pt idx="3">
                  <c:v>0.17765765659770649</c:v>
                </c:pt>
                <c:pt idx="4">
                  <c:v>0.10331094892394449</c:v>
                </c:pt>
                <c:pt idx="5">
                  <c:v>4.556794617304135E-2</c:v>
                </c:pt>
                <c:pt idx="6">
                  <c:v>1.386145894404105E-2</c:v>
                </c:pt>
                <c:pt idx="7">
                  <c:v>2.6881078699173104E-3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propane!$C$49:$C$56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propane!$H$49:$H$56</c:f>
              <c:numCache>
                <c:formatCode>0.000</c:formatCode>
                <c:ptCount val="8"/>
                <c:pt idx="0">
                  <c:v>0.47036362057659553</c:v>
                </c:pt>
                <c:pt idx="1">
                  <c:v>0.48124530936009802</c:v>
                </c:pt>
                <c:pt idx="2">
                  <c:v>0.46529457362503202</c:v>
                </c:pt>
                <c:pt idx="3">
                  <c:v>0.42718798639362354</c:v>
                </c:pt>
                <c:pt idx="4">
                  <c:v>0.38205478241798302</c:v>
                </c:pt>
                <c:pt idx="5">
                  <c:v>0.34679826037045336</c:v>
                </c:pt>
                <c:pt idx="6">
                  <c:v>0.32746037282047458</c:v>
                </c:pt>
                <c:pt idx="7">
                  <c:v>0.3170331089348713</c:v>
                </c:pt>
              </c:numCache>
            </c:numRef>
          </c:yVal>
          <c:smooth val="1"/>
        </c:ser>
        <c:axId val="161364992"/>
        <c:axId val="161371264"/>
      </c:scatterChart>
      <c:valAx>
        <c:axId val="161364992"/>
        <c:scaling>
          <c:orientation val="minMax"/>
          <c:min val="72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Outlet</a:t>
                </a:r>
                <a:r>
                  <a:rPr lang="en-US" sz="1200" baseline="0"/>
                  <a:t> Temperature/ *C</a:t>
                </a:r>
                <a:endParaRPr lang="en-US" sz="1200"/>
              </a:p>
            </c:rich>
          </c:tx>
          <c:layout/>
        </c:title>
        <c:numFmt formatCode="General" sourceLinked="1"/>
        <c:tickLblPos val="nextTo"/>
        <c:crossAx val="161371264"/>
        <c:crosses val="autoZero"/>
        <c:crossBetween val="midCat"/>
        <c:majorUnit val="25"/>
      </c:valAx>
      <c:valAx>
        <c:axId val="161371264"/>
        <c:scaling>
          <c:orientation val="minMax"/>
          <c:max val="0.5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Olefin Yield</a:t>
                </a:r>
              </a:p>
            </c:rich>
          </c:tx>
          <c:layout/>
        </c:title>
        <c:numFmt formatCode="0.000" sourceLinked="1"/>
        <c:tickLblPos val="nextTo"/>
        <c:crossAx val="161364992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Variation of Olefin yield with Steam Mass Ratio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propane!$J$8:$J$17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propane!$O$8:$O$17</c:f>
              <c:numCache>
                <c:formatCode>0.000</c:formatCode>
                <c:ptCount val="10"/>
                <c:pt idx="0">
                  <c:v>0.20147824362087438</c:v>
                </c:pt>
                <c:pt idx="1">
                  <c:v>0.19635933974981523</c:v>
                </c:pt>
                <c:pt idx="2">
                  <c:v>0.19177558700265637</c:v>
                </c:pt>
                <c:pt idx="3">
                  <c:v>0.18768818855641167</c:v>
                </c:pt>
                <c:pt idx="4">
                  <c:v>0.18404680729835851</c:v>
                </c:pt>
                <c:pt idx="5">
                  <c:v>0.18079858872978932</c:v>
                </c:pt>
                <c:pt idx="6">
                  <c:v>0.17789446996361385</c:v>
                </c:pt>
                <c:pt idx="7">
                  <c:v>0.17529003016409822</c:v>
                </c:pt>
                <c:pt idx="8">
                  <c:v>0.17294633792258901</c:v>
                </c:pt>
                <c:pt idx="9">
                  <c:v>0.17082974661359598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propane!$J$8:$J$17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propane!$P$8:$P$17</c:f>
              <c:numCache>
                <c:formatCode>0.000</c:formatCode>
                <c:ptCount val="10"/>
                <c:pt idx="0">
                  <c:v>0.25599745470670182</c:v>
                </c:pt>
                <c:pt idx="1">
                  <c:v>0.26900875777281802</c:v>
                </c:pt>
                <c:pt idx="2">
                  <c:v>0.27994522327381832</c:v>
                </c:pt>
                <c:pt idx="3">
                  <c:v>0.28923250992001898</c:v>
                </c:pt>
                <c:pt idx="4">
                  <c:v>0.29719845449812504</c:v>
                </c:pt>
                <c:pt idx="5">
                  <c:v>0.30409451178373814</c:v>
                </c:pt>
                <c:pt idx="6">
                  <c:v>0.3101162966056959</c:v>
                </c:pt>
                <c:pt idx="7">
                  <c:v>0.31541605863759781</c:v>
                </c:pt>
                <c:pt idx="8">
                  <c:v>0.3201137150587266</c:v>
                </c:pt>
                <c:pt idx="9">
                  <c:v>0.32430465672378733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propane!$J$8:$J$17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propane!$Q$8:$Q$17</c:f>
              <c:numCache>
                <c:formatCode>0.000</c:formatCode>
                <c:ptCount val="10"/>
                <c:pt idx="0">
                  <c:v>0.45747569832757623</c:v>
                </c:pt>
                <c:pt idx="1">
                  <c:v>0.46536809752263325</c:v>
                </c:pt>
                <c:pt idx="2">
                  <c:v>0.47172081027647467</c:v>
                </c:pt>
                <c:pt idx="3">
                  <c:v>0.47692069847643065</c:v>
                </c:pt>
                <c:pt idx="4">
                  <c:v>0.48124526179648353</c:v>
                </c:pt>
                <c:pt idx="5">
                  <c:v>0.48489310051352746</c:v>
                </c:pt>
                <c:pt idx="6">
                  <c:v>0.48801076656930975</c:v>
                </c:pt>
                <c:pt idx="7">
                  <c:v>0.49070608880169608</c:v>
                </c:pt>
                <c:pt idx="8">
                  <c:v>0.49306005298131561</c:v>
                </c:pt>
                <c:pt idx="9">
                  <c:v>0.49513440333738329</c:v>
                </c:pt>
              </c:numCache>
            </c:numRef>
          </c:yVal>
          <c:smooth val="1"/>
        </c:ser>
        <c:axId val="162024448"/>
        <c:axId val="162051200"/>
      </c:scatterChart>
      <c:valAx>
        <c:axId val="16202444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Steam Mass Ratio</a:t>
                </a:r>
              </a:p>
            </c:rich>
          </c:tx>
          <c:layout/>
        </c:title>
        <c:numFmt formatCode="General" sourceLinked="1"/>
        <c:tickLblPos val="nextTo"/>
        <c:crossAx val="162051200"/>
        <c:crosses val="autoZero"/>
        <c:crossBetween val="midCat"/>
        <c:majorUnit val="0.1"/>
      </c:valAx>
      <c:valAx>
        <c:axId val="162051200"/>
        <c:scaling>
          <c:orientation val="minMax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Olefin Yield</a:t>
                </a:r>
              </a:p>
            </c:rich>
          </c:tx>
          <c:layout/>
        </c:title>
        <c:numFmt formatCode="0.000" sourceLinked="1"/>
        <c:tickLblPos val="nextTo"/>
        <c:crossAx val="162024448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Variation of Olefin yield with Feed Pressure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propane!$J$27:$J$30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xVal>
          <c:yVal>
            <c:numRef>
              <c:f>propane!$N$27:$N$30</c:f>
              <c:numCache>
                <c:formatCode>0.000</c:formatCode>
                <c:ptCount val="4"/>
                <c:pt idx="0">
                  <c:v>0.23270811679694298</c:v>
                </c:pt>
                <c:pt idx="1">
                  <c:v>0.2166844639445695</c:v>
                </c:pt>
                <c:pt idx="2">
                  <c:v>0.18404682587959151</c:v>
                </c:pt>
                <c:pt idx="3">
                  <c:v>0.1293008983994175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propane!$J$27:$J$30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xVal>
          <c:yVal>
            <c:numRef>
              <c:f>propane!$O$27:$O$30</c:f>
              <c:numCache>
                <c:formatCode>0.000</c:formatCode>
                <c:ptCount val="4"/>
                <c:pt idx="0">
                  <c:v>0.1696262992703445</c:v>
                </c:pt>
                <c:pt idx="1">
                  <c:v>0.22900429427023702</c:v>
                </c:pt>
                <c:pt idx="2">
                  <c:v>0.29719868392672999</c:v>
                </c:pt>
                <c:pt idx="3">
                  <c:v>0.32485229584486552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propane!$J$27:$J$30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xVal>
          <c:yVal>
            <c:numRef>
              <c:f>propane!$P$27:$P$30</c:f>
              <c:numCache>
                <c:formatCode>0.000</c:formatCode>
                <c:ptCount val="4"/>
                <c:pt idx="0">
                  <c:v>0.40233441606728754</c:v>
                </c:pt>
                <c:pt idx="1">
                  <c:v>0.44568875821480652</c:v>
                </c:pt>
                <c:pt idx="2">
                  <c:v>0.48124550980632147</c:v>
                </c:pt>
                <c:pt idx="3">
                  <c:v>0.45415319424428297</c:v>
                </c:pt>
              </c:numCache>
            </c:numRef>
          </c:yVal>
          <c:smooth val="1"/>
        </c:ser>
        <c:axId val="162159616"/>
        <c:axId val="162169984"/>
      </c:scatterChart>
      <c:valAx>
        <c:axId val="162159616"/>
        <c:scaling>
          <c:orientation val="minMax"/>
          <c:min val="1.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Feed Pressure/ bars</a:t>
                </a:r>
              </a:p>
            </c:rich>
          </c:tx>
          <c:layout/>
        </c:title>
        <c:numFmt formatCode="General" sourceLinked="1"/>
        <c:tickLblPos val="nextTo"/>
        <c:crossAx val="162169984"/>
        <c:crosses val="autoZero"/>
        <c:crossBetween val="midCat"/>
      </c:valAx>
      <c:valAx>
        <c:axId val="162169984"/>
        <c:scaling>
          <c:orientation val="minMax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Olefin Yield</a:t>
                </a:r>
              </a:p>
            </c:rich>
          </c:tx>
          <c:layout/>
        </c:title>
        <c:numFmt formatCode="0.000" sourceLinked="1"/>
        <c:tickLblPos val="nextTo"/>
        <c:crossAx val="162159616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Variation</a:t>
            </a:r>
            <a:r>
              <a:rPr lang="en-US" sz="1200" baseline="0"/>
              <a:t> of olefin composition along reactor tube for propane feed</a:t>
            </a:r>
          </a:p>
          <a:p>
            <a:pPr>
              <a:defRPr sz="1200"/>
            </a:pPr>
            <a:endParaRPr lang="en-US" sz="1200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propane!$J$75:$J$94</c:f>
              <c:numCache>
                <c:formatCode>General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propane!$K$75:$K$94</c:f>
              <c:numCache>
                <c:formatCode>0.00E+00</c:formatCode>
                <c:ptCount val="20"/>
                <c:pt idx="0">
                  <c:v>8.3797198209160494E-3</c:v>
                </c:pt>
                <c:pt idx="1">
                  <c:v>1.6366647616870601E-2</c:v>
                </c:pt>
                <c:pt idx="2">
                  <c:v>2.4021659757184802E-2</c:v>
                </c:pt>
                <c:pt idx="3">
                  <c:v>3.1393331999054599E-2</c:v>
                </c:pt>
                <c:pt idx="4">
                  <c:v>3.8519081194121001E-2</c:v>
                </c:pt>
                <c:pt idx="5">
                  <c:v>4.5426533547712797E-2</c:v>
                </c:pt>
                <c:pt idx="6">
                  <c:v>5.2135000819595503E-2</c:v>
                </c:pt>
                <c:pt idx="7">
                  <c:v>5.8656965950249801E-2</c:v>
                </c:pt>
                <c:pt idx="8">
                  <c:v>6.4999503614644794E-2</c:v>
                </c:pt>
                <c:pt idx="9">
                  <c:v>7.1165584981629795E-2</c:v>
                </c:pt>
                <c:pt idx="10">
                  <c:v>7.7155236761296098E-2</c:v>
                </c:pt>
                <c:pt idx="11">
                  <c:v>8.2966541143815103E-2</c:v>
                </c:pt>
                <c:pt idx="12">
                  <c:v>8.8596475296024393E-2</c:v>
                </c:pt>
                <c:pt idx="13">
                  <c:v>9.4041597167719607E-2</c:v>
                </c:pt>
                <c:pt idx="14">
                  <c:v>9.9298588602779306E-2</c:v>
                </c:pt>
                <c:pt idx="15" formatCode="General">
                  <c:v>0.10436467141884399</c:v>
                </c:pt>
                <c:pt idx="16" formatCode="General">
                  <c:v>0.10923791188993</c:v>
                </c:pt>
                <c:pt idx="17" formatCode="General">
                  <c:v>0.113917424997812</c:v>
                </c:pt>
                <c:pt idx="18" formatCode="General">
                  <c:v>0.118403495969422</c:v>
                </c:pt>
                <c:pt idx="19" formatCode="General">
                  <c:v>0.12269763129982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propane!$J$75:$J$94</c:f>
              <c:numCache>
                <c:formatCode>General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propane!$L$75:$L$94</c:f>
              <c:numCache>
                <c:formatCode>0.00E+00</c:formatCode>
                <c:ptCount val="20"/>
                <c:pt idx="0">
                  <c:v>2.7078061395106601E-2</c:v>
                </c:pt>
                <c:pt idx="1">
                  <c:v>5.2192673610126E-2</c:v>
                </c:pt>
                <c:pt idx="2">
                  <c:v>7.5288992963011295E-2</c:v>
                </c:pt>
                <c:pt idx="3">
                  <c:v>9.6332639531311007E-2</c:v>
                </c:pt>
                <c:pt idx="4" formatCode="General">
                  <c:v>0.115312985681293</c:v>
                </c:pt>
                <c:pt idx="5" formatCode="General">
                  <c:v>0.13224405357036001</c:v>
                </c:pt>
                <c:pt idx="6" formatCode="General">
                  <c:v>0.147163321627792</c:v>
                </c:pt>
                <c:pt idx="7" formatCode="General">
                  <c:v>0.16012902638186099</c:v>
                </c:pt>
                <c:pt idx="8" formatCode="General">
                  <c:v>0.171216608075759</c:v>
                </c:pt>
                <c:pt idx="9" formatCode="General">
                  <c:v>0.18051486751760501</c:v>
                </c:pt>
                <c:pt idx="10" formatCode="General">
                  <c:v>0.188122254414191</c:v>
                </c:pt>
                <c:pt idx="11" formatCode="General">
                  <c:v>0.19414355011506801</c:v>
                </c:pt>
                <c:pt idx="12" formatCode="General">
                  <c:v>0.19868707266723601</c:v>
                </c:pt>
                <c:pt idx="13" formatCode="General">
                  <c:v>0.20186243241926999</c:v>
                </c:pt>
                <c:pt idx="14" formatCode="General">
                  <c:v>0.20377880125685899</c:v>
                </c:pt>
                <c:pt idx="15" formatCode="General">
                  <c:v>0.204543629158671</c:v>
                </c:pt>
                <c:pt idx="16" formatCode="General">
                  <c:v>0.20426172630400699</c:v>
                </c:pt>
                <c:pt idx="17" formatCode="General">
                  <c:v>0.20303462300851</c:v>
                </c:pt>
                <c:pt idx="18" formatCode="General">
                  <c:v>0.20096014302085299</c:v>
                </c:pt>
                <c:pt idx="19" formatCode="General">
                  <c:v>0.19813212878641401</c:v>
                </c:pt>
              </c:numCache>
            </c:numRef>
          </c:yVal>
          <c:smooth val="1"/>
        </c:ser>
        <c:axId val="162247808"/>
        <c:axId val="162249728"/>
      </c:scatterChart>
      <c:valAx>
        <c:axId val="16224780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along reactor tube/ m</a:t>
                </a:r>
              </a:p>
            </c:rich>
          </c:tx>
          <c:layout/>
        </c:title>
        <c:numFmt formatCode="General" sourceLinked="1"/>
        <c:tickLblPos val="nextTo"/>
        <c:crossAx val="162249728"/>
        <c:crosses val="autoZero"/>
        <c:crossBetween val="midCat"/>
      </c:valAx>
      <c:valAx>
        <c:axId val="162249728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Composition/</a:t>
                </a:r>
                <a:r>
                  <a:rPr lang="en-US" baseline="0"/>
                  <a:t> mass fraction</a:t>
                </a:r>
                <a:endParaRPr lang="en-US"/>
              </a:p>
            </c:rich>
          </c:tx>
          <c:layout/>
        </c:title>
        <c:numFmt formatCode="0.00E+00" sourceLinked="1"/>
        <c:tickLblPos val="nextTo"/>
        <c:crossAx val="162247808"/>
        <c:crosses val="autoZero"/>
        <c:crossBetween val="midCat"/>
      </c:valAx>
    </c:plotArea>
    <c:legend>
      <c:legendPos val="b"/>
      <c:layout/>
    </c:legend>
    <c:plotVisOnly val="1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Variation</a:t>
            </a:r>
            <a:r>
              <a:rPr lang="en-US" sz="1200" baseline="0"/>
              <a:t> of Olefin composition along reactor tube for Butane feed</a:t>
            </a:r>
            <a:endParaRPr lang="en-US" sz="1200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butane!$P$59:$P$78</c:f>
              <c:numCache>
                <c:formatCode>General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butane!$Q$59:$Q$78</c:f>
              <c:numCache>
                <c:formatCode>0.00E+00</c:formatCode>
                <c:ptCount val="20"/>
                <c:pt idx="0">
                  <c:v>1.1478785070283401E-3</c:v>
                </c:pt>
                <c:pt idx="1">
                  <c:v>2.6978858839645098E-3</c:v>
                </c:pt>
                <c:pt idx="2">
                  <c:v>4.7698741328057997E-3</c:v>
                </c:pt>
                <c:pt idx="3">
                  <c:v>7.50883305182771E-3</c:v>
                </c:pt>
                <c:pt idx="4">
                  <c:v>1.1085088734904399E-2</c:v>
                </c:pt>
                <c:pt idx="5">
                  <c:v>1.56912034121751E-2</c:v>
                </c:pt>
                <c:pt idx="6">
                  <c:v>2.15344057129047E-2</c:v>
                </c:pt>
                <c:pt idx="7">
                  <c:v>2.8823450555210899E-2</c:v>
                </c:pt>
                <c:pt idx="8">
                  <c:v>3.7749472893124303E-2</c:v>
                </c:pt>
                <c:pt idx="9">
                  <c:v>4.8461520345294197E-2</c:v>
                </c:pt>
                <c:pt idx="10">
                  <c:v>6.1038946998150503E-2</c:v>
                </c:pt>
                <c:pt idx="11">
                  <c:v>7.5463537170472494E-2</c:v>
                </c:pt>
                <c:pt idx="12">
                  <c:v>9.1596033403479202E-2</c:v>
                </c:pt>
                <c:pt idx="13" formatCode="General">
                  <c:v>0.109161272975295</c:v>
                </c:pt>
                <c:pt idx="14" formatCode="General">
                  <c:v>0.12774687945909499</c:v>
                </c:pt>
                <c:pt idx="15" formatCode="General">
                  <c:v>0.14682023778046899</c:v>
                </c:pt>
                <c:pt idx="16" formatCode="General">
                  <c:v>0.16576736021378599</c:v>
                </c:pt>
                <c:pt idx="17" formatCode="General">
                  <c:v>0.18395391553391799</c:v>
                </c:pt>
                <c:pt idx="18" formatCode="General">
                  <c:v>0.20080242252795999</c:v>
                </c:pt>
                <c:pt idx="19" formatCode="General">
                  <c:v>0.21587111572531301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butane!$P$59:$P$78</c:f>
              <c:numCache>
                <c:formatCode>General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butane!$R$59:$R$78</c:f>
              <c:numCache>
                <c:formatCode>0.00E+00</c:formatCode>
                <c:ptCount val="20"/>
                <c:pt idx="0">
                  <c:v>2.2816179025372898E-3</c:v>
                </c:pt>
                <c:pt idx="1">
                  <c:v>5.2301708143755203E-3</c:v>
                </c:pt>
                <c:pt idx="2">
                  <c:v>9.0003397700257597E-3</c:v>
                </c:pt>
                <c:pt idx="3">
                  <c:v>1.3763607004731501E-2</c:v>
                </c:pt>
                <c:pt idx="4">
                  <c:v>1.97005358060716E-2</c:v>
                </c:pt>
                <c:pt idx="5">
                  <c:v>2.6986399198411001E-2</c:v>
                </c:pt>
                <c:pt idx="6">
                  <c:v>3.5768625953446098E-2</c:v>
                </c:pt>
                <c:pt idx="7">
                  <c:v>4.61348080487433E-2</c:v>
                </c:pt>
                <c:pt idx="8">
                  <c:v>5.8071625734222899E-2</c:v>
                </c:pt>
                <c:pt idx="9">
                  <c:v>7.1418167408802996E-2</c:v>
                </c:pt>
                <c:pt idx="10">
                  <c:v>8.5822056218777601E-2</c:v>
                </c:pt>
                <c:pt idx="11" formatCode="General">
                  <c:v>0.10071075544496599</c:v>
                </c:pt>
                <c:pt idx="12" formatCode="General">
                  <c:v>0.115294673067574</c:v>
                </c:pt>
                <c:pt idx="13" formatCode="General">
                  <c:v>0.12861240876367799</c:v>
                </c:pt>
                <c:pt idx="14" formatCode="General">
                  <c:v>0.13961911696082699</c:v>
                </c:pt>
                <c:pt idx="15" formatCode="General">
                  <c:v>0.14730658090016999</c:v>
                </c:pt>
                <c:pt idx="16" formatCode="General">
                  <c:v>0.150836802901617</c:v>
                </c:pt>
                <c:pt idx="17" formatCode="General">
                  <c:v>0.14967020215818999</c:v>
                </c:pt>
                <c:pt idx="18" formatCode="General">
                  <c:v>0.14367012390411199</c:v>
                </c:pt>
                <c:pt idx="19" formatCode="General">
                  <c:v>0.13316347657984601</c:v>
                </c:pt>
              </c:numCache>
            </c:numRef>
          </c:yVal>
          <c:smooth val="1"/>
        </c:ser>
        <c:axId val="162370304"/>
        <c:axId val="162372224"/>
      </c:scatterChart>
      <c:valAx>
        <c:axId val="16237030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along reactor</a:t>
                </a:r>
                <a:r>
                  <a:rPr lang="en-US" baseline="0"/>
                  <a:t> tube/ m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62372224"/>
        <c:crosses val="autoZero"/>
        <c:crossBetween val="midCat"/>
      </c:valAx>
      <c:valAx>
        <c:axId val="162372224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Composition/</a:t>
                </a:r>
                <a:r>
                  <a:rPr lang="en-US" baseline="0"/>
                  <a:t> mass fraction</a:t>
                </a:r>
                <a:endParaRPr lang="en-US"/>
              </a:p>
            </c:rich>
          </c:tx>
          <c:layout/>
        </c:title>
        <c:numFmt formatCode="0.00E+00" sourceLinked="1"/>
        <c:tickLblPos val="nextTo"/>
        <c:crossAx val="162370304"/>
        <c:crosses val="autoZero"/>
        <c:crossBetween val="midCat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Variation of Ethylene yield with Steam mass ratio</a:t>
            </a:r>
          </a:p>
          <a:p>
            <a:pPr>
              <a:defRPr sz="1200"/>
            </a:pPr>
            <a:endParaRPr lang="en-US" sz="1200"/>
          </a:p>
        </c:rich>
      </c:tx>
    </c:title>
    <c:plotArea>
      <c:layout/>
      <c:scatterChart>
        <c:scatterStyle val="smoothMarker"/>
        <c:ser>
          <c:idx val="0"/>
          <c:order val="0"/>
          <c:xVal>
            <c:numRef>
              <c:f>ethane!$G$8:$G$17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ethane!$K$8:$K$17</c:f>
              <c:numCache>
                <c:formatCode>0.000</c:formatCode>
                <c:ptCount val="10"/>
                <c:pt idx="0">
                  <c:v>0.61539938012232909</c:v>
                </c:pt>
                <c:pt idx="1">
                  <c:v>0.62844643034495218</c:v>
                </c:pt>
                <c:pt idx="2">
                  <c:v>0.63998998676721774</c:v>
                </c:pt>
                <c:pt idx="3">
                  <c:v>0.65030388836961339</c:v>
                </c:pt>
                <c:pt idx="4">
                  <c:v>0.65959375236575002</c:v>
                </c:pt>
                <c:pt idx="5">
                  <c:v>0.6680188153574933</c:v>
                </c:pt>
                <c:pt idx="6">
                  <c:v>0.67570509106524057</c:v>
                </c:pt>
                <c:pt idx="7">
                  <c:v>0.68275180073266806</c:v>
                </c:pt>
                <c:pt idx="8">
                  <c:v>0.68924273307324868</c:v>
                </c:pt>
                <c:pt idx="9">
                  <c:v>0.69524506265539332</c:v>
                </c:pt>
              </c:numCache>
            </c:numRef>
          </c:yVal>
          <c:smooth val="1"/>
        </c:ser>
        <c:axId val="144275712"/>
        <c:axId val="144286080"/>
      </c:scatterChart>
      <c:valAx>
        <c:axId val="14427571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Steam Mass</a:t>
                </a:r>
                <a:r>
                  <a:rPr lang="en-US" sz="1200" baseline="0"/>
                  <a:t> Ratio</a:t>
                </a:r>
                <a:endParaRPr lang="en-US" sz="1200"/>
              </a:p>
            </c:rich>
          </c:tx>
        </c:title>
        <c:numFmt formatCode="0.00" sourceLinked="1"/>
        <c:tickLblPos val="nextTo"/>
        <c:crossAx val="144286080"/>
        <c:crosses val="autoZero"/>
        <c:crossBetween val="midCat"/>
        <c:majorUnit val="0.1"/>
      </c:valAx>
      <c:valAx>
        <c:axId val="14428608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Ehtylene Yield</a:t>
                </a:r>
              </a:p>
            </c:rich>
          </c:tx>
        </c:title>
        <c:numFmt formatCode="0.000" sourceLinked="1"/>
        <c:tickLblPos val="nextTo"/>
        <c:crossAx val="144275712"/>
        <c:crosses val="autoZero"/>
        <c:crossBetween val="midCat"/>
      </c:valAx>
    </c:plotArea>
    <c:plotVisOnly val="1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Variation of Ethylene yield with Outlet temperature for different Feed temperatures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625 *C</c:v>
          </c:tx>
          <c:marker>
            <c:symbol val="none"/>
          </c:marker>
          <c:xVal>
            <c:numRef>
              <c:f>butane!$C$3:$C$14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butane!$F$3:$F$14</c:f>
              <c:numCache>
                <c:formatCode>0.000</c:formatCode>
                <c:ptCount val="12"/>
                <c:pt idx="0">
                  <c:v>1.257985777343245E-2</c:v>
                </c:pt>
                <c:pt idx="1">
                  <c:v>2.2009526325930701E-2</c:v>
                </c:pt>
                <c:pt idx="2">
                  <c:v>3.9063071700547604E-2</c:v>
                </c:pt>
                <c:pt idx="3">
                  <c:v>6.8159524617098496E-2</c:v>
                </c:pt>
                <c:pt idx="4">
                  <c:v>0.1133329718191925</c:v>
                </c:pt>
                <c:pt idx="5">
                  <c:v>0.17489371807833251</c:v>
                </c:pt>
                <c:pt idx="6">
                  <c:v>0.24601141904031049</c:v>
                </c:pt>
                <c:pt idx="7">
                  <c:v>0.31342348667776848</c:v>
                </c:pt>
                <c:pt idx="8">
                  <c:v>0.36525213375499849</c:v>
                </c:pt>
                <c:pt idx="9">
                  <c:v>0.39882645482797052</c:v>
                </c:pt>
                <c:pt idx="10">
                  <c:v>0.41667726213483847</c:v>
                </c:pt>
                <c:pt idx="11">
                  <c:v>0.4197084993118545</c:v>
                </c:pt>
              </c:numCache>
            </c:numRef>
          </c:yVal>
          <c:smooth val="1"/>
        </c:ser>
        <c:ser>
          <c:idx val="1"/>
          <c:order val="1"/>
          <c:tx>
            <c:v>650 *C</c:v>
          </c:tx>
          <c:marker>
            <c:symbol val="none"/>
          </c:marker>
          <c:xVal>
            <c:numRef>
              <c:f>butane!$C$16:$C$26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butane!$F$16:$F$26</c:f>
              <c:numCache>
                <c:formatCode>0.000</c:formatCode>
                <c:ptCount val="11"/>
                <c:pt idx="0">
                  <c:v>3.1239777460875098E-2</c:v>
                </c:pt>
                <c:pt idx="1">
                  <c:v>5.1169299129609498E-2</c:v>
                </c:pt>
                <c:pt idx="2">
                  <c:v>8.3382902884353502E-2</c:v>
                </c:pt>
                <c:pt idx="3">
                  <c:v>0.1309978067633035</c:v>
                </c:pt>
                <c:pt idx="4">
                  <c:v>0.192996063944541</c:v>
                </c:pt>
                <c:pt idx="5">
                  <c:v>0.26153382175968354</c:v>
                </c:pt>
                <c:pt idx="6">
                  <c:v>0.32380714972861196</c:v>
                </c:pt>
                <c:pt idx="7">
                  <c:v>0.37023802259890998</c:v>
                </c:pt>
                <c:pt idx="8">
                  <c:v>0.40004458938076853</c:v>
                </c:pt>
                <c:pt idx="9">
                  <c:v>0.41539477319725199</c:v>
                </c:pt>
                <c:pt idx="10">
                  <c:v>0.41652148455605603</c:v>
                </c:pt>
              </c:numCache>
            </c:numRef>
          </c:yVal>
          <c:smooth val="1"/>
        </c:ser>
        <c:ser>
          <c:idx val="2"/>
          <c:order val="2"/>
          <c:tx>
            <c:v>675 *C</c:v>
          </c:tx>
          <c:marker>
            <c:symbol val="none"/>
          </c:marker>
          <c:xVal>
            <c:numRef>
              <c:f>butane!$C$28:$C$37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butane!$F$28:$F$37</c:f>
              <c:numCache>
                <c:formatCode>0.000</c:formatCode>
                <c:ptCount val="10"/>
                <c:pt idx="0">
                  <c:v>6.9658377222783993E-2</c:v>
                </c:pt>
                <c:pt idx="1">
                  <c:v>0.104976261298348</c:v>
                </c:pt>
                <c:pt idx="2">
                  <c:v>0.15427817812424799</c:v>
                </c:pt>
                <c:pt idx="3">
                  <c:v>0.21519561685897698</c:v>
                </c:pt>
                <c:pt idx="4">
                  <c:v>0.27926953708073499</c:v>
                </c:pt>
                <c:pt idx="5">
                  <c:v>0.33497456061216851</c:v>
                </c:pt>
                <c:pt idx="6">
                  <c:v>0.37554159030791551</c:v>
                </c:pt>
                <c:pt idx="7">
                  <c:v>0.40156368322995545</c:v>
                </c:pt>
                <c:pt idx="8">
                  <c:v>0.41430117118464399</c:v>
                </c:pt>
                <c:pt idx="9">
                  <c:v>0.41342532739325705</c:v>
                </c:pt>
              </c:numCache>
            </c:numRef>
          </c:yVal>
          <c:smooth val="1"/>
        </c:ser>
        <c:ser>
          <c:idx val="3"/>
          <c:order val="3"/>
          <c:tx>
            <c:v>700 *C</c:v>
          </c:tx>
          <c:marker>
            <c:symbol val="none"/>
          </c:marker>
          <c:xVal>
            <c:numRef>
              <c:f>butane!$C$39:$C$47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butane!$F$39:$F$47</c:f>
              <c:numCache>
                <c:formatCode>0.000</c:formatCode>
                <c:ptCount val="9"/>
                <c:pt idx="0">
                  <c:v>0.13511740550831899</c:v>
                </c:pt>
                <c:pt idx="1">
                  <c:v>0.18452727599148849</c:v>
                </c:pt>
                <c:pt idx="2">
                  <c:v>0.24207011633630099</c:v>
                </c:pt>
                <c:pt idx="3">
                  <c:v>0.29939255066354503</c:v>
                </c:pt>
                <c:pt idx="4">
                  <c:v>0.34721997153098599</c:v>
                </c:pt>
                <c:pt idx="5">
                  <c:v>0.38173062950891301</c:v>
                </c:pt>
                <c:pt idx="6">
                  <c:v>0.40396051573013247</c:v>
                </c:pt>
                <c:pt idx="7">
                  <c:v>0.41389573814524849</c:v>
                </c:pt>
                <c:pt idx="8">
                  <c:v>0.41088885989560497</c:v>
                </c:pt>
              </c:numCache>
            </c:numRef>
          </c:yVal>
          <c:smooth val="1"/>
        </c:ser>
        <c:ser>
          <c:idx val="4"/>
          <c:order val="4"/>
          <c:tx>
            <c:v>725 *C</c:v>
          </c:tx>
          <c:marker>
            <c:symbol val="none"/>
          </c:marker>
          <c:xVal>
            <c:numRef>
              <c:f>butane!$C$49:$C$56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butane!$F$49:$F$56</c:f>
              <c:numCache>
                <c:formatCode>0.000</c:formatCode>
                <c:ptCount val="8"/>
                <c:pt idx="0">
                  <c:v>0.22227505932927949</c:v>
                </c:pt>
                <c:pt idx="1">
                  <c:v>0.27352070848404497</c:v>
                </c:pt>
                <c:pt idx="2">
                  <c:v>0.32184308225541453</c:v>
                </c:pt>
                <c:pt idx="3">
                  <c:v>0.3610308083891855</c:v>
                </c:pt>
                <c:pt idx="4">
                  <c:v>0.38962214066935003</c:v>
                </c:pt>
                <c:pt idx="5">
                  <c:v>0.40796603938229953</c:v>
                </c:pt>
                <c:pt idx="6">
                  <c:v>0.41482336729658853</c:v>
                </c:pt>
                <c:pt idx="7">
                  <c:v>0.40950194385781402</c:v>
                </c:pt>
              </c:numCache>
            </c:numRef>
          </c:yVal>
          <c:smooth val="1"/>
        </c:ser>
        <c:axId val="162498816"/>
        <c:axId val="162513280"/>
      </c:scatterChart>
      <c:valAx>
        <c:axId val="162498816"/>
        <c:scaling>
          <c:orientation val="minMax"/>
          <c:min val="6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</a:t>
                </a:r>
                <a:r>
                  <a:rPr lang="en-US" baseline="0"/>
                  <a:t> temperature/ *C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62513280"/>
        <c:crosses val="autoZero"/>
        <c:crossBetween val="midCat"/>
        <c:majorUnit val="25"/>
      </c:valAx>
      <c:valAx>
        <c:axId val="16251328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Ethylene yield</a:t>
                </a:r>
              </a:p>
            </c:rich>
          </c:tx>
          <c:layout/>
        </c:title>
        <c:numFmt formatCode="0.000" sourceLinked="1"/>
        <c:tickLblPos val="nextTo"/>
        <c:crossAx val="162498816"/>
        <c:crosses val="autoZero"/>
        <c:crossBetween val="midCat"/>
      </c:valAx>
    </c:plotArea>
    <c:legend>
      <c:legendPos val="b"/>
      <c:layout/>
    </c:legend>
    <c:plotVisOnly val="1"/>
  </c:char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200" b="1" i="0" baseline="0"/>
              <a:t>Variation of Propylene yield with Outlet temperature for different Feed temperatures</a:t>
            </a:r>
            <a:endParaRPr lang="en-US" sz="1200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625 *C</c:v>
          </c:tx>
          <c:marker>
            <c:symbol val="none"/>
          </c:marker>
          <c:xVal>
            <c:numRef>
              <c:f>butane!$C$3:$C$14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butane!$G$3:$G$14</c:f>
              <c:numCache>
                <c:formatCode>0.000</c:formatCode>
                <c:ptCount val="12"/>
                <c:pt idx="0">
                  <c:v>2.7198572184477951E-2</c:v>
                </c:pt>
                <c:pt idx="1">
                  <c:v>4.3587926522836495E-2</c:v>
                </c:pt>
                <c:pt idx="2">
                  <c:v>6.9859952831940506E-2</c:v>
                </c:pt>
                <c:pt idx="3">
                  <c:v>0.108572225350789</c:v>
                </c:pt>
                <c:pt idx="4">
                  <c:v>0.1575837691669115</c:v>
                </c:pt>
                <c:pt idx="5">
                  <c:v>0.20467079122413798</c:v>
                </c:pt>
                <c:pt idx="6">
                  <c:v>0.22803653002905749</c:v>
                </c:pt>
                <c:pt idx="7">
                  <c:v>0.20969328961197101</c:v>
                </c:pt>
                <c:pt idx="8">
                  <c:v>0.15312308862632348</c:v>
                </c:pt>
                <c:pt idx="9">
                  <c:v>8.5098146599716998E-2</c:v>
                </c:pt>
                <c:pt idx="10">
                  <c:v>3.3800983976201154E-2</c:v>
                </c:pt>
                <c:pt idx="11">
                  <c:v>8.5088474233709493E-3</c:v>
                </c:pt>
              </c:numCache>
            </c:numRef>
          </c:yVal>
          <c:smooth val="1"/>
        </c:ser>
        <c:ser>
          <c:idx val="1"/>
          <c:order val="1"/>
          <c:tx>
            <c:v>650 *C</c:v>
          </c:tx>
          <c:marker>
            <c:symbol val="none"/>
          </c:marker>
          <c:xVal>
            <c:numRef>
              <c:f>butane!$C$16:$C$26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butane!$G$16:$G$26</c:f>
              <c:numCache>
                <c:formatCode>0.000</c:formatCode>
                <c:ptCount val="11"/>
                <c:pt idx="0">
                  <c:v>5.9327835670810999E-2</c:v>
                </c:pt>
                <c:pt idx="1">
                  <c:v>8.8715070660801004E-2</c:v>
                </c:pt>
                <c:pt idx="2">
                  <c:v>0.12936847806961049</c:v>
                </c:pt>
                <c:pt idx="3">
                  <c:v>0.17696132829081951</c:v>
                </c:pt>
                <c:pt idx="4">
                  <c:v>0.217284262929578</c:v>
                </c:pt>
                <c:pt idx="5">
                  <c:v>0.229349148524786</c:v>
                </c:pt>
                <c:pt idx="6">
                  <c:v>0.19974661061194102</c:v>
                </c:pt>
                <c:pt idx="7">
                  <c:v>0.13762556206087997</c:v>
                </c:pt>
                <c:pt idx="8">
                  <c:v>7.1567248855029506E-2</c:v>
                </c:pt>
                <c:pt idx="9">
                  <c:v>2.6104681643176E-2</c:v>
                </c:pt>
                <c:pt idx="10">
                  <c:v>5.8560637106940001E-3</c:v>
                </c:pt>
              </c:numCache>
            </c:numRef>
          </c:yVal>
          <c:smooth val="1"/>
        </c:ser>
        <c:ser>
          <c:idx val="2"/>
          <c:order val="2"/>
          <c:tx>
            <c:v>675 *C</c:v>
          </c:tx>
          <c:marker>
            <c:symbol val="none"/>
          </c:marker>
          <c:xVal>
            <c:numRef>
              <c:f>butane!$C$28:$C$37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butane!$G$28:$G$37</c:f>
              <c:numCache>
                <c:formatCode>0.000</c:formatCode>
                <c:ptCount val="10"/>
                <c:pt idx="0">
                  <c:v>0.11453784726699701</c:v>
                </c:pt>
                <c:pt idx="1">
                  <c:v>0.155258309547435</c:v>
                </c:pt>
                <c:pt idx="2">
                  <c:v>0.198043014842778</c:v>
                </c:pt>
                <c:pt idx="3">
                  <c:v>0.22758678777279301</c:v>
                </c:pt>
                <c:pt idx="4">
                  <c:v>0.22550655235900549</c:v>
                </c:pt>
                <c:pt idx="5">
                  <c:v>0.18436326083472201</c:v>
                </c:pt>
                <c:pt idx="6">
                  <c:v>0.11876135538456149</c:v>
                </c:pt>
                <c:pt idx="7">
                  <c:v>5.7167715539306496E-2</c:v>
                </c:pt>
                <c:pt idx="8">
                  <c:v>1.8853033693281902E-2</c:v>
                </c:pt>
                <c:pt idx="9">
                  <c:v>3.7238841711556901E-3</c:v>
                </c:pt>
              </c:numCache>
            </c:numRef>
          </c:yVal>
          <c:smooth val="1"/>
        </c:ser>
        <c:ser>
          <c:idx val="3"/>
          <c:order val="3"/>
          <c:tx>
            <c:v>700 *C</c:v>
          </c:tx>
          <c:marker>
            <c:symbol val="none"/>
          </c:marker>
          <c:xVal>
            <c:numRef>
              <c:f>butane!$C$39:$C$47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butane!$G$39:$G$47</c:f>
              <c:numCache>
                <c:formatCode>0.000</c:formatCode>
                <c:ptCount val="9"/>
                <c:pt idx="0">
                  <c:v>0.184415455441127</c:v>
                </c:pt>
                <c:pt idx="1">
                  <c:v>0.217396515149616</c:v>
                </c:pt>
                <c:pt idx="2">
                  <c:v>0.23166969162231299</c:v>
                </c:pt>
                <c:pt idx="3">
                  <c:v>0.2134805020700665</c:v>
                </c:pt>
                <c:pt idx="4">
                  <c:v>0.16222916948698199</c:v>
                </c:pt>
                <c:pt idx="5">
                  <c:v>9.6673583512439001E-2</c:v>
                </c:pt>
                <c:pt idx="6">
                  <c:v>4.2495811774654252E-2</c:v>
                </c:pt>
                <c:pt idx="7">
                  <c:v>1.242344465759415E-2</c:v>
                </c:pt>
                <c:pt idx="8">
                  <c:v>2.1641805076607051E-3</c:v>
                </c:pt>
              </c:numCache>
            </c:numRef>
          </c:yVal>
          <c:smooth val="1"/>
        </c:ser>
        <c:ser>
          <c:idx val="4"/>
          <c:order val="4"/>
          <c:tx>
            <c:v>725 *C</c:v>
          </c:tx>
          <c:marker>
            <c:symbol val="none"/>
          </c:marker>
          <c:xVal>
            <c:numRef>
              <c:f>butane!$C$49:$C$56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butane!$G$49:$G$56</c:f>
              <c:numCache>
                <c:formatCode>0.000</c:formatCode>
                <c:ptCount val="8"/>
                <c:pt idx="0">
                  <c:v>0.22842450388617952</c:v>
                </c:pt>
                <c:pt idx="1">
                  <c:v>0.22406416103913948</c:v>
                </c:pt>
                <c:pt idx="2">
                  <c:v>0.19026077054106749</c:v>
                </c:pt>
                <c:pt idx="3">
                  <c:v>0.13297379759800099</c:v>
                </c:pt>
                <c:pt idx="4">
                  <c:v>7.2399985346631987E-2</c:v>
                </c:pt>
                <c:pt idx="5">
                  <c:v>2.855625191279575E-2</c:v>
                </c:pt>
                <c:pt idx="6">
                  <c:v>7.2332926334649E-3</c:v>
                </c:pt>
                <c:pt idx="7">
                  <c:v>1.1692257844475248E-3</c:v>
                </c:pt>
              </c:numCache>
            </c:numRef>
          </c:yVal>
          <c:smooth val="1"/>
        </c:ser>
        <c:axId val="162455552"/>
        <c:axId val="162457472"/>
      </c:scatterChart>
      <c:valAx>
        <c:axId val="162455552"/>
        <c:scaling>
          <c:orientation val="minMax"/>
          <c:min val="6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 temperature/ *C</a:t>
                </a:r>
              </a:p>
            </c:rich>
          </c:tx>
          <c:layout/>
        </c:title>
        <c:numFmt formatCode="General" sourceLinked="1"/>
        <c:tickLblPos val="nextTo"/>
        <c:crossAx val="162457472"/>
        <c:crosses val="autoZero"/>
        <c:crossBetween val="midCat"/>
        <c:majorUnit val="25"/>
      </c:valAx>
      <c:valAx>
        <c:axId val="162457472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Propylene yield</a:t>
                </a:r>
              </a:p>
            </c:rich>
          </c:tx>
          <c:layout/>
        </c:title>
        <c:numFmt formatCode="0.000" sourceLinked="1"/>
        <c:tickLblPos val="nextTo"/>
        <c:crossAx val="162455552"/>
        <c:crosses val="autoZero"/>
        <c:crossBetween val="midCat"/>
      </c:valAx>
    </c:plotArea>
    <c:legend>
      <c:legendPos val="b"/>
      <c:layout/>
    </c:legend>
    <c:plotVisOnly val="1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200" b="1" i="0" baseline="0"/>
              <a:t>Variation of Ethylene + Propylene yield with Outlet temperature for different Feed temperatures</a:t>
            </a:r>
            <a:endParaRPr lang="en-US" sz="1200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625*C</c:v>
          </c:tx>
          <c:marker>
            <c:symbol val="none"/>
          </c:marker>
          <c:xVal>
            <c:numRef>
              <c:f>butane!$C$3:$C$14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butane!$H$3:$H$14</c:f>
              <c:numCache>
                <c:formatCode>0.000</c:formatCode>
                <c:ptCount val="12"/>
                <c:pt idx="0">
                  <c:v>3.9778429957910394E-2</c:v>
                </c:pt>
                <c:pt idx="1">
                  <c:v>6.559745284876721E-2</c:v>
                </c:pt>
                <c:pt idx="2">
                  <c:v>0.10892302453248812</c:v>
                </c:pt>
                <c:pt idx="3">
                  <c:v>0.17673174996788749</c:v>
                </c:pt>
                <c:pt idx="4">
                  <c:v>0.27091674098610402</c:v>
                </c:pt>
                <c:pt idx="5">
                  <c:v>0.37956450930247049</c:v>
                </c:pt>
                <c:pt idx="6">
                  <c:v>0.47404794906936798</c:v>
                </c:pt>
                <c:pt idx="7">
                  <c:v>0.52311677628973952</c:v>
                </c:pt>
                <c:pt idx="8">
                  <c:v>0.51837522238132205</c:v>
                </c:pt>
                <c:pt idx="9">
                  <c:v>0.48392460142768751</c:v>
                </c:pt>
                <c:pt idx="10">
                  <c:v>0.45047824611103965</c:v>
                </c:pt>
                <c:pt idx="11">
                  <c:v>0.42821734673522543</c:v>
                </c:pt>
              </c:numCache>
            </c:numRef>
          </c:yVal>
          <c:smooth val="1"/>
        </c:ser>
        <c:ser>
          <c:idx val="1"/>
          <c:order val="1"/>
          <c:tx>
            <c:v>650 *C</c:v>
          </c:tx>
          <c:marker>
            <c:symbol val="none"/>
          </c:marker>
          <c:xVal>
            <c:numRef>
              <c:f>butane!$C$16:$C$26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butane!$H$16:$H$26</c:f>
              <c:numCache>
                <c:formatCode>0.000</c:formatCode>
                <c:ptCount val="11"/>
                <c:pt idx="0">
                  <c:v>9.0567613131686098E-2</c:v>
                </c:pt>
                <c:pt idx="1">
                  <c:v>0.13988436979041052</c:v>
                </c:pt>
                <c:pt idx="2">
                  <c:v>0.21275138095396398</c:v>
                </c:pt>
                <c:pt idx="3">
                  <c:v>0.30795913505412298</c:v>
                </c:pt>
                <c:pt idx="4">
                  <c:v>0.41028032687411897</c:v>
                </c:pt>
                <c:pt idx="5">
                  <c:v>0.49088297028446948</c:v>
                </c:pt>
                <c:pt idx="6">
                  <c:v>0.52355376034055301</c:v>
                </c:pt>
                <c:pt idx="7">
                  <c:v>0.50786358465978998</c:v>
                </c:pt>
                <c:pt idx="8">
                  <c:v>0.471611838235798</c:v>
                </c:pt>
                <c:pt idx="9">
                  <c:v>0.44149945484042796</c:v>
                </c:pt>
                <c:pt idx="10">
                  <c:v>0.42237754826675</c:v>
                </c:pt>
              </c:numCache>
            </c:numRef>
          </c:yVal>
          <c:smooth val="1"/>
        </c:ser>
        <c:ser>
          <c:idx val="2"/>
          <c:order val="2"/>
          <c:tx>
            <c:v>675 *C</c:v>
          </c:tx>
          <c:marker>
            <c:symbol val="none"/>
          </c:marker>
          <c:xVal>
            <c:numRef>
              <c:f>butane!$C$28:$C$37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butane!$H$28:$H$37</c:f>
              <c:numCache>
                <c:formatCode>0.000</c:formatCode>
                <c:ptCount val="10"/>
                <c:pt idx="0">
                  <c:v>0.18419622448978101</c:v>
                </c:pt>
                <c:pt idx="1">
                  <c:v>0.26023457084578305</c:v>
                </c:pt>
                <c:pt idx="2">
                  <c:v>0.35232119296702602</c:v>
                </c:pt>
                <c:pt idx="3">
                  <c:v>0.44278240463176999</c:v>
                </c:pt>
                <c:pt idx="4">
                  <c:v>0.50477608943974051</c:v>
                </c:pt>
                <c:pt idx="5">
                  <c:v>0.51933782144689056</c:v>
                </c:pt>
                <c:pt idx="6">
                  <c:v>0.49430294569247701</c:v>
                </c:pt>
                <c:pt idx="7">
                  <c:v>0.458731398769262</c:v>
                </c:pt>
                <c:pt idx="8">
                  <c:v>0.43315420487792583</c:v>
                </c:pt>
                <c:pt idx="9">
                  <c:v>0.4171492115644127</c:v>
                </c:pt>
              </c:numCache>
            </c:numRef>
          </c:yVal>
          <c:smooth val="1"/>
        </c:ser>
        <c:ser>
          <c:idx val="3"/>
          <c:order val="3"/>
          <c:tx>
            <c:v>700 *C</c:v>
          </c:tx>
          <c:marker>
            <c:symbol val="none"/>
          </c:marker>
          <c:xVal>
            <c:numRef>
              <c:f>butane!$C$39:$C$47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butane!$H$39:$H$47</c:f>
              <c:numCache>
                <c:formatCode>0.000</c:formatCode>
                <c:ptCount val="9"/>
                <c:pt idx="0">
                  <c:v>0.319532860949446</c:v>
                </c:pt>
                <c:pt idx="1">
                  <c:v>0.40192379114110449</c:v>
                </c:pt>
                <c:pt idx="2">
                  <c:v>0.47373980795861398</c:v>
                </c:pt>
                <c:pt idx="3">
                  <c:v>0.5128730527336115</c:v>
                </c:pt>
                <c:pt idx="4">
                  <c:v>0.50944914101796801</c:v>
                </c:pt>
                <c:pt idx="5">
                  <c:v>0.478404213021352</c:v>
                </c:pt>
                <c:pt idx="6">
                  <c:v>0.44645632750478675</c:v>
                </c:pt>
                <c:pt idx="7">
                  <c:v>0.42631918280284264</c:v>
                </c:pt>
                <c:pt idx="8">
                  <c:v>0.41305304040326568</c:v>
                </c:pt>
              </c:numCache>
            </c:numRef>
          </c:yVal>
          <c:smooth val="1"/>
        </c:ser>
        <c:ser>
          <c:idx val="4"/>
          <c:order val="4"/>
          <c:tx>
            <c:v>725 *C</c:v>
          </c:tx>
          <c:marker>
            <c:symbol val="none"/>
          </c:marker>
          <c:xVal>
            <c:numRef>
              <c:f>butane!$C$49:$C$56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butane!$H$49:$H$56</c:f>
              <c:numCache>
                <c:formatCode>0.000</c:formatCode>
                <c:ptCount val="8"/>
                <c:pt idx="0">
                  <c:v>0.45069956321545895</c:v>
                </c:pt>
                <c:pt idx="1">
                  <c:v>0.49758486952318448</c:v>
                </c:pt>
                <c:pt idx="2">
                  <c:v>0.51210385279648196</c:v>
                </c:pt>
                <c:pt idx="3">
                  <c:v>0.49400460598718648</c:v>
                </c:pt>
                <c:pt idx="4">
                  <c:v>0.46202212601598197</c:v>
                </c:pt>
                <c:pt idx="5">
                  <c:v>0.43652229129509529</c:v>
                </c:pt>
                <c:pt idx="6">
                  <c:v>0.42205665993005342</c:v>
                </c:pt>
                <c:pt idx="7">
                  <c:v>0.41067116964226152</c:v>
                </c:pt>
              </c:numCache>
            </c:numRef>
          </c:yVal>
          <c:smooth val="1"/>
        </c:ser>
        <c:axId val="162584064"/>
        <c:axId val="162585984"/>
      </c:scatterChart>
      <c:valAx>
        <c:axId val="162584064"/>
        <c:scaling>
          <c:orientation val="minMax"/>
          <c:min val="6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 temperature/ *C</a:t>
                </a:r>
              </a:p>
            </c:rich>
          </c:tx>
          <c:layout/>
        </c:title>
        <c:numFmt formatCode="General" sourceLinked="1"/>
        <c:tickLblPos val="nextTo"/>
        <c:crossAx val="162585984"/>
        <c:crosses val="autoZero"/>
        <c:crossBetween val="midCat"/>
        <c:majorUnit val="25"/>
      </c:valAx>
      <c:valAx>
        <c:axId val="162585984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Ethylene</a:t>
                </a:r>
                <a:r>
                  <a:rPr lang="en-US" baseline="0"/>
                  <a:t> + Propylene yield</a:t>
                </a:r>
                <a:endParaRPr lang="en-US"/>
              </a:p>
            </c:rich>
          </c:tx>
          <c:layout/>
        </c:title>
        <c:numFmt formatCode="0.000" sourceLinked="1"/>
        <c:tickLblPos val="nextTo"/>
        <c:crossAx val="162584064"/>
        <c:crosses val="autoZero"/>
        <c:crossBetween val="midCat"/>
      </c:valAx>
    </c:plotArea>
    <c:legend>
      <c:legendPos val="b"/>
      <c:layout/>
    </c:legend>
    <c:plotVisOnly val="1"/>
  </c:char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Variation</a:t>
            </a:r>
            <a:r>
              <a:rPr lang="en-US" sz="1200" baseline="0"/>
              <a:t> of Olefin Yield with Outlet temperature for a Feed temperature of 625 *C </a:t>
            </a:r>
            <a:endParaRPr lang="en-US" sz="1200"/>
          </a:p>
        </c:rich>
      </c:tx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butane!$C$3:$C$14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butane!$F$3:$F$14</c:f>
              <c:numCache>
                <c:formatCode>0.000</c:formatCode>
                <c:ptCount val="12"/>
                <c:pt idx="0">
                  <c:v>1.257985777343245E-2</c:v>
                </c:pt>
                <c:pt idx="1">
                  <c:v>2.2009526325930701E-2</c:v>
                </c:pt>
                <c:pt idx="2">
                  <c:v>3.9063071700547604E-2</c:v>
                </c:pt>
                <c:pt idx="3">
                  <c:v>6.8159524617098496E-2</c:v>
                </c:pt>
                <c:pt idx="4">
                  <c:v>0.1133329718191925</c:v>
                </c:pt>
                <c:pt idx="5">
                  <c:v>0.17489371807833251</c:v>
                </c:pt>
                <c:pt idx="6">
                  <c:v>0.24601141904031049</c:v>
                </c:pt>
                <c:pt idx="7">
                  <c:v>0.31342348667776848</c:v>
                </c:pt>
                <c:pt idx="8">
                  <c:v>0.36525213375499849</c:v>
                </c:pt>
                <c:pt idx="9">
                  <c:v>0.39882645482797052</c:v>
                </c:pt>
                <c:pt idx="10">
                  <c:v>0.41667726213483847</c:v>
                </c:pt>
                <c:pt idx="11">
                  <c:v>0.4197084993118545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butane!$C$3:$C$14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butane!$G$3:$G$14</c:f>
              <c:numCache>
                <c:formatCode>0.000</c:formatCode>
                <c:ptCount val="12"/>
                <c:pt idx="0">
                  <c:v>2.7198572184477951E-2</c:v>
                </c:pt>
                <c:pt idx="1">
                  <c:v>4.3587926522836495E-2</c:v>
                </c:pt>
                <c:pt idx="2">
                  <c:v>6.9859952831940506E-2</c:v>
                </c:pt>
                <c:pt idx="3">
                  <c:v>0.108572225350789</c:v>
                </c:pt>
                <c:pt idx="4">
                  <c:v>0.1575837691669115</c:v>
                </c:pt>
                <c:pt idx="5">
                  <c:v>0.20467079122413798</c:v>
                </c:pt>
                <c:pt idx="6">
                  <c:v>0.22803653002905749</c:v>
                </c:pt>
                <c:pt idx="7">
                  <c:v>0.20969328961197101</c:v>
                </c:pt>
                <c:pt idx="8">
                  <c:v>0.15312308862632348</c:v>
                </c:pt>
                <c:pt idx="9">
                  <c:v>8.5098146599716998E-2</c:v>
                </c:pt>
                <c:pt idx="10">
                  <c:v>3.3800983976201154E-2</c:v>
                </c:pt>
                <c:pt idx="11">
                  <c:v>8.5088474233709493E-3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butane!$C$3:$C$14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butane!$H$3:$H$14</c:f>
              <c:numCache>
                <c:formatCode>0.000</c:formatCode>
                <c:ptCount val="12"/>
                <c:pt idx="0">
                  <c:v>3.9778429957910394E-2</c:v>
                </c:pt>
                <c:pt idx="1">
                  <c:v>6.559745284876721E-2</c:v>
                </c:pt>
                <c:pt idx="2">
                  <c:v>0.10892302453248812</c:v>
                </c:pt>
                <c:pt idx="3">
                  <c:v>0.17673174996788749</c:v>
                </c:pt>
                <c:pt idx="4">
                  <c:v>0.27091674098610402</c:v>
                </c:pt>
                <c:pt idx="5">
                  <c:v>0.37956450930247049</c:v>
                </c:pt>
                <c:pt idx="6">
                  <c:v>0.47404794906936798</c:v>
                </c:pt>
                <c:pt idx="7">
                  <c:v>0.52311677628973952</c:v>
                </c:pt>
                <c:pt idx="8">
                  <c:v>0.51837522238132205</c:v>
                </c:pt>
                <c:pt idx="9">
                  <c:v>0.48392460142768751</c:v>
                </c:pt>
                <c:pt idx="10">
                  <c:v>0.45047824611103965</c:v>
                </c:pt>
                <c:pt idx="11">
                  <c:v>0.42821734673522543</c:v>
                </c:pt>
              </c:numCache>
            </c:numRef>
          </c:yVal>
          <c:smooth val="1"/>
        </c:ser>
        <c:axId val="162866688"/>
        <c:axId val="162868608"/>
      </c:scatterChart>
      <c:valAx>
        <c:axId val="162866688"/>
        <c:scaling>
          <c:orientation val="minMax"/>
          <c:min val="65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 Temperature/ *C</a:t>
                </a:r>
              </a:p>
            </c:rich>
          </c:tx>
        </c:title>
        <c:numFmt formatCode="General" sourceLinked="1"/>
        <c:tickLblPos val="nextTo"/>
        <c:crossAx val="162868608"/>
        <c:crosses val="autoZero"/>
        <c:crossBetween val="midCat"/>
        <c:majorUnit val="25"/>
        <c:minorUnit val="25"/>
      </c:valAx>
      <c:valAx>
        <c:axId val="162868608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</a:t>
                </a:r>
              </a:p>
            </c:rich>
          </c:tx>
        </c:title>
        <c:numFmt formatCode="0.000" sourceLinked="1"/>
        <c:tickLblPos val="nextTo"/>
        <c:crossAx val="162866688"/>
        <c:crosses val="autoZero"/>
        <c:crossBetween val="midCat"/>
      </c:valAx>
    </c:plotArea>
    <c:legend>
      <c:legendPos val="b"/>
    </c:legend>
    <c:plotVisOnly val="1"/>
  </c:char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200" b="1" i="0" baseline="0"/>
              <a:t>Variation of Olefin Yield with Outlet temperature for a Feed temperature of 650 *C 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butane!$C$16:$C$26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butane!$F$16:$F$26</c:f>
              <c:numCache>
                <c:formatCode>0.000</c:formatCode>
                <c:ptCount val="11"/>
                <c:pt idx="0">
                  <c:v>3.1239777460875098E-2</c:v>
                </c:pt>
                <c:pt idx="1">
                  <c:v>5.1169299129609498E-2</c:v>
                </c:pt>
                <c:pt idx="2">
                  <c:v>8.3382902884353502E-2</c:v>
                </c:pt>
                <c:pt idx="3">
                  <c:v>0.1309978067633035</c:v>
                </c:pt>
                <c:pt idx="4">
                  <c:v>0.192996063944541</c:v>
                </c:pt>
                <c:pt idx="5">
                  <c:v>0.26153382175968354</c:v>
                </c:pt>
                <c:pt idx="6">
                  <c:v>0.32380714972861196</c:v>
                </c:pt>
                <c:pt idx="7">
                  <c:v>0.37023802259890998</c:v>
                </c:pt>
                <c:pt idx="8">
                  <c:v>0.40004458938076853</c:v>
                </c:pt>
                <c:pt idx="9">
                  <c:v>0.41539477319725199</c:v>
                </c:pt>
                <c:pt idx="10">
                  <c:v>0.41652148455605603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butane!$C$16:$C$26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butane!$G$16:$G$26</c:f>
              <c:numCache>
                <c:formatCode>0.000</c:formatCode>
                <c:ptCount val="11"/>
                <c:pt idx="0">
                  <c:v>5.9327835670810999E-2</c:v>
                </c:pt>
                <c:pt idx="1">
                  <c:v>8.8715070660801004E-2</c:v>
                </c:pt>
                <c:pt idx="2">
                  <c:v>0.12936847806961049</c:v>
                </c:pt>
                <c:pt idx="3">
                  <c:v>0.17696132829081951</c:v>
                </c:pt>
                <c:pt idx="4">
                  <c:v>0.217284262929578</c:v>
                </c:pt>
                <c:pt idx="5">
                  <c:v>0.229349148524786</c:v>
                </c:pt>
                <c:pt idx="6">
                  <c:v>0.19974661061194102</c:v>
                </c:pt>
                <c:pt idx="7">
                  <c:v>0.13762556206087997</c:v>
                </c:pt>
                <c:pt idx="8">
                  <c:v>7.1567248855029506E-2</c:v>
                </c:pt>
                <c:pt idx="9">
                  <c:v>2.6104681643176E-2</c:v>
                </c:pt>
                <c:pt idx="10">
                  <c:v>5.8560637106940001E-3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butane!$C$16:$C$26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butane!$H$16:$H$26</c:f>
              <c:numCache>
                <c:formatCode>0.000</c:formatCode>
                <c:ptCount val="11"/>
                <c:pt idx="0">
                  <c:v>9.0567613131686098E-2</c:v>
                </c:pt>
                <c:pt idx="1">
                  <c:v>0.13988436979041052</c:v>
                </c:pt>
                <c:pt idx="2">
                  <c:v>0.21275138095396398</c:v>
                </c:pt>
                <c:pt idx="3">
                  <c:v>0.30795913505412298</c:v>
                </c:pt>
                <c:pt idx="4">
                  <c:v>0.41028032687411897</c:v>
                </c:pt>
                <c:pt idx="5">
                  <c:v>0.49088297028446948</c:v>
                </c:pt>
                <c:pt idx="6">
                  <c:v>0.52355376034055301</c:v>
                </c:pt>
                <c:pt idx="7">
                  <c:v>0.50786358465978998</c:v>
                </c:pt>
                <c:pt idx="8">
                  <c:v>0.471611838235798</c:v>
                </c:pt>
                <c:pt idx="9">
                  <c:v>0.44149945484042796</c:v>
                </c:pt>
                <c:pt idx="10">
                  <c:v>0.42237754826675</c:v>
                </c:pt>
              </c:numCache>
            </c:numRef>
          </c:yVal>
          <c:smooth val="1"/>
        </c:ser>
        <c:axId val="162911744"/>
        <c:axId val="162913664"/>
      </c:scatterChart>
      <c:valAx>
        <c:axId val="162911744"/>
        <c:scaling>
          <c:orientation val="minMax"/>
          <c:min val="65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 Temperature/ *C</a:t>
                </a:r>
              </a:p>
            </c:rich>
          </c:tx>
        </c:title>
        <c:numFmt formatCode="General" sourceLinked="1"/>
        <c:tickLblPos val="nextTo"/>
        <c:crossAx val="162913664"/>
        <c:crosses val="autoZero"/>
        <c:crossBetween val="midCat"/>
        <c:majorUnit val="25"/>
        <c:minorUnit val="25"/>
      </c:valAx>
      <c:valAx>
        <c:axId val="162913664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Olefin Yield</a:t>
                </a:r>
              </a:p>
            </c:rich>
          </c:tx>
        </c:title>
        <c:numFmt formatCode="0.000" sourceLinked="1"/>
        <c:tickLblPos val="nextTo"/>
        <c:crossAx val="162911744"/>
        <c:crosses val="autoZero"/>
        <c:crossBetween val="midCat"/>
        <c:majorUnit val="0.05"/>
      </c:valAx>
    </c:plotArea>
    <c:legend>
      <c:legendPos val="b"/>
    </c:legend>
    <c:plotVisOnly val="1"/>
  </c:char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200" b="1" i="0" baseline="0"/>
              <a:t>Variation of Olefin Yield with Outlet temperature for a Feed temperature of 675 *C 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butane!$C$28:$C$37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butane!$F$28:$F$37</c:f>
              <c:numCache>
                <c:formatCode>0.000</c:formatCode>
                <c:ptCount val="10"/>
                <c:pt idx="0">
                  <c:v>6.9658377222783993E-2</c:v>
                </c:pt>
                <c:pt idx="1">
                  <c:v>0.104976261298348</c:v>
                </c:pt>
                <c:pt idx="2">
                  <c:v>0.15427817812424799</c:v>
                </c:pt>
                <c:pt idx="3">
                  <c:v>0.21519561685897698</c:v>
                </c:pt>
                <c:pt idx="4">
                  <c:v>0.27926953708073499</c:v>
                </c:pt>
                <c:pt idx="5">
                  <c:v>0.33497456061216851</c:v>
                </c:pt>
                <c:pt idx="6">
                  <c:v>0.37554159030791551</c:v>
                </c:pt>
                <c:pt idx="7">
                  <c:v>0.40156368322995545</c:v>
                </c:pt>
                <c:pt idx="8">
                  <c:v>0.41430117118464399</c:v>
                </c:pt>
                <c:pt idx="9">
                  <c:v>0.41342532739325705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butane!$C$28:$C$37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butane!$G$28:$G$37</c:f>
              <c:numCache>
                <c:formatCode>0.000</c:formatCode>
                <c:ptCount val="10"/>
                <c:pt idx="0">
                  <c:v>0.11453784726699701</c:v>
                </c:pt>
                <c:pt idx="1">
                  <c:v>0.155258309547435</c:v>
                </c:pt>
                <c:pt idx="2">
                  <c:v>0.198043014842778</c:v>
                </c:pt>
                <c:pt idx="3">
                  <c:v>0.22758678777279301</c:v>
                </c:pt>
                <c:pt idx="4">
                  <c:v>0.22550655235900549</c:v>
                </c:pt>
                <c:pt idx="5">
                  <c:v>0.18436326083472201</c:v>
                </c:pt>
                <c:pt idx="6">
                  <c:v>0.11876135538456149</c:v>
                </c:pt>
                <c:pt idx="7">
                  <c:v>5.7167715539306496E-2</c:v>
                </c:pt>
                <c:pt idx="8">
                  <c:v>1.8853033693281902E-2</c:v>
                </c:pt>
                <c:pt idx="9">
                  <c:v>3.7238841711556901E-3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butane!$C$28:$C$37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butane!$H$28:$H$37</c:f>
              <c:numCache>
                <c:formatCode>0.000</c:formatCode>
                <c:ptCount val="10"/>
                <c:pt idx="0">
                  <c:v>0.18419622448978101</c:v>
                </c:pt>
                <c:pt idx="1">
                  <c:v>0.26023457084578305</c:v>
                </c:pt>
                <c:pt idx="2">
                  <c:v>0.35232119296702602</c:v>
                </c:pt>
                <c:pt idx="3">
                  <c:v>0.44278240463176999</c:v>
                </c:pt>
                <c:pt idx="4">
                  <c:v>0.50477608943974051</c:v>
                </c:pt>
                <c:pt idx="5">
                  <c:v>0.51933782144689056</c:v>
                </c:pt>
                <c:pt idx="6">
                  <c:v>0.49430294569247701</c:v>
                </c:pt>
                <c:pt idx="7">
                  <c:v>0.458731398769262</c:v>
                </c:pt>
                <c:pt idx="8">
                  <c:v>0.43315420487792583</c:v>
                </c:pt>
                <c:pt idx="9">
                  <c:v>0.4171492115644127</c:v>
                </c:pt>
              </c:numCache>
            </c:numRef>
          </c:yVal>
          <c:smooth val="1"/>
        </c:ser>
        <c:axId val="163063296"/>
        <c:axId val="163065216"/>
      </c:scatterChart>
      <c:valAx>
        <c:axId val="163063296"/>
        <c:scaling>
          <c:orientation val="minMax"/>
          <c:min val="65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 Temperature/ *C</a:t>
                </a:r>
              </a:p>
            </c:rich>
          </c:tx>
        </c:title>
        <c:numFmt formatCode="General" sourceLinked="1"/>
        <c:tickLblPos val="nextTo"/>
        <c:crossAx val="163065216"/>
        <c:crosses val="autoZero"/>
        <c:crossBetween val="midCat"/>
        <c:majorUnit val="25"/>
        <c:minorUnit val="25"/>
      </c:valAx>
      <c:valAx>
        <c:axId val="163065216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Olefin Yield</a:t>
                </a:r>
              </a:p>
            </c:rich>
          </c:tx>
        </c:title>
        <c:numFmt formatCode="0.000" sourceLinked="1"/>
        <c:tickLblPos val="nextTo"/>
        <c:crossAx val="163063296"/>
        <c:crosses val="autoZero"/>
        <c:crossBetween val="midCat"/>
      </c:valAx>
    </c:plotArea>
    <c:legend>
      <c:legendPos val="b"/>
    </c:legend>
    <c:plotVisOnly val="1"/>
  </c:char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200" b="1" i="0" baseline="0"/>
              <a:t>Variation of Olefin Yield with Outlet temperature for a Feed temperature of 700 *C 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butane!$C$39:$C$47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butane!$F$39:$F$47</c:f>
              <c:numCache>
                <c:formatCode>0.000</c:formatCode>
                <c:ptCount val="9"/>
                <c:pt idx="0">
                  <c:v>0.13511740550831899</c:v>
                </c:pt>
                <c:pt idx="1">
                  <c:v>0.18452727599148849</c:v>
                </c:pt>
                <c:pt idx="2">
                  <c:v>0.24207011633630099</c:v>
                </c:pt>
                <c:pt idx="3">
                  <c:v>0.29939255066354503</c:v>
                </c:pt>
                <c:pt idx="4">
                  <c:v>0.34721997153098599</c:v>
                </c:pt>
                <c:pt idx="5">
                  <c:v>0.38173062950891301</c:v>
                </c:pt>
                <c:pt idx="6">
                  <c:v>0.40396051573013247</c:v>
                </c:pt>
                <c:pt idx="7">
                  <c:v>0.41389573814524849</c:v>
                </c:pt>
                <c:pt idx="8">
                  <c:v>0.41088885989560497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butane!$C$39:$C$47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butane!$G$39:$G$47</c:f>
              <c:numCache>
                <c:formatCode>0.000</c:formatCode>
                <c:ptCount val="9"/>
                <c:pt idx="0">
                  <c:v>0.184415455441127</c:v>
                </c:pt>
                <c:pt idx="1">
                  <c:v>0.217396515149616</c:v>
                </c:pt>
                <c:pt idx="2">
                  <c:v>0.23166969162231299</c:v>
                </c:pt>
                <c:pt idx="3">
                  <c:v>0.2134805020700665</c:v>
                </c:pt>
                <c:pt idx="4">
                  <c:v>0.16222916948698199</c:v>
                </c:pt>
                <c:pt idx="5">
                  <c:v>9.6673583512439001E-2</c:v>
                </c:pt>
                <c:pt idx="6">
                  <c:v>4.2495811774654252E-2</c:v>
                </c:pt>
                <c:pt idx="7">
                  <c:v>1.242344465759415E-2</c:v>
                </c:pt>
                <c:pt idx="8">
                  <c:v>2.1641805076607051E-3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butane!$C$39:$C$47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butane!$H$39:$H$47</c:f>
              <c:numCache>
                <c:formatCode>0.000</c:formatCode>
                <c:ptCount val="9"/>
                <c:pt idx="0">
                  <c:v>0.319532860949446</c:v>
                </c:pt>
                <c:pt idx="1">
                  <c:v>0.40192379114110449</c:v>
                </c:pt>
                <c:pt idx="2">
                  <c:v>0.47373980795861398</c:v>
                </c:pt>
                <c:pt idx="3">
                  <c:v>0.5128730527336115</c:v>
                </c:pt>
                <c:pt idx="4">
                  <c:v>0.50944914101796801</c:v>
                </c:pt>
                <c:pt idx="5">
                  <c:v>0.478404213021352</c:v>
                </c:pt>
                <c:pt idx="6">
                  <c:v>0.44645632750478675</c:v>
                </c:pt>
                <c:pt idx="7">
                  <c:v>0.42631918280284264</c:v>
                </c:pt>
                <c:pt idx="8">
                  <c:v>0.41305304040326568</c:v>
                </c:pt>
              </c:numCache>
            </c:numRef>
          </c:yVal>
          <c:smooth val="1"/>
        </c:ser>
        <c:axId val="162989568"/>
        <c:axId val="162991488"/>
      </c:scatterChart>
      <c:valAx>
        <c:axId val="162989568"/>
        <c:scaling>
          <c:orientation val="minMax"/>
          <c:min val="65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 Temperature/</a:t>
                </a:r>
                <a:r>
                  <a:rPr lang="en-US" baseline="0"/>
                  <a:t> *C</a:t>
                </a:r>
                <a:endParaRPr lang="en-US"/>
              </a:p>
            </c:rich>
          </c:tx>
        </c:title>
        <c:numFmt formatCode="General" sourceLinked="1"/>
        <c:tickLblPos val="nextTo"/>
        <c:crossAx val="162991488"/>
        <c:crosses val="autoZero"/>
        <c:crossBetween val="midCat"/>
        <c:majorUnit val="25"/>
        <c:minorUnit val="25"/>
      </c:valAx>
      <c:valAx>
        <c:axId val="162991488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Olefin</a:t>
                </a:r>
                <a:r>
                  <a:rPr lang="en-US" baseline="0"/>
                  <a:t> </a:t>
                </a:r>
                <a:r>
                  <a:rPr lang="en-US"/>
                  <a:t>Yield</a:t>
                </a:r>
              </a:p>
            </c:rich>
          </c:tx>
        </c:title>
        <c:numFmt formatCode="0.000" sourceLinked="1"/>
        <c:tickLblPos val="nextTo"/>
        <c:crossAx val="162989568"/>
        <c:crosses val="autoZero"/>
        <c:crossBetween val="midCat"/>
      </c:valAx>
    </c:plotArea>
    <c:legend>
      <c:legendPos val="b"/>
    </c:legend>
    <c:plotVisOnly val="1"/>
  </c:char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1200" b="1" i="0" baseline="0"/>
              <a:t>Variation of Olefin Yield with Outlet temperature for a Feed temperature of 725 *C 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butane!$C$49:$C$56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butane!$F$49:$F$56</c:f>
              <c:numCache>
                <c:formatCode>0.000</c:formatCode>
                <c:ptCount val="8"/>
                <c:pt idx="0">
                  <c:v>0.22227505932927949</c:v>
                </c:pt>
                <c:pt idx="1">
                  <c:v>0.27352070848404497</c:v>
                </c:pt>
                <c:pt idx="2">
                  <c:v>0.32184308225541453</c:v>
                </c:pt>
                <c:pt idx="3">
                  <c:v>0.3610308083891855</c:v>
                </c:pt>
                <c:pt idx="4">
                  <c:v>0.38962214066935003</c:v>
                </c:pt>
                <c:pt idx="5">
                  <c:v>0.40796603938229953</c:v>
                </c:pt>
                <c:pt idx="6">
                  <c:v>0.41482336729658853</c:v>
                </c:pt>
                <c:pt idx="7">
                  <c:v>0.40950194385781402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butane!$C$49:$C$56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butane!$G$49:$G$56</c:f>
              <c:numCache>
                <c:formatCode>0.000</c:formatCode>
                <c:ptCount val="8"/>
                <c:pt idx="0">
                  <c:v>0.22842450388617952</c:v>
                </c:pt>
                <c:pt idx="1">
                  <c:v>0.22406416103913948</c:v>
                </c:pt>
                <c:pt idx="2">
                  <c:v>0.19026077054106749</c:v>
                </c:pt>
                <c:pt idx="3">
                  <c:v>0.13297379759800099</c:v>
                </c:pt>
                <c:pt idx="4">
                  <c:v>7.2399985346631987E-2</c:v>
                </c:pt>
                <c:pt idx="5">
                  <c:v>2.855625191279575E-2</c:v>
                </c:pt>
                <c:pt idx="6">
                  <c:v>7.2332926334649E-3</c:v>
                </c:pt>
                <c:pt idx="7">
                  <c:v>1.1692257844475248E-3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butane!$C$49:$C$56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butane!$H$49:$H$56</c:f>
              <c:numCache>
                <c:formatCode>0.000</c:formatCode>
                <c:ptCount val="8"/>
                <c:pt idx="0">
                  <c:v>0.45069956321545895</c:v>
                </c:pt>
                <c:pt idx="1">
                  <c:v>0.49758486952318448</c:v>
                </c:pt>
                <c:pt idx="2">
                  <c:v>0.51210385279648196</c:v>
                </c:pt>
                <c:pt idx="3">
                  <c:v>0.49400460598718648</c:v>
                </c:pt>
                <c:pt idx="4">
                  <c:v>0.46202212601598197</c:v>
                </c:pt>
                <c:pt idx="5">
                  <c:v>0.43652229129509529</c:v>
                </c:pt>
                <c:pt idx="6">
                  <c:v>0.42205665993005342</c:v>
                </c:pt>
                <c:pt idx="7">
                  <c:v>0.41067116964226152</c:v>
                </c:pt>
              </c:numCache>
            </c:numRef>
          </c:yVal>
          <c:smooth val="1"/>
        </c:ser>
        <c:axId val="163202560"/>
        <c:axId val="163204480"/>
      </c:scatterChart>
      <c:valAx>
        <c:axId val="163202560"/>
        <c:scaling>
          <c:orientation val="minMax"/>
          <c:min val="65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</a:t>
                </a:r>
                <a:r>
                  <a:rPr lang="en-US" baseline="0"/>
                  <a:t> Temperature/ *C</a:t>
                </a:r>
                <a:endParaRPr lang="en-US"/>
              </a:p>
            </c:rich>
          </c:tx>
        </c:title>
        <c:numFmt formatCode="General" sourceLinked="1"/>
        <c:tickLblPos val="nextTo"/>
        <c:crossAx val="163204480"/>
        <c:crosses val="autoZero"/>
        <c:crossBetween val="midCat"/>
        <c:majorUnit val="25"/>
      </c:valAx>
      <c:valAx>
        <c:axId val="16320448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Olefin</a:t>
                </a:r>
                <a:r>
                  <a:rPr lang="en-US" baseline="0"/>
                  <a:t> </a:t>
                </a:r>
                <a:r>
                  <a:rPr lang="en-US"/>
                  <a:t>Yield</a:t>
                </a:r>
              </a:p>
            </c:rich>
          </c:tx>
        </c:title>
        <c:numFmt formatCode="0.000" sourceLinked="1"/>
        <c:tickLblPos val="nextTo"/>
        <c:crossAx val="163202560"/>
        <c:crosses val="autoZero"/>
        <c:crossBetween val="midCat"/>
      </c:valAx>
    </c:plotArea>
    <c:legend>
      <c:legendPos val="b"/>
    </c:legend>
    <c:plotVisOnly val="1"/>
  </c:char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Variation</a:t>
            </a:r>
            <a:r>
              <a:rPr lang="en-US" sz="1200" baseline="0"/>
              <a:t> of Olefin Yield with Steam mass ratio</a:t>
            </a:r>
            <a:endParaRPr lang="en-US" sz="1200"/>
          </a:p>
        </c:rich>
      </c:tx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butane!$J$8:$J$17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butane!$O$8:$O$17</c:f>
              <c:numCache>
                <c:formatCode>0.000</c:formatCode>
                <c:ptCount val="10"/>
                <c:pt idx="0">
                  <c:v>0.33213680426027387</c:v>
                </c:pt>
                <c:pt idx="1">
                  <c:v>0.32981282642869447</c:v>
                </c:pt>
                <c:pt idx="2">
                  <c:v>0.32763867684563036</c:v>
                </c:pt>
                <c:pt idx="3">
                  <c:v>0.32563672908765418</c:v>
                </c:pt>
                <c:pt idx="4">
                  <c:v>0.32380677946218456</c:v>
                </c:pt>
                <c:pt idx="5">
                  <c:v>0.3221385500893163</c:v>
                </c:pt>
                <c:pt idx="6">
                  <c:v>0.32061821134347451</c:v>
                </c:pt>
                <c:pt idx="7">
                  <c:v>0.31923120623897283</c:v>
                </c:pt>
                <c:pt idx="8">
                  <c:v>0.31796355278267746</c:v>
                </c:pt>
                <c:pt idx="9">
                  <c:v>0.31680240010212668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butane!$J$8:$J$17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butane!$P$8:$P$17</c:f>
              <c:numCache>
                <c:formatCode>0.000</c:formatCode>
                <c:ptCount val="10"/>
                <c:pt idx="0">
                  <c:v>0.17144871202033524</c:v>
                </c:pt>
                <c:pt idx="1">
                  <c:v>0.18041987033857443</c:v>
                </c:pt>
                <c:pt idx="2">
                  <c:v>0.18792081412688696</c:v>
                </c:pt>
                <c:pt idx="3">
                  <c:v>0.19428174634263548</c:v>
                </c:pt>
                <c:pt idx="4">
                  <c:v>0.19974511230186554</c:v>
                </c:pt>
                <c:pt idx="5">
                  <c:v>0.20449059197721176</c:v>
                </c:pt>
                <c:pt idx="6">
                  <c:v>0.20865355107887354</c:v>
                </c:pt>
                <c:pt idx="7">
                  <c:v>0.21233748757379223</c:v>
                </c:pt>
                <c:pt idx="8">
                  <c:v>0.21562269362732903</c:v>
                </c:pt>
                <c:pt idx="9">
                  <c:v>0.21857232893938866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butane!$J$8:$J$17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butane!$Q$8:$Q$17</c:f>
              <c:numCache>
                <c:formatCode>0.000</c:formatCode>
                <c:ptCount val="10"/>
                <c:pt idx="0">
                  <c:v>0.5035855162806091</c:v>
                </c:pt>
                <c:pt idx="1">
                  <c:v>0.5102326967672689</c:v>
                </c:pt>
                <c:pt idx="2">
                  <c:v>0.5155594909725173</c:v>
                </c:pt>
                <c:pt idx="3">
                  <c:v>0.51991847543028957</c:v>
                </c:pt>
                <c:pt idx="4">
                  <c:v>0.52355189176405004</c:v>
                </c:pt>
                <c:pt idx="5">
                  <c:v>0.526629142066528</c:v>
                </c:pt>
                <c:pt idx="6">
                  <c:v>0.52927176242234808</c:v>
                </c:pt>
                <c:pt idx="7">
                  <c:v>0.53156869381276506</c:v>
                </c:pt>
                <c:pt idx="8">
                  <c:v>0.53358624641000652</c:v>
                </c:pt>
                <c:pt idx="9">
                  <c:v>0.5353747290415154</c:v>
                </c:pt>
              </c:numCache>
            </c:numRef>
          </c:yVal>
          <c:smooth val="1"/>
        </c:ser>
        <c:axId val="163128832"/>
        <c:axId val="163130752"/>
      </c:scatterChart>
      <c:valAx>
        <c:axId val="16312883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Steam Mass</a:t>
                </a:r>
                <a:r>
                  <a:rPr lang="en-US" baseline="0"/>
                  <a:t> Ratio</a:t>
                </a:r>
                <a:endParaRPr lang="en-US"/>
              </a:p>
            </c:rich>
          </c:tx>
        </c:title>
        <c:numFmt formatCode="General" sourceLinked="1"/>
        <c:tickLblPos val="nextTo"/>
        <c:crossAx val="163130752"/>
        <c:crosses val="autoZero"/>
        <c:crossBetween val="midCat"/>
        <c:majorUnit val="0.1"/>
      </c:valAx>
      <c:valAx>
        <c:axId val="163130752"/>
        <c:scaling>
          <c:orientation val="minMax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Olefin</a:t>
                </a:r>
                <a:r>
                  <a:rPr lang="en-US" baseline="0"/>
                  <a:t> Yield</a:t>
                </a:r>
                <a:endParaRPr lang="en-US"/>
              </a:p>
            </c:rich>
          </c:tx>
        </c:title>
        <c:numFmt formatCode="0.000" sourceLinked="1"/>
        <c:tickLblPos val="nextTo"/>
        <c:crossAx val="163128832"/>
        <c:crosses val="autoZero"/>
        <c:crossBetween val="midCat"/>
      </c:valAx>
    </c:plotArea>
    <c:legend>
      <c:legendPos val="b"/>
    </c:legend>
    <c:plotVisOnly val="1"/>
  </c:char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Variation</a:t>
            </a:r>
            <a:r>
              <a:rPr lang="en-US" sz="1200" baseline="0"/>
              <a:t> of Olefin yield with Feed Pressure</a:t>
            </a:r>
            <a:endParaRPr lang="en-US" sz="1200"/>
          </a:p>
        </c:rich>
      </c:tx>
    </c:title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butane!$J$27:$J$30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xVal>
          <c:yVal>
            <c:numRef>
              <c:f>butane!$N$27:$N$30</c:f>
              <c:numCache>
                <c:formatCode>0.000</c:formatCode>
                <c:ptCount val="4"/>
                <c:pt idx="0">
                  <c:v>0.35390033737594701</c:v>
                </c:pt>
                <c:pt idx="1">
                  <c:v>0.34532842538444652</c:v>
                </c:pt>
                <c:pt idx="2">
                  <c:v>0.32380684939628246</c:v>
                </c:pt>
                <c:pt idx="3">
                  <c:v>0.26708796913937749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butane!$J$27:$J$30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xVal>
          <c:yVal>
            <c:numRef>
              <c:f>butane!$O$27:$O$30</c:f>
              <c:numCache>
                <c:formatCode>0.000</c:formatCode>
                <c:ptCount val="4"/>
                <c:pt idx="0">
                  <c:v>0.10153305697445</c:v>
                </c:pt>
                <c:pt idx="1">
                  <c:v>0.144290707982589</c:v>
                </c:pt>
                <c:pt idx="2">
                  <c:v>0.19974532331987851</c:v>
                </c:pt>
                <c:pt idx="3">
                  <c:v>0.2402877810204985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butane!$J$27:$J$30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xVal>
          <c:yVal>
            <c:numRef>
              <c:f>butane!$P$27:$P$30</c:f>
              <c:numCache>
                <c:formatCode>0.000</c:formatCode>
                <c:ptCount val="4"/>
                <c:pt idx="0">
                  <c:v>0.45543339435039704</c:v>
                </c:pt>
                <c:pt idx="1">
                  <c:v>0.4896191333670355</c:v>
                </c:pt>
                <c:pt idx="2">
                  <c:v>0.52355217271616095</c:v>
                </c:pt>
                <c:pt idx="3">
                  <c:v>0.50737575015987602</c:v>
                </c:pt>
              </c:numCache>
            </c:numRef>
          </c:yVal>
          <c:smooth val="1"/>
        </c:ser>
        <c:axId val="163276288"/>
        <c:axId val="163278208"/>
      </c:scatterChart>
      <c:valAx>
        <c:axId val="163276288"/>
        <c:scaling>
          <c:orientation val="minMax"/>
          <c:min val="1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Feed Pressure/</a:t>
                </a:r>
                <a:r>
                  <a:rPr lang="en-US" baseline="0"/>
                  <a:t> bars</a:t>
                </a:r>
                <a:endParaRPr lang="en-US"/>
              </a:p>
            </c:rich>
          </c:tx>
        </c:title>
        <c:numFmt formatCode="General" sourceLinked="1"/>
        <c:tickLblPos val="nextTo"/>
        <c:crossAx val="163278208"/>
        <c:crosses val="autoZero"/>
        <c:crossBetween val="midCat"/>
      </c:valAx>
      <c:valAx>
        <c:axId val="163278208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Olefin yield</a:t>
                </a:r>
              </a:p>
            </c:rich>
          </c:tx>
        </c:title>
        <c:numFmt formatCode="0.000" sourceLinked="1"/>
        <c:tickLblPos val="nextTo"/>
        <c:crossAx val="163276288"/>
        <c:crosses val="autoZero"/>
        <c:crossBetween val="midCat"/>
      </c:valAx>
    </c:plotArea>
    <c:legend>
      <c:legendPos val="b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Variation of Ethylene yield</a:t>
            </a:r>
            <a:r>
              <a:rPr lang="en-US" sz="1200" baseline="0"/>
              <a:t> with Feed Pressure</a:t>
            </a:r>
            <a:endParaRPr lang="en-US" sz="1200"/>
          </a:p>
        </c:rich>
      </c:tx>
    </c:title>
    <c:plotArea>
      <c:layout/>
      <c:scatterChart>
        <c:scatterStyle val="smoothMarker"/>
        <c:ser>
          <c:idx val="0"/>
          <c:order val="0"/>
          <c:xVal>
            <c:numRef>
              <c:f>ethane!$G$27:$G$30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xVal>
          <c:yVal>
            <c:numRef>
              <c:f>ethane!$J$27:$J$30</c:f>
              <c:numCache>
                <c:formatCode>0.000</c:formatCode>
                <c:ptCount val="4"/>
                <c:pt idx="0">
                  <c:v>0.53689025265159995</c:v>
                </c:pt>
                <c:pt idx="1">
                  <c:v>0.59340728101816498</c:v>
                </c:pt>
                <c:pt idx="2">
                  <c:v>0.65959515440579508</c:v>
                </c:pt>
                <c:pt idx="3">
                  <c:v>0.70275784036107991</c:v>
                </c:pt>
              </c:numCache>
            </c:numRef>
          </c:yVal>
          <c:smooth val="1"/>
        </c:ser>
        <c:axId val="148283776"/>
        <c:axId val="148285696"/>
      </c:scatterChart>
      <c:valAx>
        <c:axId val="148283776"/>
        <c:scaling>
          <c:orientation val="minMax"/>
          <c:min val="1.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Feed pressure/bars</a:t>
                </a:r>
              </a:p>
            </c:rich>
          </c:tx>
        </c:title>
        <c:numFmt formatCode="General" sourceLinked="1"/>
        <c:tickLblPos val="nextTo"/>
        <c:crossAx val="148285696"/>
        <c:crosses val="autoZero"/>
        <c:crossBetween val="midCat"/>
      </c:valAx>
      <c:valAx>
        <c:axId val="148285696"/>
        <c:scaling>
          <c:orientation val="minMax"/>
          <c:min val="0.5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Ethylene Yield</a:t>
                </a:r>
              </a:p>
            </c:rich>
          </c:tx>
        </c:title>
        <c:numFmt formatCode="0.000" sourceLinked="1"/>
        <c:tickLblPos val="nextTo"/>
        <c:crossAx val="148283776"/>
        <c:crosses val="autoZero"/>
        <c:crossBetween val="midCat"/>
      </c:valAx>
    </c:plotArea>
    <c:plotVisOnly val="1"/>
  </c:char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625 *C</c:v>
          </c:tx>
          <c:marker>
            <c:symbol val="none"/>
          </c:marker>
          <c:xVal>
            <c:numRef>
              <c:f>naphtha!$C$3:$C$14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naphtha!$F$3:$F$14</c:f>
              <c:numCache>
                <c:formatCode>0.000</c:formatCode>
                <c:ptCount val="12"/>
                <c:pt idx="0">
                  <c:v>1.1948781505282949E-2</c:v>
                </c:pt>
                <c:pt idx="1">
                  <c:v>1.8255657481900597E-2</c:v>
                </c:pt>
                <c:pt idx="2">
                  <c:v>2.92334465591454E-2</c:v>
                </c:pt>
                <c:pt idx="3">
                  <c:v>4.7412840486504647E-2</c:v>
                </c:pt>
                <c:pt idx="4">
                  <c:v>7.494094951597001E-2</c:v>
                </c:pt>
                <c:pt idx="5">
                  <c:v>0.11111990459193799</c:v>
                </c:pt>
                <c:pt idx="6">
                  <c:v>0.14976101528146152</c:v>
                </c:pt>
                <c:pt idx="7">
                  <c:v>0.18044553045489201</c:v>
                </c:pt>
                <c:pt idx="8">
                  <c:v>0.19566215557501651</c:v>
                </c:pt>
                <c:pt idx="9">
                  <c:v>0.19639305058127998</c:v>
                </c:pt>
                <c:pt idx="10">
                  <c:v>0.18815912788317452</c:v>
                </c:pt>
                <c:pt idx="11">
                  <c:v>0.175065872921982</c:v>
                </c:pt>
              </c:numCache>
            </c:numRef>
          </c:yVal>
          <c:smooth val="1"/>
        </c:ser>
        <c:ser>
          <c:idx val="1"/>
          <c:order val="1"/>
          <c:tx>
            <c:v>650 *C</c:v>
          </c:tx>
          <c:marker>
            <c:symbol val="none"/>
          </c:marker>
          <c:xVal>
            <c:numRef>
              <c:f>naphtha!$C$16:$C$26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naphtha!$F$16:$F$26</c:f>
              <c:numCache>
                <c:formatCode>0.000</c:formatCode>
                <c:ptCount val="11"/>
                <c:pt idx="0">
                  <c:v>2.4387991560035498E-2</c:v>
                </c:pt>
                <c:pt idx="1">
                  <c:v>3.70879516893775E-2</c:v>
                </c:pt>
                <c:pt idx="2">
                  <c:v>5.7077737329045003E-2</c:v>
                </c:pt>
                <c:pt idx="3">
                  <c:v>8.5835540761307005E-2</c:v>
                </c:pt>
                <c:pt idx="4">
                  <c:v>0.1215972375106265</c:v>
                </c:pt>
                <c:pt idx="5">
                  <c:v>0.15739367882529148</c:v>
                </c:pt>
                <c:pt idx="6">
                  <c:v>0.18339912642100048</c:v>
                </c:pt>
                <c:pt idx="7">
                  <c:v>0.19408576430931851</c:v>
                </c:pt>
                <c:pt idx="8">
                  <c:v>0.1918922045748985</c:v>
                </c:pt>
                <c:pt idx="9">
                  <c:v>0.1821100132895645</c:v>
                </c:pt>
                <c:pt idx="10">
                  <c:v>0.16819870262203199</c:v>
                </c:pt>
              </c:numCache>
            </c:numRef>
          </c:yVal>
          <c:smooth val="1"/>
        </c:ser>
        <c:ser>
          <c:idx val="2"/>
          <c:order val="2"/>
          <c:tx>
            <c:v>675 *C</c:v>
          </c:tx>
          <c:marker>
            <c:symbol val="none"/>
          </c:marker>
          <c:xVal>
            <c:numRef>
              <c:f>naphtha!$C$28:$C$37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naphtha!$F$28:$F$37</c:f>
              <c:numCache>
                <c:formatCode>0.000</c:formatCode>
                <c:ptCount val="10"/>
                <c:pt idx="0">
                  <c:v>4.8799977658355947E-2</c:v>
                </c:pt>
                <c:pt idx="1">
                  <c:v>7.0489449576836505E-2</c:v>
                </c:pt>
                <c:pt idx="2">
                  <c:v>9.9788038091429498E-2</c:v>
                </c:pt>
                <c:pt idx="3">
                  <c:v>0.13382233247292699</c:v>
                </c:pt>
                <c:pt idx="4">
                  <c:v>0.16523191680704702</c:v>
                </c:pt>
                <c:pt idx="5">
                  <c:v>0.185477562655851</c:v>
                </c:pt>
                <c:pt idx="6">
                  <c:v>0.19134652539202199</c:v>
                </c:pt>
                <c:pt idx="7">
                  <c:v>0.18633723748360548</c:v>
                </c:pt>
                <c:pt idx="8">
                  <c:v>0.175109714020696</c:v>
                </c:pt>
                <c:pt idx="9">
                  <c:v>0.16048897748909149</c:v>
                </c:pt>
              </c:numCache>
            </c:numRef>
          </c:yVal>
          <c:smooth val="1"/>
        </c:ser>
        <c:ser>
          <c:idx val="3"/>
          <c:order val="3"/>
          <c:tx>
            <c:v>700 *C</c:v>
          </c:tx>
          <c:marker>
            <c:symbol val="none"/>
          </c:marker>
          <c:xVal>
            <c:numRef>
              <c:f>naphtha!$C$39:$C$47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naphtha!$F$39:$F$47</c:f>
              <c:numCache>
                <c:formatCode>0.000</c:formatCode>
                <c:ptCount val="9"/>
                <c:pt idx="0">
                  <c:v>8.8648672137929499E-2</c:v>
                </c:pt>
                <c:pt idx="1">
                  <c:v>0.117112062955011</c:v>
                </c:pt>
                <c:pt idx="2">
                  <c:v>0.1474921993621145</c:v>
                </c:pt>
                <c:pt idx="3">
                  <c:v>0.17271195788149751</c:v>
                </c:pt>
                <c:pt idx="4">
                  <c:v>0.186275426095867</c:v>
                </c:pt>
                <c:pt idx="5">
                  <c:v>0.18730291619988798</c:v>
                </c:pt>
                <c:pt idx="6">
                  <c:v>0.17968929126817348</c:v>
                </c:pt>
                <c:pt idx="7">
                  <c:v>0.167135437967769</c:v>
                </c:pt>
                <c:pt idx="8">
                  <c:v>0.15198387103925751</c:v>
                </c:pt>
              </c:numCache>
            </c:numRef>
          </c:yVal>
          <c:smooth val="1"/>
        </c:ser>
        <c:ser>
          <c:idx val="4"/>
          <c:order val="4"/>
          <c:tx>
            <c:v>725 *C</c:v>
          </c:tx>
          <c:marker>
            <c:symbol val="none"/>
          </c:marker>
          <c:xVal>
            <c:numRef>
              <c:f>naphtha!$C$49:$C$56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naphtha!$F$49:$F$56</c:f>
              <c:numCache>
                <c:formatCode>0.000</c:formatCode>
                <c:ptCount val="8"/>
                <c:pt idx="0">
                  <c:v>0.13718738850958151</c:v>
                </c:pt>
                <c:pt idx="1">
                  <c:v>0.1615315578770265</c:v>
                </c:pt>
                <c:pt idx="2">
                  <c:v>0.17889259642452851</c:v>
                </c:pt>
                <c:pt idx="3">
                  <c:v>0.18535676355880151</c:v>
                </c:pt>
                <c:pt idx="4">
                  <c:v>0.181872486287046</c:v>
                </c:pt>
                <c:pt idx="5">
                  <c:v>0.17193671228621149</c:v>
                </c:pt>
                <c:pt idx="6">
                  <c:v>0.15820673245496</c:v>
                </c:pt>
                <c:pt idx="7">
                  <c:v>0.14288311356930949</c:v>
                </c:pt>
              </c:numCache>
            </c:numRef>
          </c:yVal>
          <c:smooth val="1"/>
        </c:ser>
        <c:axId val="163339648"/>
        <c:axId val="163354112"/>
      </c:scatterChart>
      <c:valAx>
        <c:axId val="163339648"/>
        <c:scaling>
          <c:orientation val="minMax"/>
          <c:min val="62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 temperature/ *C</a:t>
                </a:r>
              </a:p>
            </c:rich>
          </c:tx>
        </c:title>
        <c:numFmt formatCode="General" sourceLinked="1"/>
        <c:tickLblPos val="nextTo"/>
        <c:crossAx val="163354112"/>
        <c:crosses val="autoZero"/>
        <c:crossBetween val="midCat"/>
        <c:majorUnit val="25"/>
      </c:valAx>
      <c:valAx>
        <c:axId val="163354112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Ethylene Yield</a:t>
                </a:r>
              </a:p>
            </c:rich>
          </c:tx>
        </c:title>
        <c:numFmt formatCode="0.000" sourceLinked="1"/>
        <c:tickLblPos val="nextTo"/>
        <c:crossAx val="163339648"/>
        <c:crosses val="autoZero"/>
        <c:crossBetween val="midCat"/>
      </c:valAx>
    </c:plotArea>
    <c:legend>
      <c:legendPos val="b"/>
    </c:legend>
    <c:plotVisOnly val="1"/>
  </c:char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625 *C</c:v>
          </c:tx>
          <c:marker>
            <c:symbol val="none"/>
          </c:marker>
          <c:xVal>
            <c:numRef>
              <c:f>naphtha!$C$3:$C$14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naphtha!$G$3:$G$14</c:f>
              <c:numCache>
                <c:formatCode>0.000</c:formatCode>
                <c:ptCount val="12"/>
                <c:pt idx="0">
                  <c:v>0.103875703369572</c:v>
                </c:pt>
                <c:pt idx="1">
                  <c:v>0.10249001092686351</c:v>
                </c:pt>
                <c:pt idx="2">
                  <c:v>0.10618646387292251</c:v>
                </c:pt>
                <c:pt idx="3">
                  <c:v>0.1186431254285925</c:v>
                </c:pt>
                <c:pt idx="4">
                  <c:v>0.14111361950520251</c:v>
                </c:pt>
                <c:pt idx="5">
                  <c:v>0.16921607961006899</c:v>
                </c:pt>
                <c:pt idx="6">
                  <c:v>0.19361203010414599</c:v>
                </c:pt>
                <c:pt idx="7">
                  <c:v>0.20394038639874698</c:v>
                </c:pt>
                <c:pt idx="8">
                  <c:v>0.19435848666450051</c:v>
                </c:pt>
                <c:pt idx="9">
                  <c:v>0.16622567042553851</c:v>
                </c:pt>
                <c:pt idx="10">
                  <c:v>0.12513138921099701</c:v>
                </c:pt>
                <c:pt idx="11">
                  <c:v>7.8701892672683502E-2</c:v>
                </c:pt>
              </c:numCache>
            </c:numRef>
          </c:yVal>
          <c:smooth val="1"/>
        </c:ser>
        <c:ser>
          <c:idx val="1"/>
          <c:order val="1"/>
          <c:tx>
            <c:v>650 *C</c:v>
          </c:tx>
          <c:marker>
            <c:symbol val="none"/>
          </c:marker>
          <c:xVal>
            <c:numRef>
              <c:f>naphtha!$C$16:$C$26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naphtha!$G$16:$G$26</c:f>
              <c:numCache>
                <c:formatCode>0.000</c:formatCode>
                <c:ptCount val="11"/>
                <c:pt idx="0">
                  <c:v>0.1032512058379135</c:v>
                </c:pt>
                <c:pt idx="1">
                  <c:v>0.11101219745322349</c:v>
                </c:pt>
                <c:pt idx="2">
                  <c:v>0.12733308133848451</c:v>
                </c:pt>
                <c:pt idx="3">
                  <c:v>0.151723517617874</c:v>
                </c:pt>
                <c:pt idx="4">
                  <c:v>0.17877998752305602</c:v>
                </c:pt>
                <c:pt idx="5">
                  <c:v>0.19938447742193402</c:v>
                </c:pt>
                <c:pt idx="6">
                  <c:v>0.204335762920626</c:v>
                </c:pt>
                <c:pt idx="7">
                  <c:v>0.18962600965974349</c:v>
                </c:pt>
                <c:pt idx="8">
                  <c:v>0.15786907577373901</c:v>
                </c:pt>
                <c:pt idx="9">
                  <c:v>0.11495706988102949</c:v>
                </c:pt>
                <c:pt idx="10">
                  <c:v>6.8724811900417002E-2</c:v>
                </c:pt>
              </c:numCache>
            </c:numRef>
          </c:yVal>
          <c:smooth val="1"/>
        </c:ser>
        <c:ser>
          <c:idx val="2"/>
          <c:order val="2"/>
          <c:tx>
            <c:v>675 *C</c:v>
          </c:tx>
          <c:marker>
            <c:symbol val="none"/>
          </c:marker>
          <c:xVal>
            <c:numRef>
              <c:f>naphtha!$C$28:$C$37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naphtha!$G$28:$G$37</c:f>
              <c:numCache>
                <c:formatCode>0.000</c:formatCode>
                <c:ptCount val="10"/>
                <c:pt idx="0">
                  <c:v>0.120548522932962</c:v>
                </c:pt>
                <c:pt idx="1">
                  <c:v>0.13995266457896949</c:v>
                </c:pt>
                <c:pt idx="2">
                  <c:v>0.164610068272178</c:v>
                </c:pt>
                <c:pt idx="3">
                  <c:v>0.1887189168218005</c:v>
                </c:pt>
                <c:pt idx="4">
                  <c:v>0.20376290397413502</c:v>
                </c:pt>
                <c:pt idx="5">
                  <c:v>0.20217943204767</c:v>
                </c:pt>
                <c:pt idx="6">
                  <c:v>0.18199308272473</c:v>
                </c:pt>
                <c:pt idx="7">
                  <c:v>0.1468020992649855</c:v>
                </c:pt>
                <c:pt idx="8">
                  <c:v>0.10259738989812001</c:v>
                </c:pt>
                <c:pt idx="9">
                  <c:v>5.7410531935256498E-2</c:v>
                </c:pt>
              </c:numCache>
            </c:numRef>
          </c:yVal>
          <c:smooth val="1"/>
        </c:ser>
        <c:ser>
          <c:idx val="3"/>
          <c:order val="3"/>
          <c:tx>
            <c:v>700 *C</c:v>
          </c:tx>
          <c:marker>
            <c:symbol val="none"/>
          </c:marker>
          <c:xVal>
            <c:numRef>
              <c:f>naphtha!$C$39:$C$47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naphtha!$G$39:$G$47</c:f>
              <c:numCache>
                <c:formatCode>0.000</c:formatCode>
                <c:ptCount val="9"/>
                <c:pt idx="0">
                  <c:v>0.15618093693390198</c:v>
                </c:pt>
                <c:pt idx="1">
                  <c:v>0.17860215527255452</c:v>
                </c:pt>
                <c:pt idx="2">
                  <c:v>0.19732528259395701</c:v>
                </c:pt>
                <c:pt idx="3">
                  <c:v>0.20487712727100449</c:v>
                </c:pt>
                <c:pt idx="4">
                  <c:v>0.19584812515924199</c:v>
                </c:pt>
                <c:pt idx="5">
                  <c:v>0.170226286312751</c:v>
                </c:pt>
                <c:pt idx="6">
                  <c:v>0.13214553612883798</c:v>
                </c:pt>
                <c:pt idx="7">
                  <c:v>8.7538484653707505E-2</c:v>
                </c:pt>
                <c:pt idx="8">
                  <c:v>4.4660326001116045E-2</c:v>
                </c:pt>
              </c:numCache>
            </c:numRef>
          </c:yVal>
          <c:smooth val="1"/>
        </c:ser>
        <c:ser>
          <c:idx val="4"/>
          <c:order val="4"/>
          <c:tx>
            <c:v>725 *C</c:v>
          </c:tx>
          <c:marker>
            <c:symbol val="none"/>
          </c:marker>
          <c:xVal>
            <c:numRef>
              <c:f>naphtha!$C$49:$C$56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naphtha!$G$49:$G$56</c:f>
              <c:numCache>
                <c:formatCode>0.000</c:formatCode>
                <c:ptCount val="8"/>
                <c:pt idx="0">
                  <c:v>0.190816144434971</c:v>
                </c:pt>
                <c:pt idx="1">
                  <c:v>0.20151295147270751</c:v>
                </c:pt>
                <c:pt idx="2">
                  <c:v>0.199999530907676</c:v>
                </c:pt>
                <c:pt idx="3">
                  <c:v>0.1833085838957515</c:v>
                </c:pt>
                <c:pt idx="4">
                  <c:v>0.15291339486925348</c:v>
                </c:pt>
                <c:pt idx="5">
                  <c:v>0.112982432565835</c:v>
                </c:pt>
                <c:pt idx="6">
                  <c:v>6.9378543253954511E-2</c:v>
                </c:pt>
                <c:pt idx="7">
                  <c:v>3.0687090831645902E-2</c:v>
                </c:pt>
              </c:numCache>
            </c:numRef>
          </c:yVal>
          <c:smooth val="1"/>
        </c:ser>
        <c:axId val="163463936"/>
        <c:axId val="163465856"/>
      </c:scatterChart>
      <c:valAx>
        <c:axId val="163463936"/>
        <c:scaling>
          <c:orientation val="minMax"/>
          <c:min val="62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 Temperature/ *C</a:t>
                </a:r>
              </a:p>
            </c:rich>
          </c:tx>
        </c:title>
        <c:numFmt formatCode="General" sourceLinked="1"/>
        <c:tickLblPos val="nextTo"/>
        <c:crossAx val="163465856"/>
        <c:crosses val="autoZero"/>
        <c:crossBetween val="midCat"/>
        <c:majorUnit val="25"/>
      </c:valAx>
      <c:valAx>
        <c:axId val="163465856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Propylene yield</a:t>
                </a:r>
              </a:p>
            </c:rich>
          </c:tx>
        </c:title>
        <c:numFmt formatCode="0.000" sourceLinked="1"/>
        <c:tickLblPos val="nextTo"/>
        <c:crossAx val="163463936"/>
        <c:crosses val="autoZero"/>
        <c:crossBetween val="midCat"/>
      </c:valAx>
    </c:plotArea>
    <c:legend>
      <c:legendPos val="b"/>
    </c:legend>
    <c:plotVisOnly val="1"/>
  </c:char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625 *C</c:v>
          </c:tx>
          <c:marker>
            <c:symbol val="none"/>
          </c:marker>
          <c:xVal>
            <c:numRef>
              <c:f>naphtha!$C$3:$C$14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naphtha!$H$3:$H$14</c:f>
              <c:numCache>
                <c:formatCode>0.000</c:formatCode>
                <c:ptCount val="12"/>
                <c:pt idx="0">
                  <c:v>0.11582448487485494</c:v>
                </c:pt>
                <c:pt idx="1">
                  <c:v>0.12074566840876411</c:v>
                </c:pt>
                <c:pt idx="2">
                  <c:v>0.13541991043206789</c:v>
                </c:pt>
                <c:pt idx="3">
                  <c:v>0.16605596591509714</c:v>
                </c:pt>
                <c:pt idx="4">
                  <c:v>0.21605456902117251</c:v>
                </c:pt>
                <c:pt idx="5">
                  <c:v>0.280335984202007</c:v>
                </c:pt>
                <c:pt idx="6">
                  <c:v>0.34337304538560748</c:v>
                </c:pt>
                <c:pt idx="7">
                  <c:v>0.38438591685363899</c:v>
                </c:pt>
                <c:pt idx="8">
                  <c:v>0.39002064223951699</c:v>
                </c:pt>
                <c:pt idx="9">
                  <c:v>0.36261872100681852</c:v>
                </c:pt>
                <c:pt idx="10">
                  <c:v>0.31329051709417149</c:v>
                </c:pt>
                <c:pt idx="11">
                  <c:v>0.25376776559466552</c:v>
                </c:pt>
              </c:numCache>
            </c:numRef>
          </c:yVal>
          <c:smooth val="1"/>
        </c:ser>
        <c:ser>
          <c:idx val="1"/>
          <c:order val="1"/>
          <c:tx>
            <c:v>650 *C</c:v>
          </c:tx>
          <c:marker>
            <c:symbol val="none"/>
          </c:marker>
          <c:xVal>
            <c:numRef>
              <c:f>naphtha!$C$16:$C$26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naphtha!$H$16:$H$26</c:f>
              <c:numCache>
                <c:formatCode>0.000</c:formatCode>
                <c:ptCount val="11"/>
                <c:pt idx="0">
                  <c:v>0.12763919739794902</c:v>
                </c:pt>
                <c:pt idx="1">
                  <c:v>0.148100149142601</c:v>
                </c:pt>
                <c:pt idx="2">
                  <c:v>0.18441081866752951</c:v>
                </c:pt>
                <c:pt idx="3">
                  <c:v>0.23755905837918101</c:v>
                </c:pt>
                <c:pt idx="4">
                  <c:v>0.30037722503368253</c:v>
                </c:pt>
                <c:pt idx="5">
                  <c:v>0.35677815624722553</c:v>
                </c:pt>
                <c:pt idx="6">
                  <c:v>0.38773488934162653</c:v>
                </c:pt>
                <c:pt idx="7">
                  <c:v>0.38371177396906198</c:v>
                </c:pt>
                <c:pt idx="8">
                  <c:v>0.34976128034863752</c:v>
                </c:pt>
                <c:pt idx="9">
                  <c:v>0.29706708317059399</c:v>
                </c:pt>
                <c:pt idx="10">
                  <c:v>0.23692351452244897</c:v>
                </c:pt>
              </c:numCache>
            </c:numRef>
          </c:yVal>
          <c:smooth val="1"/>
        </c:ser>
        <c:ser>
          <c:idx val="2"/>
          <c:order val="2"/>
          <c:tx>
            <c:v>675 *C</c:v>
          </c:tx>
          <c:marker>
            <c:symbol val="none"/>
          </c:marker>
          <c:xVal>
            <c:numRef>
              <c:f>naphtha!$C$28:$C$37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naphtha!$H$28:$H$37</c:f>
              <c:numCache>
                <c:formatCode>0.000</c:formatCode>
                <c:ptCount val="10"/>
                <c:pt idx="0">
                  <c:v>0.16934850059131795</c:v>
                </c:pt>
                <c:pt idx="1">
                  <c:v>0.21044211415580599</c:v>
                </c:pt>
                <c:pt idx="2">
                  <c:v>0.2643981063636075</c:v>
                </c:pt>
                <c:pt idx="3">
                  <c:v>0.32254124929472749</c:v>
                </c:pt>
                <c:pt idx="4">
                  <c:v>0.36899482078118206</c:v>
                </c:pt>
                <c:pt idx="5">
                  <c:v>0.387656994703521</c:v>
                </c:pt>
                <c:pt idx="6">
                  <c:v>0.37333960811675193</c:v>
                </c:pt>
                <c:pt idx="7">
                  <c:v>0.33313933674859098</c:v>
                </c:pt>
                <c:pt idx="8">
                  <c:v>0.27770710391881603</c:v>
                </c:pt>
                <c:pt idx="9">
                  <c:v>0.21789950942434799</c:v>
                </c:pt>
              </c:numCache>
            </c:numRef>
          </c:yVal>
          <c:smooth val="1"/>
        </c:ser>
        <c:ser>
          <c:idx val="3"/>
          <c:order val="3"/>
          <c:tx>
            <c:v>700 *C</c:v>
          </c:tx>
          <c:marker>
            <c:symbol val="none"/>
          </c:marker>
          <c:xVal>
            <c:numRef>
              <c:f>naphtha!$C$39:$C$47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naphtha!$H$39:$H$47</c:f>
              <c:numCache>
                <c:formatCode>0.000</c:formatCode>
                <c:ptCount val="9"/>
                <c:pt idx="0">
                  <c:v>0.24482960907183149</c:v>
                </c:pt>
                <c:pt idx="1">
                  <c:v>0.29571421822756555</c:v>
                </c:pt>
                <c:pt idx="2">
                  <c:v>0.34481748195607148</c:v>
                </c:pt>
                <c:pt idx="3">
                  <c:v>0.377589085152502</c:v>
                </c:pt>
                <c:pt idx="4">
                  <c:v>0.38212355125510894</c:v>
                </c:pt>
                <c:pt idx="5">
                  <c:v>0.35752920251263903</c:v>
                </c:pt>
                <c:pt idx="6">
                  <c:v>0.31183482739701152</c:v>
                </c:pt>
                <c:pt idx="7">
                  <c:v>0.25467392262147648</c:v>
                </c:pt>
                <c:pt idx="8">
                  <c:v>0.19664419704037356</c:v>
                </c:pt>
              </c:numCache>
            </c:numRef>
          </c:yVal>
          <c:smooth val="1"/>
        </c:ser>
        <c:ser>
          <c:idx val="4"/>
          <c:order val="4"/>
          <c:tx>
            <c:v>725 *C</c:v>
          </c:tx>
          <c:marker>
            <c:symbol val="none"/>
          </c:marker>
          <c:xVal>
            <c:numRef>
              <c:f>naphtha!$C$49:$C$56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naphtha!$H$49:$H$56</c:f>
              <c:numCache>
                <c:formatCode>0.000</c:formatCode>
                <c:ptCount val="8"/>
                <c:pt idx="0">
                  <c:v>0.32800353294455248</c:v>
                </c:pt>
                <c:pt idx="1">
                  <c:v>0.36304450934973398</c:v>
                </c:pt>
                <c:pt idx="2">
                  <c:v>0.37889212733220451</c:v>
                </c:pt>
                <c:pt idx="3">
                  <c:v>0.36866534745455298</c:v>
                </c:pt>
                <c:pt idx="4">
                  <c:v>0.33478588115629954</c:v>
                </c:pt>
                <c:pt idx="5">
                  <c:v>0.2849191448520465</c:v>
                </c:pt>
                <c:pt idx="6">
                  <c:v>0.22758527570891449</c:v>
                </c:pt>
                <c:pt idx="7">
                  <c:v>0.17357020440095539</c:v>
                </c:pt>
              </c:numCache>
            </c:numRef>
          </c:yVal>
          <c:smooth val="1"/>
        </c:ser>
        <c:axId val="162109312"/>
        <c:axId val="162123776"/>
      </c:scatterChart>
      <c:valAx>
        <c:axId val="162109312"/>
        <c:scaling>
          <c:orientation val="minMax"/>
          <c:min val="62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 Temperature/ *C</a:t>
                </a:r>
              </a:p>
            </c:rich>
          </c:tx>
        </c:title>
        <c:numFmt formatCode="General" sourceLinked="1"/>
        <c:tickLblPos val="nextTo"/>
        <c:crossAx val="162123776"/>
        <c:crosses val="autoZero"/>
        <c:crossBetween val="midCat"/>
        <c:majorUnit val="25"/>
      </c:valAx>
      <c:valAx>
        <c:axId val="162123776"/>
        <c:scaling>
          <c:orientation val="minMax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Ethylene + Propylene yield</a:t>
                </a:r>
              </a:p>
            </c:rich>
          </c:tx>
        </c:title>
        <c:numFmt formatCode="0.000" sourceLinked="1"/>
        <c:tickLblPos val="nextTo"/>
        <c:crossAx val="162109312"/>
        <c:crosses val="autoZero"/>
        <c:crossBetween val="midCat"/>
      </c:valAx>
    </c:plotArea>
    <c:legend>
      <c:legendPos val="b"/>
    </c:legend>
    <c:plotVisOnly val="1"/>
  </c:chart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naphtha!$C$3:$C$14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naphtha!$F$3:$F$14</c:f>
              <c:numCache>
                <c:formatCode>0.000</c:formatCode>
                <c:ptCount val="12"/>
                <c:pt idx="0">
                  <c:v>1.1948781505282949E-2</c:v>
                </c:pt>
                <c:pt idx="1">
                  <c:v>1.8255657481900597E-2</c:v>
                </c:pt>
                <c:pt idx="2">
                  <c:v>2.92334465591454E-2</c:v>
                </c:pt>
                <c:pt idx="3">
                  <c:v>4.7412840486504647E-2</c:v>
                </c:pt>
                <c:pt idx="4">
                  <c:v>7.494094951597001E-2</c:v>
                </c:pt>
                <c:pt idx="5">
                  <c:v>0.11111990459193799</c:v>
                </c:pt>
                <c:pt idx="6">
                  <c:v>0.14976101528146152</c:v>
                </c:pt>
                <c:pt idx="7">
                  <c:v>0.18044553045489201</c:v>
                </c:pt>
                <c:pt idx="8">
                  <c:v>0.19566215557501651</c:v>
                </c:pt>
                <c:pt idx="9">
                  <c:v>0.19639305058127998</c:v>
                </c:pt>
                <c:pt idx="10">
                  <c:v>0.18815912788317452</c:v>
                </c:pt>
                <c:pt idx="11">
                  <c:v>0.175065872921982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naphtha!$C$3:$C$14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naphtha!$G$3:$G$14</c:f>
              <c:numCache>
                <c:formatCode>0.000</c:formatCode>
                <c:ptCount val="12"/>
                <c:pt idx="0">
                  <c:v>0.103875703369572</c:v>
                </c:pt>
                <c:pt idx="1">
                  <c:v>0.10249001092686351</c:v>
                </c:pt>
                <c:pt idx="2">
                  <c:v>0.10618646387292251</c:v>
                </c:pt>
                <c:pt idx="3">
                  <c:v>0.1186431254285925</c:v>
                </c:pt>
                <c:pt idx="4">
                  <c:v>0.14111361950520251</c:v>
                </c:pt>
                <c:pt idx="5">
                  <c:v>0.16921607961006899</c:v>
                </c:pt>
                <c:pt idx="6">
                  <c:v>0.19361203010414599</c:v>
                </c:pt>
                <c:pt idx="7">
                  <c:v>0.20394038639874698</c:v>
                </c:pt>
                <c:pt idx="8">
                  <c:v>0.19435848666450051</c:v>
                </c:pt>
                <c:pt idx="9">
                  <c:v>0.16622567042553851</c:v>
                </c:pt>
                <c:pt idx="10">
                  <c:v>0.12513138921099701</c:v>
                </c:pt>
                <c:pt idx="11">
                  <c:v>7.8701892672683502E-2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naphtha!$C$3:$C$14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naphtha!$H$3:$H$14</c:f>
              <c:numCache>
                <c:formatCode>0.000</c:formatCode>
                <c:ptCount val="12"/>
                <c:pt idx="0">
                  <c:v>0.11582448487485494</c:v>
                </c:pt>
                <c:pt idx="1">
                  <c:v>0.12074566840876411</c:v>
                </c:pt>
                <c:pt idx="2">
                  <c:v>0.13541991043206789</c:v>
                </c:pt>
                <c:pt idx="3">
                  <c:v>0.16605596591509714</c:v>
                </c:pt>
                <c:pt idx="4">
                  <c:v>0.21605456902117251</c:v>
                </c:pt>
                <c:pt idx="5">
                  <c:v>0.280335984202007</c:v>
                </c:pt>
                <c:pt idx="6">
                  <c:v>0.34337304538560748</c:v>
                </c:pt>
                <c:pt idx="7">
                  <c:v>0.38438591685363899</c:v>
                </c:pt>
                <c:pt idx="8">
                  <c:v>0.39002064223951699</c:v>
                </c:pt>
                <c:pt idx="9">
                  <c:v>0.36261872100681852</c:v>
                </c:pt>
                <c:pt idx="10">
                  <c:v>0.31329051709417149</c:v>
                </c:pt>
                <c:pt idx="11">
                  <c:v>0.25376776559466552</c:v>
                </c:pt>
              </c:numCache>
            </c:numRef>
          </c:yVal>
          <c:smooth val="1"/>
        </c:ser>
        <c:axId val="162760192"/>
        <c:axId val="162762112"/>
      </c:scatterChart>
      <c:valAx>
        <c:axId val="162760192"/>
        <c:scaling>
          <c:orientation val="minMax"/>
          <c:min val="62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 temperature/</a:t>
                </a:r>
                <a:r>
                  <a:rPr lang="en-US" baseline="0"/>
                  <a:t> *C</a:t>
                </a:r>
              </a:p>
            </c:rich>
          </c:tx>
        </c:title>
        <c:numFmt formatCode="General" sourceLinked="1"/>
        <c:tickLblPos val="nextTo"/>
        <c:crossAx val="162762112"/>
        <c:crosses val="autoZero"/>
        <c:crossBetween val="midCat"/>
      </c:valAx>
      <c:valAx>
        <c:axId val="162762112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Olefin yield</a:t>
                </a:r>
              </a:p>
            </c:rich>
          </c:tx>
        </c:title>
        <c:numFmt formatCode="0.000" sourceLinked="1"/>
        <c:tickLblPos val="nextTo"/>
        <c:crossAx val="162760192"/>
        <c:crosses val="autoZero"/>
        <c:crossBetween val="midCat"/>
      </c:valAx>
    </c:plotArea>
    <c:legend>
      <c:legendPos val="b"/>
    </c:legend>
    <c:plotVisOnly val="1"/>
  </c:char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naphtha!$C$16:$C$26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naphtha!$F$16:$F$26</c:f>
              <c:numCache>
                <c:formatCode>0.000</c:formatCode>
                <c:ptCount val="11"/>
                <c:pt idx="0">
                  <c:v>2.4387991560035498E-2</c:v>
                </c:pt>
                <c:pt idx="1">
                  <c:v>3.70879516893775E-2</c:v>
                </c:pt>
                <c:pt idx="2">
                  <c:v>5.7077737329045003E-2</c:v>
                </c:pt>
                <c:pt idx="3">
                  <c:v>8.5835540761307005E-2</c:v>
                </c:pt>
                <c:pt idx="4">
                  <c:v>0.1215972375106265</c:v>
                </c:pt>
                <c:pt idx="5">
                  <c:v>0.15739367882529148</c:v>
                </c:pt>
                <c:pt idx="6">
                  <c:v>0.18339912642100048</c:v>
                </c:pt>
                <c:pt idx="7">
                  <c:v>0.19408576430931851</c:v>
                </c:pt>
                <c:pt idx="8">
                  <c:v>0.1918922045748985</c:v>
                </c:pt>
                <c:pt idx="9">
                  <c:v>0.1821100132895645</c:v>
                </c:pt>
                <c:pt idx="10">
                  <c:v>0.16819870262203199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naphtha!$C$16:$C$26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naphtha!$G$16:$G$26</c:f>
              <c:numCache>
                <c:formatCode>0.000</c:formatCode>
                <c:ptCount val="11"/>
                <c:pt idx="0">
                  <c:v>0.1032512058379135</c:v>
                </c:pt>
                <c:pt idx="1">
                  <c:v>0.11101219745322349</c:v>
                </c:pt>
                <c:pt idx="2">
                  <c:v>0.12733308133848451</c:v>
                </c:pt>
                <c:pt idx="3">
                  <c:v>0.151723517617874</c:v>
                </c:pt>
                <c:pt idx="4">
                  <c:v>0.17877998752305602</c:v>
                </c:pt>
                <c:pt idx="5">
                  <c:v>0.19938447742193402</c:v>
                </c:pt>
                <c:pt idx="6">
                  <c:v>0.204335762920626</c:v>
                </c:pt>
                <c:pt idx="7">
                  <c:v>0.18962600965974349</c:v>
                </c:pt>
                <c:pt idx="8">
                  <c:v>0.15786907577373901</c:v>
                </c:pt>
                <c:pt idx="9">
                  <c:v>0.11495706988102949</c:v>
                </c:pt>
                <c:pt idx="10">
                  <c:v>6.8724811900417002E-2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naphtha!$C$16:$C$26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naphtha!$H$16:$H$26</c:f>
              <c:numCache>
                <c:formatCode>0.000</c:formatCode>
                <c:ptCount val="11"/>
                <c:pt idx="0">
                  <c:v>0.12763919739794902</c:v>
                </c:pt>
                <c:pt idx="1">
                  <c:v>0.148100149142601</c:v>
                </c:pt>
                <c:pt idx="2">
                  <c:v>0.18441081866752951</c:v>
                </c:pt>
                <c:pt idx="3">
                  <c:v>0.23755905837918101</c:v>
                </c:pt>
                <c:pt idx="4">
                  <c:v>0.30037722503368253</c:v>
                </c:pt>
                <c:pt idx="5">
                  <c:v>0.35677815624722553</c:v>
                </c:pt>
                <c:pt idx="6">
                  <c:v>0.38773488934162653</c:v>
                </c:pt>
                <c:pt idx="7">
                  <c:v>0.38371177396906198</c:v>
                </c:pt>
                <c:pt idx="8">
                  <c:v>0.34976128034863752</c:v>
                </c:pt>
                <c:pt idx="9">
                  <c:v>0.29706708317059399</c:v>
                </c:pt>
                <c:pt idx="10">
                  <c:v>0.23692351452244897</c:v>
                </c:pt>
              </c:numCache>
            </c:numRef>
          </c:yVal>
          <c:smooth val="1"/>
        </c:ser>
        <c:axId val="163771520"/>
        <c:axId val="163773440"/>
      </c:scatterChart>
      <c:valAx>
        <c:axId val="163771520"/>
        <c:scaling>
          <c:orientation val="minMax"/>
          <c:min val="62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</a:t>
                </a:r>
                <a:r>
                  <a:rPr lang="en-US" baseline="0"/>
                  <a:t> temperature/ *C</a:t>
                </a:r>
                <a:endParaRPr lang="en-US"/>
              </a:p>
            </c:rich>
          </c:tx>
        </c:title>
        <c:numFmt formatCode="General" sourceLinked="1"/>
        <c:tickLblPos val="nextTo"/>
        <c:crossAx val="163773440"/>
        <c:crosses val="autoZero"/>
        <c:crossBetween val="midCat"/>
      </c:valAx>
      <c:valAx>
        <c:axId val="16377344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Olefin Yield</a:t>
                </a:r>
              </a:p>
            </c:rich>
          </c:tx>
        </c:title>
        <c:numFmt formatCode="0.000" sourceLinked="1"/>
        <c:tickLblPos val="nextTo"/>
        <c:crossAx val="163771520"/>
        <c:crosses val="autoZero"/>
        <c:crossBetween val="midCat"/>
      </c:valAx>
    </c:plotArea>
    <c:legend>
      <c:legendPos val="b"/>
    </c:legend>
    <c:plotVisOnly val="1"/>
  </c:chart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naphtha!$C$28:$C$37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naphtha!$F$28:$F$37</c:f>
              <c:numCache>
                <c:formatCode>0.000</c:formatCode>
                <c:ptCount val="10"/>
                <c:pt idx="0">
                  <c:v>4.8799977658355947E-2</c:v>
                </c:pt>
                <c:pt idx="1">
                  <c:v>7.0489449576836505E-2</c:v>
                </c:pt>
                <c:pt idx="2">
                  <c:v>9.9788038091429498E-2</c:v>
                </c:pt>
                <c:pt idx="3">
                  <c:v>0.13382233247292699</c:v>
                </c:pt>
                <c:pt idx="4">
                  <c:v>0.16523191680704702</c:v>
                </c:pt>
                <c:pt idx="5">
                  <c:v>0.185477562655851</c:v>
                </c:pt>
                <c:pt idx="6">
                  <c:v>0.19134652539202199</c:v>
                </c:pt>
                <c:pt idx="7">
                  <c:v>0.18633723748360548</c:v>
                </c:pt>
                <c:pt idx="8">
                  <c:v>0.175109714020696</c:v>
                </c:pt>
                <c:pt idx="9">
                  <c:v>0.16048897748909149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naphtha!$C$28:$C$37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naphtha!$G$28:$G$37</c:f>
              <c:numCache>
                <c:formatCode>0.000</c:formatCode>
                <c:ptCount val="10"/>
                <c:pt idx="0">
                  <c:v>0.120548522932962</c:v>
                </c:pt>
                <c:pt idx="1">
                  <c:v>0.13995266457896949</c:v>
                </c:pt>
                <c:pt idx="2">
                  <c:v>0.164610068272178</c:v>
                </c:pt>
                <c:pt idx="3">
                  <c:v>0.1887189168218005</c:v>
                </c:pt>
                <c:pt idx="4">
                  <c:v>0.20376290397413502</c:v>
                </c:pt>
                <c:pt idx="5">
                  <c:v>0.20217943204767</c:v>
                </c:pt>
                <c:pt idx="6">
                  <c:v>0.18199308272473</c:v>
                </c:pt>
                <c:pt idx="7">
                  <c:v>0.1468020992649855</c:v>
                </c:pt>
                <c:pt idx="8">
                  <c:v>0.10259738989812001</c:v>
                </c:pt>
                <c:pt idx="9">
                  <c:v>5.7410531935256498E-2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naphtha!$C$28:$C$37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naphtha!$H$28:$H$37</c:f>
              <c:numCache>
                <c:formatCode>0.000</c:formatCode>
                <c:ptCount val="10"/>
                <c:pt idx="0">
                  <c:v>0.16934850059131795</c:v>
                </c:pt>
                <c:pt idx="1">
                  <c:v>0.21044211415580599</c:v>
                </c:pt>
                <c:pt idx="2">
                  <c:v>0.2643981063636075</c:v>
                </c:pt>
                <c:pt idx="3">
                  <c:v>0.32254124929472749</c:v>
                </c:pt>
                <c:pt idx="4">
                  <c:v>0.36899482078118206</c:v>
                </c:pt>
                <c:pt idx="5">
                  <c:v>0.387656994703521</c:v>
                </c:pt>
                <c:pt idx="6">
                  <c:v>0.37333960811675193</c:v>
                </c:pt>
                <c:pt idx="7">
                  <c:v>0.33313933674859098</c:v>
                </c:pt>
                <c:pt idx="8">
                  <c:v>0.27770710391881603</c:v>
                </c:pt>
                <c:pt idx="9">
                  <c:v>0.21789950942434799</c:v>
                </c:pt>
              </c:numCache>
            </c:numRef>
          </c:yVal>
          <c:smooth val="1"/>
        </c:ser>
        <c:axId val="163877632"/>
        <c:axId val="163879552"/>
      </c:scatterChart>
      <c:valAx>
        <c:axId val="163877632"/>
        <c:scaling>
          <c:orientation val="minMax"/>
          <c:min val="65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 temperature/ *C</a:t>
                </a:r>
              </a:p>
            </c:rich>
          </c:tx>
          <c:layout>
            <c:manualLayout>
              <c:xMode val="edge"/>
              <c:yMode val="edge"/>
              <c:x val="0.46802844728142345"/>
              <c:y val="0.90088489048659703"/>
            </c:manualLayout>
          </c:layout>
        </c:title>
        <c:numFmt formatCode="General" sourceLinked="1"/>
        <c:tickLblPos val="nextTo"/>
        <c:crossAx val="163879552"/>
        <c:crosses val="autoZero"/>
        <c:crossBetween val="midCat"/>
      </c:valAx>
      <c:valAx>
        <c:axId val="163879552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Ethylene</a:t>
                </a:r>
                <a:r>
                  <a:rPr lang="en-US" baseline="0"/>
                  <a:t> + Propylene yield</a:t>
                </a:r>
                <a:endParaRPr lang="en-US"/>
              </a:p>
            </c:rich>
          </c:tx>
        </c:title>
        <c:numFmt formatCode="0.000" sourceLinked="1"/>
        <c:tickLblPos val="nextTo"/>
        <c:crossAx val="163877632"/>
        <c:crosses val="autoZero"/>
        <c:crossBetween val="midCat"/>
      </c:valAx>
    </c:plotArea>
    <c:legend>
      <c:legendPos val="b"/>
    </c:legend>
    <c:plotVisOnly val="1"/>
  </c:chart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naphtha!$C$39:$C$47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naphtha!$F$39:$F$47</c:f>
              <c:numCache>
                <c:formatCode>0.000</c:formatCode>
                <c:ptCount val="9"/>
                <c:pt idx="0">
                  <c:v>8.8648672137929499E-2</c:v>
                </c:pt>
                <c:pt idx="1">
                  <c:v>0.117112062955011</c:v>
                </c:pt>
                <c:pt idx="2">
                  <c:v>0.1474921993621145</c:v>
                </c:pt>
                <c:pt idx="3">
                  <c:v>0.17271195788149751</c:v>
                </c:pt>
                <c:pt idx="4">
                  <c:v>0.186275426095867</c:v>
                </c:pt>
                <c:pt idx="5">
                  <c:v>0.18730291619988798</c:v>
                </c:pt>
                <c:pt idx="6">
                  <c:v>0.17968929126817348</c:v>
                </c:pt>
                <c:pt idx="7">
                  <c:v>0.167135437967769</c:v>
                </c:pt>
                <c:pt idx="8">
                  <c:v>0.15198387103925751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naphtha!$C$39:$C$47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naphtha!$G$39:$G$47</c:f>
              <c:numCache>
                <c:formatCode>0.000</c:formatCode>
                <c:ptCount val="9"/>
                <c:pt idx="0">
                  <c:v>0.15618093693390198</c:v>
                </c:pt>
                <c:pt idx="1">
                  <c:v>0.17860215527255452</c:v>
                </c:pt>
                <c:pt idx="2">
                  <c:v>0.19732528259395701</c:v>
                </c:pt>
                <c:pt idx="3">
                  <c:v>0.20487712727100449</c:v>
                </c:pt>
                <c:pt idx="4">
                  <c:v>0.19584812515924199</c:v>
                </c:pt>
                <c:pt idx="5">
                  <c:v>0.170226286312751</c:v>
                </c:pt>
                <c:pt idx="6">
                  <c:v>0.13214553612883798</c:v>
                </c:pt>
                <c:pt idx="7">
                  <c:v>8.7538484653707505E-2</c:v>
                </c:pt>
                <c:pt idx="8">
                  <c:v>4.4660326001116045E-2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naphtha!$C$39:$C$47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naphtha!$H$39:$H$47</c:f>
              <c:numCache>
                <c:formatCode>0.000</c:formatCode>
                <c:ptCount val="9"/>
                <c:pt idx="0">
                  <c:v>0.24482960907183149</c:v>
                </c:pt>
                <c:pt idx="1">
                  <c:v>0.29571421822756555</c:v>
                </c:pt>
                <c:pt idx="2">
                  <c:v>0.34481748195607148</c:v>
                </c:pt>
                <c:pt idx="3">
                  <c:v>0.377589085152502</c:v>
                </c:pt>
                <c:pt idx="4">
                  <c:v>0.38212355125510894</c:v>
                </c:pt>
                <c:pt idx="5">
                  <c:v>0.35752920251263903</c:v>
                </c:pt>
                <c:pt idx="6">
                  <c:v>0.31183482739701152</c:v>
                </c:pt>
                <c:pt idx="7">
                  <c:v>0.25467392262147648</c:v>
                </c:pt>
                <c:pt idx="8">
                  <c:v>0.19664419704037356</c:v>
                </c:pt>
              </c:numCache>
            </c:numRef>
          </c:yVal>
          <c:smooth val="1"/>
        </c:ser>
        <c:axId val="163967360"/>
        <c:axId val="163969280"/>
      </c:scatterChart>
      <c:valAx>
        <c:axId val="163967360"/>
        <c:scaling>
          <c:orientation val="minMax"/>
          <c:min val="67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 temperature/ *C</a:t>
                </a:r>
              </a:p>
            </c:rich>
          </c:tx>
        </c:title>
        <c:numFmt formatCode="General" sourceLinked="1"/>
        <c:tickLblPos val="nextTo"/>
        <c:crossAx val="163969280"/>
        <c:crosses val="autoZero"/>
        <c:crossBetween val="midCat"/>
      </c:valAx>
      <c:valAx>
        <c:axId val="16396928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Olefin yield </a:t>
                </a:r>
              </a:p>
            </c:rich>
          </c:tx>
        </c:title>
        <c:numFmt formatCode="0.000" sourceLinked="1"/>
        <c:tickLblPos val="nextTo"/>
        <c:crossAx val="163967360"/>
        <c:crosses val="autoZero"/>
        <c:crossBetween val="midCat"/>
      </c:valAx>
    </c:plotArea>
    <c:legend>
      <c:legendPos val="b"/>
    </c:legend>
    <c:plotVisOnly val="1"/>
  </c:chart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naphtha!$C$49:$C$56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naphtha!$F$49:$F$56</c:f>
              <c:numCache>
                <c:formatCode>0.000</c:formatCode>
                <c:ptCount val="8"/>
                <c:pt idx="0">
                  <c:v>0.13718738850958151</c:v>
                </c:pt>
                <c:pt idx="1">
                  <c:v>0.1615315578770265</c:v>
                </c:pt>
                <c:pt idx="2">
                  <c:v>0.17889259642452851</c:v>
                </c:pt>
                <c:pt idx="3">
                  <c:v>0.18535676355880151</c:v>
                </c:pt>
                <c:pt idx="4">
                  <c:v>0.181872486287046</c:v>
                </c:pt>
                <c:pt idx="5">
                  <c:v>0.17193671228621149</c:v>
                </c:pt>
                <c:pt idx="6">
                  <c:v>0.15820673245496</c:v>
                </c:pt>
                <c:pt idx="7">
                  <c:v>0.14288311356930949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naphtha!$C$49:$C$56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naphtha!$G$49:$G$56</c:f>
              <c:numCache>
                <c:formatCode>0.000</c:formatCode>
                <c:ptCount val="8"/>
                <c:pt idx="0">
                  <c:v>0.190816144434971</c:v>
                </c:pt>
                <c:pt idx="1">
                  <c:v>0.20151295147270751</c:v>
                </c:pt>
                <c:pt idx="2">
                  <c:v>0.199999530907676</c:v>
                </c:pt>
                <c:pt idx="3">
                  <c:v>0.1833085838957515</c:v>
                </c:pt>
                <c:pt idx="4">
                  <c:v>0.15291339486925348</c:v>
                </c:pt>
                <c:pt idx="5">
                  <c:v>0.112982432565835</c:v>
                </c:pt>
                <c:pt idx="6">
                  <c:v>6.9378543253954511E-2</c:v>
                </c:pt>
                <c:pt idx="7">
                  <c:v>3.0687090831645902E-2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naphtha!$C$49:$C$56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naphtha!$H$49:$H$56</c:f>
              <c:numCache>
                <c:formatCode>0.000</c:formatCode>
                <c:ptCount val="8"/>
                <c:pt idx="0">
                  <c:v>0.32800353294455248</c:v>
                </c:pt>
                <c:pt idx="1">
                  <c:v>0.36304450934973398</c:v>
                </c:pt>
                <c:pt idx="2">
                  <c:v>0.37889212733220451</c:v>
                </c:pt>
                <c:pt idx="3">
                  <c:v>0.36866534745455298</c:v>
                </c:pt>
                <c:pt idx="4">
                  <c:v>0.33478588115629954</c:v>
                </c:pt>
                <c:pt idx="5">
                  <c:v>0.2849191448520465</c:v>
                </c:pt>
                <c:pt idx="6">
                  <c:v>0.22758527570891449</c:v>
                </c:pt>
                <c:pt idx="7">
                  <c:v>0.17357020440095539</c:v>
                </c:pt>
              </c:numCache>
            </c:numRef>
          </c:yVal>
          <c:smooth val="1"/>
        </c:ser>
        <c:axId val="164007936"/>
        <c:axId val="164009856"/>
      </c:scatterChart>
      <c:valAx>
        <c:axId val="164007936"/>
        <c:scaling>
          <c:orientation val="minMax"/>
          <c:min val="72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Outlet temperature/ *C</a:t>
                </a:r>
              </a:p>
            </c:rich>
          </c:tx>
        </c:title>
        <c:numFmt formatCode="General" sourceLinked="1"/>
        <c:tickLblPos val="nextTo"/>
        <c:crossAx val="164009856"/>
        <c:crosses val="autoZero"/>
        <c:crossBetween val="midCat"/>
      </c:valAx>
      <c:valAx>
        <c:axId val="164009856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Olefin yield</a:t>
                </a:r>
              </a:p>
            </c:rich>
          </c:tx>
        </c:title>
        <c:numFmt formatCode="0.000" sourceLinked="1"/>
        <c:tickLblPos val="nextTo"/>
        <c:crossAx val="164007936"/>
        <c:crosses val="autoZero"/>
        <c:crossBetween val="midCat"/>
      </c:valAx>
    </c:plotArea>
    <c:legend>
      <c:legendPos val="b"/>
    </c:legend>
    <c:plotVisOnly val="1"/>
  </c:chart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naphtha!$J$8:$J$17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naphtha!$O$8:$O$17</c:f>
              <c:numCache>
                <c:formatCode>0.000</c:formatCode>
                <c:ptCount val="10"/>
                <c:pt idx="0">
                  <c:v>0.19485430180874902</c:v>
                </c:pt>
                <c:pt idx="1">
                  <c:v>0.19640959907985203</c:v>
                </c:pt>
                <c:pt idx="2">
                  <c:v>0.21367180107437062</c:v>
                </c:pt>
                <c:pt idx="3">
                  <c:v>0.21775326422667815</c:v>
                </c:pt>
                <c:pt idx="4">
                  <c:v>0.19566215557501651</c:v>
                </c:pt>
                <c:pt idx="5">
                  <c:v>0.22179858440159894</c:v>
                </c:pt>
                <c:pt idx="6">
                  <c:v>0.22010076886646224</c:v>
                </c:pt>
                <c:pt idx="7">
                  <c:v>0.21977712827096282</c:v>
                </c:pt>
                <c:pt idx="8">
                  <c:v>0.22487630064528932</c:v>
                </c:pt>
                <c:pt idx="9">
                  <c:v>0.23804123754283801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naphtha!$J$8:$J$17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naphtha!$P$8:$P$17</c:f>
              <c:numCache>
                <c:formatCode>0.000</c:formatCode>
                <c:ptCount val="10"/>
                <c:pt idx="0">
                  <c:v>0.1587990433628291</c:v>
                </c:pt>
                <c:pt idx="1">
                  <c:v>0.17899454384386682</c:v>
                </c:pt>
                <c:pt idx="2">
                  <c:v>0.17736889789499269</c:v>
                </c:pt>
                <c:pt idx="3">
                  <c:v>0.20809272519808877</c:v>
                </c:pt>
                <c:pt idx="4">
                  <c:v>0.19435848666450053</c:v>
                </c:pt>
                <c:pt idx="5">
                  <c:v>0.22964544105360318</c:v>
                </c:pt>
                <c:pt idx="6">
                  <c:v>0.22969086118180607</c:v>
                </c:pt>
                <c:pt idx="7">
                  <c:v>0.22808872044358081</c:v>
                </c:pt>
                <c:pt idx="8">
                  <c:v>0.21390160926845928</c:v>
                </c:pt>
                <c:pt idx="9">
                  <c:v>0.22679090269086802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naphtha!$J$8:$J$17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naphtha!$Q$8:$Q$17</c:f>
              <c:numCache>
                <c:formatCode>0.000</c:formatCode>
                <c:ptCount val="10"/>
                <c:pt idx="0">
                  <c:v>0.35365334517157809</c:v>
                </c:pt>
                <c:pt idx="1">
                  <c:v>0.37540414292371888</c:v>
                </c:pt>
                <c:pt idx="2">
                  <c:v>0.39104069896936333</c:v>
                </c:pt>
                <c:pt idx="3">
                  <c:v>0.42584598942476692</c:v>
                </c:pt>
                <c:pt idx="4">
                  <c:v>0.39002064223951705</c:v>
                </c:pt>
                <c:pt idx="5">
                  <c:v>0.45144402545520212</c:v>
                </c:pt>
                <c:pt idx="6">
                  <c:v>0.44979163004826833</c:v>
                </c:pt>
                <c:pt idx="7">
                  <c:v>0.44786584871454366</c:v>
                </c:pt>
                <c:pt idx="8">
                  <c:v>0.43877790991374865</c:v>
                </c:pt>
                <c:pt idx="9">
                  <c:v>0.464832140233706</c:v>
                </c:pt>
              </c:numCache>
            </c:numRef>
          </c:yVal>
          <c:smooth val="1"/>
        </c:ser>
        <c:axId val="164098048"/>
        <c:axId val="164099968"/>
      </c:scatterChart>
      <c:valAx>
        <c:axId val="16409804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Steam mass ratio</a:t>
                </a:r>
              </a:p>
            </c:rich>
          </c:tx>
        </c:title>
        <c:numFmt formatCode="General" sourceLinked="1"/>
        <c:tickLblPos val="nextTo"/>
        <c:crossAx val="164099968"/>
        <c:crosses val="autoZero"/>
        <c:crossBetween val="midCat"/>
        <c:majorUnit val="0.1"/>
      </c:valAx>
      <c:valAx>
        <c:axId val="164099968"/>
        <c:scaling>
          <c:orientation val="minMax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Olefin yield</a:t>
                </a:r>
              </a:p>
            </c:rich>
          </c:tx>
        </c:title>
        <c:numFmt formatCode="0.000" sourceLinked="1"/>
        <c:tickLblPos val="nextTo"/>
        <c:crossAx val="164098048"/>
        <c:crosses val="autoZero"/>
        <c:crossBetween val="midCat"/>
      </c:valAx>
    </c:plotArea>
    <c:legend>
      <c:legendPos val="b"/>
    </c:legend>
    <c:plotVisOnly val="1"/>
  </c:chart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naphtha!$J$27:$J$30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xVal>
          <c:yVal>
            <c:numRef>
              <c:f>naphtha!$N$27:$N$30</c:f>
              <c:numCache>
                <c:formatCode>0.000</c:formatCode>
                <c:ptCount val="4"/>
                <c:pt idx="0">
                  <c:v>0.17272243294909251</c:v>
                </c:pt>
                <c:pt idx="1">
                  <c:v>0.20665711145059648</c:v>
                </c:pt>
                <c:pt idx="2">
                  <c:v>0.23224006386079751</c:v>
                </c:pt>
                <c:pt idx="3">
                  <c:v>0.23072179017875352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naphtha!$J$27:$J$30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xVal>
          <c:yVal>
            <c:numRef>
              <c:f>naphtha!$O$27:$O$30</c:f>
              <c:numCache>
                <c:formatCode>0.000</c:formatCode>
                <c:ptCount val="4"/>
                <c:pt idx="0">
                  <c:v>0.1167159771561255</c:v>
                </c:pt>
                <c:pt idx="1">
                  <c:v>0.1664836907060615</c:v>
                </c:pt>
                <c:pt idx="2">
                  <c:v>0.20995474282214649</c:v>
                </c:pt>
                <c:pt idx="3">
                  <c:v>0.22813382368309149</c:v>
                </c:pt>
              </c:numCache>
            </c:numRef>
          </c:yVal>
          <c:smooth val="1"/>
        </c:ser>
        <c:ser>
          <c:idx val="2"/>
          <c:order val="2"/>
          <c:tx>
            <c:v>Ethylene + Propylene</c:v>
          </c:tx>
          <c:xVal>
            <c:numRef>
              <c:f>naphtha!$J$27:$J$30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xVal>
          <c:yVal>
            <c:numRef>
              <c:f>naphtha!$P$27:$P$30</c:f>
              <c:numCache>
                <c:formatCode>0.000</c:formatCode>
                <c:ptCount val="4"/>
                <c:pt idx="0">
                  <c:v>0.28943841010521798</c:v>
                </c:pt>
                <c:pt idx="1">
                  <c:v>0.37314080215665796</c:v>
                </c:pt>
                <c:pt idx="2">
                  <c:v>0.44219480668294397</c:v>
                </c:pt>
                <c:pt idx="3">
                  <c:v>0.45885561386184498</c:v>
                </c:pt>
              </c:numCache>
            </c:numRef>
          </c:yVal>
          <c:smooth val="1"/>
        </c:ser>
        <c:axId val="162696576"/>
        <c:axId val="162711040"/>
      </c:scatterChart>
      <c:valAx>
        <c:axId val="162696576"/>
        <c:scaling>
          <c:orientation val="minMax"/>
          <c:min val="1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Feed Pressure/</a:t>
                </a:r>
                <a:r>
                  <a:rPr lang="en-US" baseline="0"/>
                  <a:t> bars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272303149606301"/>
              <c:y val="0.89256926217556143"/>
            </c:manualLayout>
          </c:layout>
        </c:title>
        <c:numFmt formatCode="General" sourceLinked="1"/>
        <c:tickLblPos val="nextTo"/>
        <c:crossAx val="162711040"/>
        <c:crosses val="autoZero"/>
        <c:crossBetween val="midCat"/>
      </c:valAx>
      <c:valAx>
        <c:axId val="162711040"/>
        <c:scaling>
          <c:orientation val="minMax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Olefin yield</a:t>
                </a:r>
              </a:p>
            </c:rich>
          </c:tx>
        </c:title>
        <c:numFmt formatCode="0.000" sourceLinked="1"/>
        <c:tickLblPos val="nextTo"/>
        <c:crossAx val="162696576"/>
        <c:crosses val="autoZero"/>
        <c:crossBetween val="midCat"/>
      </c:valAx>
    </c:plotArea>
    <c:legend>
      <c:legendPos val="b"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Temperature profile used for each</a:t>
            </a:r>
            <a:r>
              <a:rPr lang="en-US" sz="1200" baseline="0"/>
              <a:t> reactor tube</a:t>
            </a:r>
            <a:endParaRPr lang="en-US" sz="1200"/>
          </a:p>
        </c:rich>
      </c:tx>
    </c:title>
    <c:plotArea>
      <c:layout/>
      <c:scatterChart>
        <c:scatterStyle val="smoothMarker"/>
        <c:ser>
          <c:idx val="0"/>
          <c:order val="0"/>
          <c:tx>
            <c:v>Ethane Feed</c:v>
          </c:tx>
          <c:xVal>
            <c:numRef>
              <c:f>ethane!$M$2:$M$21</c:f>
              <c:numCache>
                <c:formatCode>General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ethane!$N$2:$N$21</c:f>
              <c:numCache>
                <c:formatCode>General</c:formatCode>
                <c:ptCount val="20"/>
                <c:pt idx="0">
                  <c:v>663.75</c:v>
                </c:pt>
                <c:pt idx="1">
                  <c:v>677.5</c:v>
                </c:pt>
                <c:pt idx="2">
                  <c:v>691.25</c:v>
                </c:pt>
                <c:pt idx="3">
                  <c:v>705</c:v>
                </c:pt>
                <c:pt idx="4">
                  <c:v>718.75</c:v>
                </c:pt>
                <c:pt idx="5">
                  <c:v>732.5</c:v>
                </c:pt>
                <c:pt idx="6">
                  <c:v>746.25</c:v>
                </c:pt>
                <c:pt idx="7">
                  <c:v>760</c:v>
                </c:pt>
                <c:pt idx="8">
                  <c:v>773.75</c:v>
                </c:pt>
                <c:pt idx="9">
                  <c:v>787.5</c:v>
                </c:pt>
                <c:pt idx="10">
                  <c:v>801.25</c:v>
                </c:pt>
                <c:pt idx="11">
                  <c:v>815</c:v>
                </c:pt>
                <c:pt idx="12">
                  <c:v>828.75</c:v>
                </c:pt>
                <c:pt idx="13">
                  <c:v>842.5</c:v>
                </c:pt>
                <c:pt idx="14">
                  <c:v>856.25</c:v>
                </c:pt>
                <c:pt idx="15">
                  <c:v>870</c:v>
                </c:pt>
                <c:pt idx="16">
                  <c:v>883.75</c:v>
                </c:pt>
                <c:pt idx="17">
                  <c:v>897.5</c:v>
                </c:pt>
                <c:pt idx="18">
                  <c:v>911.25</c:v>
                </c:pt>
                <c:pt idx="19">
                  <c:v>925</c:v>
                </c:pt>
              </c:numCache>
            </c:numRef>
          </c:yVal>
          <c:smooth val="1"/>
        </c:ser>
        <c:ser>
          <c:idx val="1"/>
          <c:order val="1"/>
          <c:tx>
            <c:v>Propane feed</c:v>
          </c:tx>
          <c:xVal>
            <c:numRef>
              <c:f>propane!$J$53:$J$72</c:f>
              <c:numCache>
                <c:formatCode>General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propane!$K$53:$K$72</c:f>
              <c:numCache>
                <c:formatCode>General</c:formatCode>
                <c:ptCount val="20"/>
                <c:pt idx="0">
                  <c:v>727.5</c:v>
                </c:pt>
                <c:pt idx="1">
                  <c:v>730</c:v>
                </c:pt>
                <c:pt idx="2">
                  <c:v>732.5</c:v>
                </c:pt>
                <c:pt idx="3">
                  <c:v>735</c:v>
                </c:pt>
                <c:pt idx="4">
                  <c:v>737.5</c:v>
                </c:pt>
                <c:pt idx="5">
                  <c:v>740</c:v>
                </c:pt>
                <c:pt idx="6">
                  <c:v>742.5</c:v>
                </c:pt>
                <c:pt idx="7">
                  <c:v>745</c:v>
                </c:pt>
                <c:pt idx="8">
                  <c:v>747.5</c:v>
                </c:pt>
                <c:pt idx="9">
                  <c:v>750</c:v>
                </c:pt>
                <c:pt idx="10">
                  <c:v>752.5</c:v>
                </c:pt>
                <c:pt idx="11">
                  <c:v>755</c:v>
                </c:pt>
                <c:pt idx="12">
                  <c:v>757.5</c:v>
                </c:pt>
                <c:pt idx="13">
                  <c:v>760</c:v>
                </c:pt>
                <c:pt idx="14">
                  <c:v>762.5</c:v>
                </c:pt>
                <c:pt idx="15">
                  <c:v>765</c:v>
                </c:pt>
                <c:pt idx="16">
                  <c:v>767.5</c:v>
                </c:pt>
                <c:pt idx="17">
                  <c:v>770</c:v>
                </c:pt>
                <c:pt idx="18">
                  <c:v>772.5</c:v>
                </c:pt>
                <c:pt idx="19">
                  <c:v>775</c:v>
                </c:pt>
              </c:numCache>
            </c:numRef>
          </c:yVal>
          <c:smooth val="1"/>
        </c:ser>
        <c:ser>
          <c:idx val="2"/>
          <c:order val="2"/>
          <c:tx>
            <c:v>Butane feed</c:v>
          </c:tx>
          <c:xVal>
            <c:numRef>
              <c:f>butane!$P$36:$P$55</c:f>
              <c:numCache>
                <c:formatCode>General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butane!$Q$36:$Q$55</c:f>
              <c:numCache>
                <c:formatCode>General</c:formatCode>
                <c:ptCount val="20"/>
                <c:pt idx="0">
                  <c:v>658.75</c:v>
                </c:pt>
                <c:pt idx="1">
                  <c:v>667.5</c:v>
                </c:pt>
                <c:pt idx="2">
                  <c:v>676.25</c:v>
                </c:pt>
                <c:pt idx="3">
                  <c:v>685</c:v>
                </c:pt>
                <c:pt idx="4">
                  <c:v>693.75</c:v>
                </c:pt>
                <c:pt idx="5">
                  <c:v>702.5</c:v>
                </c:pt>
                <c:pt idx="6">
                  <c:v>711.25</c:v>
                </c:pt>
                <c:pt idx="7">
                  <c:v>720</c:v>
                </c:pt>
                <c:pt idx="8">
                  <c:v>728.75</c:v>
                </c:pt>
                <c:pt idx="9">
                  <c:v>737.5</c:v>
                </c:pt>
                <c:pt idx="10">
                  <c:v>746.25</c:v>
                </c:pt>
                <c:pt idx="11">
                  <c:v>755</c:v>
                </c:pt>
                <c:pt idx="12">
                  <c:v>763.75</c:v>
                </c:pt>
                <c:pt idx="13">
                  <c:v>772.5</c:v>
                </c:pt>
                <c:pt idx="14">
                  <c:v>781.25</c:v>
                </c:pt>
                <c:pt idx="15">
                  <c:v>790</c:v>
                </c:pt>
                <c:pt idx="16">
                  <c:v>798.75</c:v>
                </c:pt>
                <c:pt idx="17">
                  <c:v>807.5</c:v>
                </c:pt>
                <c:pt idx="18">
                  <c:v>816.25</c:v>
                </c:pt>
                <c:pt idx="19">
                  <c:v>825</c:v>
                </c:pt>
              </c:numCache>
            </c:numRef>
          </c:yVal>
          <c:smooth val="1"/>
        </c:ser>
        <c:ser>
          <c:idx val="3"/>
          <c:order val="3"/>
          <c:tx>
            <c:v>Naphtha Feed</c:v>
          </c:tx>
          <c:xVal>
            <c:numRef>
              <c:f>naphtha!$J$53:$J$72</c:f>
              <c:numCache>
                <c:formatCode>General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naphtha!$K$53:$K$72</c:f>
              <c:numCache>
                <c:formatCode>General</c:formatCode>
                <c:ptCount val="20"/>
                <c:pt idx="0">
                  <c:v>636.25</c:v>
                </c:pt>
                <c:pt idx="1">
                  <c:v>647.5</c:v>
                </c:pt>
                <c:pt idx="2">
                  <c:v>658.75</c:v>
                </c:pt>
                <c:pt idx="3">
                  <c:v>670</c:v>
                </c:pt>
                <c:pt idx="4">
                  <c:v>681.25</c:v>
                </c:pt>
                <c:pt idx="5">
                  <c:v>692.5</c:v>
                </c:pt>
                <c:pt idx="6">
                  <c:v>703.75</c:v>
                </c:pt>
                <c:pt idx="7">
                  <c:v>715</c:v>
                </c:pt>
                <c:pt idx="8">
                  <c:v>726.25</c:v>
                </c:pt>
                <c:pt idx="9">
                  <c:v>737.5</c:v>
                </c:pt>
                <c:pt idx="10">
                  <c:v>748.75</c:v>
                </c:pt>
                <c:pt idx="11">
                  <c:v>760</c:v>
                </c:pt>
                <c:pt idx="12">
                  <c:v>771.25</c:v>
                </c:pt>
                <c:pt idx="13">
                  <c:v>782.5</c:v>
                </c:pt>
                <c:pt idx="14">
                  <c:v>793.75</c:v>
                </c:pt>
                <c:pt idx="15">
                  <c:v>805</c:v>
                </c:pt>
                <c:pt idx="16">
                  <c:v>816.25</c:v>
                </c:pt>
                <c:pt idx="17">
                  <c:v>827.5</c:v>
                </c:pt>
                <c:pt idx="18">
                  <c:v>838.75</c:v>
                </c:pt>
                <c:pt idx="19">
                  <c:v>850</c:v>
                </c:pt>
              </c:numCache>
            </c:numRef>
          </c:yVal>
          <c:smooth val="1"/>
        </c:ser>
        <c:axId val="158958336"/>
        <c:axId val="158960256"/>
      </c:scatterChart>
      <c:valAx>
        <c:axId val="158958336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along</a:t>
                </a:r>
                <a:r>
                  <a:rPr lang="en-US" baseline="0"/>
                  <a:t> reactor tube/ m</a:t>
                </a:r>
                <a:endParaRPr lang="en-US"/>
              </a:p>
            </c:rich>
          </c:tx>
        </c:title>
        <c:numFmt formatCode="General" sourceLinked="1"/>
        <c:tickLblPos val="nextTo"/>
        <c:crossAx val="158960256"/>
        <c:crosses val="autoZero"/>
        <c:crossBetween val="midCat"/>
      </c:valAx>
      <c:valAx>
        <c:axId val="158960256"/>
        <c:scaling>
          <c:orientation val="minMax"/>
          <c:min val="60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Temperature/ *C</a:t>
                </a:r>
              </a:p>
            </c:rich>
          </c:tx>
        </c:title>
        <c:numFmt formatCode="General" sourceLinked="1"/>
        <c:tickLblPos val="nextTo"/>
        <c:crossAx val="158958336"/>
        <c:crosses val="autoZero"/>
        <c:crossBetween val="midCat"/>
      </c:valAx>
    </c:plotArea>
    <c:legend>
      <c:legendPos val="b"/>
    </c:legend>
    <c:plotVisOnly val="1"/>
  </c:chart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Ethylene</c:v>
          </c:tx>
          <c:xVal>
            <c:numRef>
              <c:f>naphtha!$O$75:$O$94</c:f>
              <c:numCache>
                <c:formatCode>0.00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naphtha!$R$75:$R$94</c:f>
              <c:numCache>
                <c:formatCode>0.00</c:formatCode>
                <c:ptCount val="20"/>
                <c:pt idx="0">
                  <c:v>2.0432039575592098E-3</c:v>
                </c:pt>
                <c:pt idx="1">
                  <c:v>2.61243409235955E-3</c:v>
                </c:pt>
                <c:pt idx="2">
                  <c:v>3.4622251153439902E-3</c:v>
                </c:pt>
                <c:pt idx="3">
                  <c:v>4.7138267363751899E-3</c:v>
                </c:pt>
                <c:pt idx="4">
                  <c:v>6.5299108291226003E-3</c:v>
                </c:pt>
                <c:pt idx="5">
                  <c:v>9.1217132553526696E-3</c:v>
                </c:pt>
                <c:pt idx="6">
                  <c:v>1.27489260531457E-2</c:v>
                </c:pt>
                <c:pt idx="7">
                  <c:v>1.7714601938409801E-2</c:v>
                </c:pt>
                <c:pt idx="8">
                  <c:v>2.4339703700318401E-2</c:v>
                </c:pt>
                <c:pt idx="9">
                  <c:v>3.29173252733162E-2</c:v>
                </c:pt>
                <c:pt idx="10">
                  <c:v>4.3642571460285502E-2</c:v>
                </c:pt>
                <c:pt idx="11">
                  <c:v>5.6524989553538602E-2</c:v>
                </c:pt>
                <c:pt idx="12">
                  <c:v>7.1301092376506295E-2</c:v>
                </c:pt>
                <c:pt idx="13">
                  <c:v>8.7375292097941301E-2</c:v>
                </c:pt>
                <c:pt idx="14">
                  <c:v>0.103826229077183</c:v>
                </c:pt>
                <c:pt idx="15">
                  <c:v>0.11949963175372499</c:v>
                </c:pt>
                <c:pt idx="16">
                  <c:v>0.133196382606867</c:v>
                </c:pt>
                <c:pt idx="17">
                  <c:v>0.14392297964252501</c:v>
                </c:pt>
                <c:pt idx="18">
                  <c:v>0.15112874108086499</c:v>
                </c:pt>
                <c:pt idx="19">
                  <c:v>0.15482650102046799</c:v>
                </c:pt>
              </c:numCache>
            </c:numRef>
          </c:yVal>
          <c:smooth val="1"/>
        </c:ser>
        <c:ser>
          <c:idx val="1"/>
          <c:order val="1"/>
          <c:tx>
            <c:v>Propylene</c:v>
          </c:tx>
          <c:xVal>
            <c:numRef>
              <c:f>naphtha!$O$75:$O$94</c:f>
              <c:numCache>
                <c:formatCode>0.00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naphtha!$S$75:$S$94</c:f>
              <c:numCache>
                <c:formatCode>0.00</c:formatCode>
                <c:ptCount val="20"/>
                <c:pt idx="0">
                  <c:v>5.0106245611463797E-2</c:v>
                </c:pt>
                <c:pt idx="1">
                  <c:v>5.0447037550761797E-2</c:v>
                </c:pt>
                <c:pt idx="2">
                  <c:v>5.10731650450887E-2</c:v>
                </c:pt>
                <c:pt idx="3">
                  <c:v>5.20744011369038E-2</c:v>
                </c:pt>
                <c:pt idx="4">
                  <c:v>5.3589967991618602E-2</c:v>
                </c:pt>
                <c:pt idx="5">
                  <c:v>5.58132346182241E-2</c:v>
                </c:pt>
                <c:pt idx="6">
                  <c:v>5.8987130089965603E-2</c:v>
                </c:pt>
                <c:pt idx="7">
                  <c:v>6.3385185099079006E-2</c:v>
                </c:pt>
                <c:pt idx="8">
                  <c:v>6.9270981790970507E-2</c:v>
                </c:pt>
                <c:pt idx="9">
                  <c:v>7.6829477788157199E-2</c:v>
                </c:pt>
                <c:pt idx="10">
                  <c:v>8.6076544614589801E-2</c:v>
                </c:pt>
                <c:pt idx="11">
                  <c:v>9.6774692574820798E-2</c:v>
                </c:pt>
                <c:pt idx="12">
                  <c:v>0.108388503608824</c:v>
                </c:pt>
                <c:pt idx="13">
                  <c:v>0.120101126819364</c:v>
                </c:pt>
                <c:pt idx="14">
                  <c:v>0.13089304624834899</c:v>
                </c:pt>
                <c:pt idx="15">
                  <c:v>0.13967453061242299</c:v>
                </c:pt>
                <c:pt idx="16">
                  <c:v>0.14546029645641301</c:v>
                </c:pt>
                <c:pt idx="17">
                  <c:v>0.14755137331448201</c:v>
                </c:pt>
                <c:pt idx="18">
                  <c:v>0.145667017260669</c:v>
                </c:pt>
                <c:pt idx="19">
                  <c:v>0.13996890991423599</c:v>
                </c:pt>
              </c:numCache>
            </c:numRef>
          </c:yVal>
          <c:smooth val="1"/>
        </c:ser>
        <c:axId val="164309248"/>
        <c:axId val="164311424"/>
      </c:scatterChart>
      <c:valAx>
        <c:axId val="16430924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along reactor tube/ m</a:t>
                </a:r>
                <a:endParaRPr lang="en-US"/>
              </a:p>
            </c:rich>
          </c:tx>
        </c:title>
        <c:numFmt formatCode="0.00" sourceLinked="1"/>
        <c:tickLblPos val="nextTo"/>
        <c:crossAx val="164311424"/>
        <c:crosses val="autoZero"/>
        <c:crossBetween val="midCat"/>
        <c:majorUnit val="10"/>
      </c:valAx>
      <c:valAx>
        <c:axId val="164311424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Composition</a:t>
                </a:r>
                <a:r>
                  <a:rPr lang="en-US" baseline="0"/>
                  <a:t>/ mass fraction</a:t>
                </a:r>
                <a:endParaRPr lang="en-US"/>
              </a:p>
            </c:rich>
          </c:tx>
        </c:title>
        <c:numFmt formatCode="0.00" sourceLinked="1"/>
        <c:tickLblPos val="nextTo"/>
        <c:crossAx val="164309248"/>
        <c:crosses val="autoZero"/>
        <c:crossBetween val="midCat"/>
      </c:valAx>
    </c:plotArea>
    <c:legend>
      <c:legendPos val="b"/>
    </c:legend>
    <c:plotVisOnly val="1"/>
  </c:chart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Ethane</c:v>
          </c:tx>
          <c:val>
            <c:numRef>
              <c:f>'feed comparison'!$C$3</c:f>
              <c:numCache>
                <c:formatCode>General</c:formatCode>
                <c:ptCount val="1"/>
                <c:pt idx="0">
                  <c:v>0.65959786383605501</c:v>
                </c:pt>
              </c:numCache>
            </c:numRef>
          </c:val>
        </c:ser>
        <c:ser>
          <c:idx val="1"/>
          <c:order val="1"/>
          <c:tx>
            <c:v>Propane</c:v>
          </c:tx>
          <c:val>
            <c:numRef>
              <c:f>'feed comparison'!$C$4</c:f>
              <c:numCache>
                <c:formatCode>General</c:formatCode>
                <c:ptCount val="1"/>
                <c:pt idx="0">
                  <c:v>0.31470357217740297</c:v>
                </c:pt>
              </c:numCache>
            </c:numRef>
          </c:val>
        </c:ser>
        <c:ser>
          <c:idx val="2"/>
          <c:order val="2"/>
          <c:tx>
            <c:v>Butane</c:v>
          </c:tx>
          <c:val>
            <c:numRef>
              <c:f>'feed comparison'!$C$5</c:f>
              <c:numCache>
                <c:formatCode>General</c:formatCode>
                <c:ptCount val="1"/>
                <c:pt idx="0">
                  <c:v>0.4197084993118545</c:v>
                </c:pt>
              </c:numCache>
            </c:numRef>
          </c:val>
        </c:ser>
        <c:ser>
          <c:idx val="3"/>
          <c:order val="3"/>
          <c:tx>
            <c:v>Naphtha</c:v>
          </c:tx>
          <c:val>
            <c:numRef>
              <c:f>'feed comparison'!$C$6</c:f>
              <c:numCache>
                <c:formatCode>General</c:formatCode>
                <c:ptCount val="1"/>
                <c:pt idx="0">
                  <c:v>0.19639305058127998</c:v>
                </c:pt>
              </c:numCache>
            </c:numRef>
          </c:val>
        </c:ser>
        <c:axId val="164527104"/>
        <c:axId val="164553856"/>
      </c:barChart>
      <c:catAx>
        <c:axId val="1645271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Feedstock</a:t>
                </a:r>
              </a:p>
            </c:rich>
          </c:tx>
          <c:layout/>
        </c:title>
        <c:tickLblPos val="none"/>
        <c:crossAx val="164553856"/>
        <c:crosses val="autoZero"/>
        <c:auto val="1"/>
        <c:lblAlgn val="ctr"/>
        <c:lblOffset val="100"/>
      </c:catAx>
      <c:valAx>
        <c:axId val="164553856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Ethylene</a:t>
                </a:r>
                <a:r>
                  <a:rPr lang="en-US" baseline="0"/>
                  <a:t> yield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6452710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Propane</c:v>
          </c:tx>
          <c:val>
            <c:numRef>
              <c:f>'feed comparison'!$C$21</c:f>
              <c:numCache>
                <c:formatCode>General</c:formatCode>
                <c:ptCount val="1"/>
                <c:pt idx="0">
                  <c:v>0.31632234525903447</c:v>
                </c:pt>
              </c:numCache>
            </c:numRef>
          </c:val>
        </c:ser>
        <c:ser>
          <c:idx val="1"/>
          <c:order val="1"/>
          <c:tx>
            <c:v>Butane</c:v>
          </c:tx>
          <c:val>
            <c:numRef>
              <c:f>'feed comparison'!$C$22</c:f>
              <c:numCache>
                <c:formatCode>General</c:formatCode>
                <c:ptCount val="1"/>
                <c:pt idx="0">
                  <c:v>0.229349148524786</c:v>
                </c:pt>
              </c:numCache>
            </c:numRef>
          </c:val>
        </c:ser>
        <c:ser>
          <c:idx val="2"/>
          <c:order val="2"/>
          <c:tx>
            <c:v>Naphtha</c:v>
          </c:tx>
          <c:val>
            <c:numRef>
              <c:f>'feed comparison'!$C$23</c:f>
              <c:numCache>
                <c:formatCode>General</c:formatCode>
                <c:ptCount val="1"/>
                <c:pt idx="0">
                  <c:v>0.20487712727100449</c:v>
                </c:pt>
              </c:numCache>
            </c:numRef>
          </c:val>
        </c:ser>
        <c:axId val="164243712"/>
        <c:axId val="164262272"/>
      </c:barChart>
      <c:catAx>
        <c:axId val="1642437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Feedstock</a:t>
                </a:r>
              </a:p>
            </c:rich>
          </c:tx>
          <c:layout/>
        </c:title>
        <c:tickLblPos val="none"/>
        <c:crossAx val="164262272"/>
        <c:crosses val="autoZero"/>
        <c:auto val="1"/>
        <c:lblAlgn val="ctr"/>
        <c:lblOffset val="100"/>
      </c:catAx>
      <c:valAx>
        <c:axId val="164262272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Propylene</a:t>
                </a:r>
                <a:r>
                  <a:rPr lang="en-US" baseline="0"/>
                  <a:t> yield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6424371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Propane</c:v>
          </c:tx>
          <c:val>
            <c:numRef>
              <c:f>'feed comparison'!$C$27</c:f>
              <c:numCache>
                <c:formatCode>General</c:formatCode>
                <c:ptCount val="1"/>
                <c:pt idx="0">
                  <c:v>0.48124530936009802</c:v>
                </c:pt>
              </c:numCache>
            </c:numRef>
          </c:val>
        </c:ser>
        <c:ser>
          <c:idx val="1"/>
          <c:order val="1"/>
          <c:tx>
            <c:v>Butane</c:v>
          </c:tx>
          <c:val>
            <c:numRef>
              <c:f>'feed comparison'!$C$28</c:f>
              <c:numCache>
                <c:formatCode>General</c:formatCode>
                <c:ptCount val="1"/>
                <c:pt idx="0">
                  <c:v>0.52355376034055301</c:v>
                </c:pt>
              </c:numCache>
            </c:numRef>
          </c:val>
        </c:ser>
        <c:ser>
          <c:idx val="2"/>
          <c:order val="2"/>
          <c:tx>
            <c:v>Naphtha</c:v>
          </c:tx>
          <c:val>
            <c:numRef>
              <c:f>'feed comparison'!$C$29</c:f>
              <c:numCache>
                <c:formatCode>General</c:formatCode>
                <c:ptCount val="1"/>
                <c:pt idx="0">
                  <c:v>0.39002064223951699</c:v>
                </c:pt>
              </c:numCache>
            </c:numRef>
          </c:val>
        </c:ser>
        <c:axId val="164292096"/>
        <c:axId val="164294016"/>
      </c:barChart>
      <c:catAx>
        <c:axId val="1642920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Feedstock</a:t>
                </a:r>
              </a:p>
            </c:rich>
          </c:tx>
          <c:layout/>
        </c:title>
        <c:tickLblPos val="none"/>
        <c:crossAx val="164294016"/>
        <c:crosses val="autoZero"/>
        <c:auto val="1"/>
        <c:lblAlgn val="ctr"/>
        <c:lblOffset val="100"/>
      </c:catAx>
      <c:valAx>
        <c:axId val="164294016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Ethylene</a:t>
                </a:r>
                <a:r>
                  <a:rPr lang="en-US" baseline="0"/>
                  <a:t> + Propylene yield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6429209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Variation</a:t>
            </a:r>
            <a:r>
              <a:rPr lang="en-US" sz="1200" baseline="0"/>
              <a:t> of Pressure along reactor tube</a:t>
            </a:r>
          </a:p>
        </c:rich>
      </c:tx>
    </c:title>
    <c:plotArea>
      <c:layout/>
      <c:scatterChart>
        <c:scatterStyle val="smoothMarker"/>
        <c:ser>
          <c:idx val="0"/>
          <c:order val="0"/>
          <c:xVal>
            <c:numRef>
              <c:f>ethane!$M$2:$M$21</c:f>
              <c:numCache>
                <c:formatCode>General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ethane!$O$2:$O$21</c:f>
              <c:numCache>
                <c:formatCode>General</c:formatCode>
                <c:ptCount val="20"/>
                <c:pt idx="0">
                  <c:v>295</c:v>
                </c:pt>
                <c:pt idx="1">
                  <c:v>290</c:v>
                </c:pt>
                <c:pt idx="2">
                  <c:v>285</c:v>
                </c:pt>
                <c:pt idx="3">
                  <c:v>280</c:v>
                </c:pt>
                <c:pt idx="4">
                  <c:v>275</c:v>
                </c:pt>
                <c:pt idx="5">
                  <c:v>270</c:v>
                </c:pt>
                <c:pt idx="6">
                  <c:v>265</c:v>
                </c:pt>
                <c:pt idx="7">
                  <c:v>260</c:v>
                </c:pt>
                <c:pt idx="8">
                  <c:v>255</c:v>
                </c:pt>
                <c:pt idx="9">
                  <c:v>250</c:v>
                </c:pt>
                <c:pt idx="10">
                  <c:v>245</c:v>
                </c:pt>
                <c:pt idx="11">
                  <c:v>240</c:v>
                </c:pt>
                <c:pt idx="12">
                  <c:v>235</c:v>
                </c:pt>
                <c:pt idx="13">
                  <c:v>230</c:v>
                </c:pt>
                <c:pt idx="14">
                  <c:v>225</c:v>
                </c:pt>
                <c:pt idx="15">
                  <c:v>220</c:v>
                </c:pt>
                <c:pt idx="16">
                  <c:v>215</c:v>
                </c:pt>
                <c:pt idx="17">
                  <c:v>210</c:v>
                </c:pt>
                <c:pt idx="18">
                  <c:v>205</c:v>
                </c:pt>
                <c:pt idx="19">
                  <c:v>200</c:v>
                </c:pt>
              </c:numCache>
            </c:numRef>
          </c:yVal>
          <c:smooth val="1"/>
        </c:ser>
        <c:axId val="159033984"/>
        <c:axId val="159064832"/>
      </c:scatterChart>
      <c:valAx>
        <c:axId val="15903398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along reactor tube/</a:t>
                </a:r>
                <a:r>
                  <a:rPr lang="en-US" baseline="0"/>
                  <a:t> 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7911589354012182"/>
              <c:y val="0.95013627840007264"/>
            </c:manualLayout>
          </c:layout>
        </c:title>
        <c:numFmt formatCode="General" sourceLinked="1"/>
        <c:tickLblPos val="nextTo"/>
        <c:crossAx val="159064832"/>
        <c:crosses val="autoZero"/>
        <c:crossBetween val="midCat"/>
      </c:valAx>
      <c:valAx>
        <c:axId val="159064832"/>
        <c:scaling>
          <c:orientation val="minMax"/>
          <c:min val="10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Pressure/ kPa</a:t>
                </a:r>
              </a:p>
            </c:rich>
          </c:tx>
          <c:layout>
            <c:manualLayout>
              <c:xMode val="edge"/>
              <c:yMode val="edge"/>
              <c:x val="2.7777777777777891E-2"/>
              <c:y val="0.26318642461358999"/>
            </c:manualLayout>
          </c:layout>
        </c:title>
        <c:numFmt formatCode="General" sourceLinked="1"/>
        <c:tickLblPos val="nextTo"/>
        <c:crossAx val="159033984"/>
        <c:crosses val="autoZero"/>
        <c:crossBetween val="midCat"/>
      </c:valAx>
    </c:plotArea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Variation</a:t>
            </a:r>
            <a:r>
              <a:rPr lang="en-US" sz="1200" baseline="0"/>
              <a:t> of Duty along Reactor tube</a:t>
            </a:r>
            <a:endParaRPr lang="en-US" sz="1200"/>
          </a:p>
        </c:rich>
      </c:tx>
    </c:title>
    <c:plotArea>
      <c:layout/>
      <c:scatterChart>
        <c:scatterStyle val="smoothMarker"/>
        <c:ser>
          <c:idx val="0"/>
          <c:order val="0"/>
          <c:tx>
            <c:v>Ethane Feed</c:v>
          </c:tx>
          <c:xVal>
            <c:numRef>
              <c:f>ethane!$M$2:$M$21</c:f>
              <c:numCache>
                <c:formatCode>General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ethane!$Q$2:$Q$21</c:f>
              <c:numCache>
                <c:formatCode>General</c:formatCode>
                <c:ptCount val="20"/>
                <c:pt idx="0">
                  <c:v>152399.176803132</c:v>
                </c:pt>
                <c:pt idx="1">
                  <c:v>161246.149107801</c:v>
                </c:pt>
                <c:pt idx="2">
                  <c:v>174313.33500402101</c:v>
                </c:pt>
                <c:pt idx="3">
                  <c:v>193511.27672380299</c:v>
                </c:pt>
                <c:pt idx="4">
                  <c:v>221302.39229136199</c:v>
                </c:pt>
                <c:pt idx="5">
                  <c:v>260658.86300466699</c:v>
                </c:pt>
                <c:pt idx="6">
                  <c:v>314708.83548336697</c:v>
                </c:pt>
                <c:pt idx="7">
                  <c:v>385903.82073199202</c:v>
                </c:pt>
                <c:pt idx="8">
                  <c:v>474559.918386726</c:v>
                </c:pt>
                <c:pt idx="9">
                  <c:v>576968.95694529905</c:v>
                </c:pt>
                <c:pt idx="10">
                  <c:v>683908.21413071104</c:v>
                </c:pt>
                <c:pt idx="11">
                  <c:v>780982.50716250797</c:v>
                </c:pt>
                <c:pt idx="12">
                  <c:v>851747.52126789105</c:v>
                </c:pt>
                <c:pt idx="13">
                  <c:v>883032.89700848004</c:v>
                </c:pt>
                <c:pt idx="14">
                  <c:v>870149.48204392998</c:v>
                </c:pt>
                <c:pt idx="15">
                  <c:v>819385.79778285197</c:v>
                </c:pt>
                <c:pt idx="16">
                  <c:v>746340.31026551197</c:v>
                </c:pt>
                <c:pt idx="17">
                  <c:v>671024.432702536</c:v>
                </c:pt>
                <c:pt idx="18">
                  <c:v>610915.28224233305</c:v>
                </c:pt>
                <c:pt idx="19">
                  <c:v>576246.85855722101</c:v>
                </c:pt>
              </c:numCache>
            </c:numRef>
          </c:yVal>
          <c:smooth val="1"/>
        </c:ser>
        <c:ser>
          <c:idx val="1"/>
          <c:order val="1"/>
          <c:tx>
            <c:v>Propane Feed</c:v>
          </c:tx>
          <c:xVal>
            <c:numRef>
              <c:f>propane!$J$53:$J$72</c:f>
              <c:numCache>
                <c:formatCode>General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propane!$P$53:$P$72</c:f>
              <c:numCache>
                <c:formatCode>General</c:formatCode>
                <c:ptCount val="20"/>
                <c:pt idx="0">
                  <c:v>351830.37658555002</c:v>
                </c:pt>
                <c:pt idx="1">
                  <c:v>335393.97233958001</c:v>
                </c:pt>
                <c:pt idx="2">
                  <c:v>318622.10910851898</c:v>
                </c:pt>
                <c:pt idx="3">
                  <c:v>301666.95511547301</c:v>
                </c:pt>
                <c:pt idx="4">
                  <c:v>284693.567003895</c:v>
                </c:pt>
                <c:pt idx="5">
                  <c:v>267868.79774671199</c:v>
                </c:pt>
                <c:pt idx="6">
                  <c:v>251350.01941466599</c:v>
                </c:pt>
                <c:pt idx="7">
                  <c:v>235276.387347462</c:v>
                </c:pt>
                <c:pt idx="8">
                  <c:v>219763.65371686601</c:v>
                </c:pt>
                <c:pt idx="9">
                  <c:v>204902.37477104401</c:v>
                </c:pt>
                <c:pt idx="10">
                  <c:v>190758.74677972501</c:v>
                </c:pt>
                <c:pt idx="11">
                  <c:v>177377.127760273</c:v>
                </c:pt>
                <c:pt idx="12">
                  <c:v>164783.38794908501</c:v>
                </c:pt>
                <c:pt idx="13">
                  <c:v>152988.43974937499</c:v>
                </c:pt>
                <c:pt idx="14">
                  <c:v>141991.57267717301</c:v>
                </c:pt>
                <c:pt idx="15">
                  <c:v>131783.23208338401</c:v>
                </c:pt>
                <c:pt idx="16">
                  <c:v>122347.1909614</c:v>
                </c:pt>
                <c:pt idx="17">
                  <c:v>113662.525539455</c:v>
                </c:pt>
                <c:pt idx="18">
                  <c:v>105704.843508374</c:v>
                </c:pt>
                <c:pt idx="19">
                  <c:v>98447.232097802203</c:v>
                </c:pt>
              </c:numCache>
            </c:numRef>
          </c:yVal>
          <c:smooth val="1"/>
        </c:ser>
        <c:ser>
          <c:idx val="2"/>
          <c:order val="2"/>
          <c:tx>
            <c:v>Butane Feed</c:v>
          </c:tx>
          <c:xVal>
            <c:numRef>
              <c:f>butane!$P$36:$P$55</c:f>
              <c:numCache>
                <c:formatCode>General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butane!$U$36:$U$55</c:f>
              <c:numCache>
                <c:formatCode>General</c:formatCode>
                <c:ptCount val="20"/>
                <c:pt idx="0">
                  <c:v>110868.994724693</c:v>
                </c:pt>
                <c:pt idx="1">
                  <c:v>119503.033808985</c:v>
                </c:pt>
                <c:pt idx="2">
                  <c:v>130436.31054289899</c:v>
                </c:pt>
                <c:pt idx="3">
                  <c:v>144107.657825592</c:v>
                </c:pt>
                <c:pt idx="4">
                  <c:v>160938.75022989701</c:v>
                </c:pt>
                <c:pt idx="5">
                  <c:v>181263.864206064</c:v>
                </c:pt>
                <c:pt idx="6">
                  <c:v>205232.56740473901</c:v>
                </c:pt>
                <c:pt idx="7">
                  <c:v>232685.601878355</c:v>
                </c:pt>
                <c:pt idx="8">
                  <c:v>263018.23281710199</c:v>
                </c:pt>
                <c:pt idx="9">
                  <c:v>295062.08203190798</c:v>
                </c:pt>
                <c:pt idx="10">
                  <c:v>327002.32275345502</c:v>
                </c:pt>
                <c:pt idx="11">
                  <c:v>356551.42742994399</c:v>
                </c:pt>
                <c:pt idx="12">
                  <c:v>381049.19356100098</c:v>
                </c:pt>
                <c:pt idx="13">
                  <c:v>397896.51192957698</c:v>
                </c:pt>
                <c:pt idx="14">
                  <c:v>404960.88301560603</c:v>
                </c:pt>
                <c:pt idx="15">
                  <c:v>400965.34963766002</c:v>
                </c:pt>
                <c:pt idx="16">
                  <c:v>385781.91587448597</c:v>
                </c:pt>
                <c:pt idx="17">
                  <c:v>360598.30251420301</c:v>
                </c:pt>
                <c:pt idx="18">
                  <c:v>327918.47493769397</c:v>
                </c:pt>
                <c:pt idx="19">
                  <c:v>291324.145148799</c:v>
                </c:pt>
              </c:numCache>
            </c:numRef>
          </c:yVal>
          <c:smooth val="1"/>
        </c:ser>
        <c:ser>
          <c:idx val="3"/>
          <c:order val="3"/>
          <c:tx>
            <c:v>Naphtha Feed</c:v>
          </c:tx>
          <c:xVal>
            <c:numRef>
              <c:f>naphtha!$O$75:$O$94</c:f>
              <c:numCache>
                <c:formatCode>0.00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naphtha!$P$53:$P$72</c:f>
              <c:numCache>
                <c:formatCode>General</c:formatCode>
                <c:ptCount val="20"/>
                <c:pt idx="0">
                  <c:v>113254.09658235899</c:v>
                </c:pt>
                <c:pt idx="1">
                  <c:v>119086.83205524601</c:v>
                </c:pt>
                <c:pt idx="2">
                  <c:v>126295.17376431001</c:v>
                </c:pt>
                <c:pt idx="3">
                  <c:v>135610.882115816</c:v>
                </c:pt>
                <c:pt idx="4">
                  <c:v>147906.18436531501</c:v>
                </c:pt>
                <c:pt idx="5">
                  <c:v>164168.670389526</c:v>
                </c:pt>
                <c:pt idx="6">
                  <c:v>185345.91665343</c:v>
                </c:pt>
                <c:pt idx="7">
                  <c:v>212185.59395578699</c:v>
                </c:pt>
                <c:pt idx="8">
                  <c:v>244896.437654329</c:v>
                </c:pt>
                <c:pt idx="9">
                  <c:v>282776.882027568</c:v>
                </c:pt>
                <c:pt idx="10">
                  <c:v>323846.03690240899</c:v>
                </c:pt>
                <c:pt idx="11">
                  <c:v>364524.63096907799</c:v>
                </c:pt>
                <c:pt idx="12">
                  <c:v>399934.45880103199</c:v>
                </c:pt>
                <c:pt idx="13">
                  <c:v>424419.118910708</c:v>
                </c:pt>
                <c:pt idx="14">
                  <c:v>432849.36569561</c:v>
                </c:pt>
                <c:pt idx="15">
                  <c:v>421933.230803488</c:v>
                </c:pt>
                <c:pt idx="16">
                  <c:v>391791.60557128902</c:v>
                </c:pt>
                <c:pt idx="17">
                  <c:v>346744.358223013</c:v>
                </c:pt>
                <c:pt idx="18">
                  <c:v>294781.40934603399</c:v>
                </c:pt>
                <c:pt idx="19">
                  <c:v>245344.46526848999</c:v>
                </c:pt>
              </c:numCache>
            </c:numRef>
          </c:yVal>
          <c:smooth val="1"/>
        </c:ser>
        <c:axId val="159095808"/>
        <c:axId val="159106176"/>
      </c:scatterChart>
      <c:valAx>
        <c:axId val="15909580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along</a:t>
                </a:r>
                <a:r>
                  <a:rPr lang="en-US" baseline="0"/>
                  <a:t> reactor tube/ m</a:t>
                </a:r>
                <a:endParaRPr lang="en-US"/>
              </a:p>
            </c:rich>
          </c:tx>
        </c:title>
        <c:numFmt formatCode="General" sourceLinked="1"/>
        <c:tickLblPos val="nextTo"/>
        <c:crossAx val="159106176"/>
        <c:crosses val="autoZero"/>
        <c:crossBetween val="midCat"/>
      </c:valAx>
      <c:valAx>
        <c:axId val="159106176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Duty/ kJ/h</a:t>
                </a:r>
              </a:p>
            </c:rich>
          </c:tx>
        </c:title>
        <c:numFmt formatCode="General" sourceLinked="1"/>
        <c:tickLblPos val="nextTo"/>
        <c:crossAx val="159095808"/>
        <c:crosses val="autoZero"/>
        <c:crossBetween val="midCat"/>
      </c:valAx>
    </c:plotArea>
    <c:legend>
      <c:legendPos val="b"/>
    </c:legend>
    <c:plotVisOnly val="1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Variation of Ethylene</a:t>
            </a:r>
            <a:r>
              <a:rPr lang="en-US" sz="1200" baseline="0"/>
              <a:t> composition along reactor tube for Ethane Feed</a:t>
            </a:r>
            <a:endParaRPr lang="en-US" sz="1200"/>
          </a:p>
        </c:rich>
      </c:tx>
    </c:title>
    <c:plotArea>
      <c:layout/>
      <c:scatterChart>
        <c:scatterStyle val="smoothMarker"/>
        <c:ser>
          <c:idx val="0"/>
          <c:order val="0"/>
          <c:xVal>
            <c:numRef>
              <c:f>ethane!$H$42:$H$61</c:f>
              <c:numCache>
                <c:formatCode>General</c:formatCode>
                <c:ptCount val="20"/>
                <c:pt idx="0">
                  <c:v>2.375</c:v>
                </c:pt>
                <c:pt idx="1">
                  <c:v>7.125</c:v>
                </c:pt>
                <c:pt idx="2">
                  <c:v>11.875</c:v>
                </c:pt>
                <c:pt idx="3">
                  <c:v>16.625</c:v>
                </c:pt>
                <c:pt idx="4">
                  <c:v>21.375</c:v>
                </c:pt>
                <c:pt idx="5">
                  <c:v>26.125</c:v>
                </c:pt>
                <c:pt idx="6">
                  <c:v>30.875</c:v>
                </c:pt>
                <c:pt idx="7">
                  <c:v>35.625</c:v>
                </c:pt>
                <c:pt idx="8">
                  <c:v>40.375</c:v>
                </c:pt>
                <c:pt idx="9">
                  <c:v>45.125</c:v>
                </c:pt>
                <c:pt idx="10">
                  <c:v>49.875</c:v>
                </c:pt>
                <c:pt idx="11">
                  <c:v>54.625</c:v>
                </c:pt>
                <c:pt idx="12">
                  <c:v>59.375</c:v>
                </c:pt>
                <c:pt idx="13">
                  <c:v>64.125</c:v>
                </c:pt>
                <c:pt idx="14">
                  <c:v>68.875</c:v>
                </c:pt>
                <c:pt idx="15">
                  <c:v>73.625</c:v>
                </c:pt>
                <c:pt idx="16">
                  <c:v>78.375</c:v>
                </c:pt>
                <c:pt idx="17">
                  <c:v>83.125</c:v>
                </c:pt>
                <c:pt idx="18">
                  <c:v>87.875</c:v>
                </c:pt>
                <c:pt idx="19">
                  <c:v>92.625</c:v>
                </c:pt>
              </c:numCache>
            </c:numRef>
          </c:xVal>
          <c:yVal>
            <c:numRef>
              <c:f>ethane!$J$42:$J$61</c:f>
              <c:numCache>
                <c:formatCode>0.00E+00</c:formatCode>
                <c:ptCount val="20"/>
                <c:pt idx="0">
                  <c:v>8.6277412930155196E-4</c:v>
                </c:pt>
                <c:pt idx="1">
                  <c:v>2.2453375098224798E-3</c:v>
                </c:pt>
                <c:pt idx="2">
                  <c:v>4.4226835692287997E-3</c:v>
                </c:pt>
                <c:pt idx="3">
                  <c:v>7.7934894677232202E-3</c:v>
                </c:pt>
                <c:pt idx="4">
                  <c:v>1.2914896870185801E-2</c:v>
                </c:pt>
                <c:pt idx="5">
                  <c:v>2.0534797995175599E-2</c:v>
                </c:pt>
                <c:pt idx="6">
                  <c:v>3.1600496608480598E-2</c:v>
                </c:pt>
                <c:pt idx="7">
                  <c:v>4.7212633915698098E-2</c:v>
                </c:pt>
                <c:pt idx="8">
                  <c:v>6.8483631178734405E-2</c:v>
                </c:pt>
                <c:pt idx="9">
                  <c:v>9.6272573052484198E-2</c:v>
                </c:pt>
                <c:pt idx="10" formatCode="General">
                  <c:v>0.13082230123876601</c:v>
                </c:pt>
                <c:pt idx="11" formatCode="General">
                  <c:v>0.171415807738272</c:v>
                </c:pt>
                <c:pt idx="12" formatCode="General">
                  <c:v>0.216230221693063</c:v>
                </c:pt>
                <c:pt idx="13" formatCode="General">
                  <c:v>0.26252853018683803</c:v>
                </c:pt>
                <c:pt idx="14" formatCode="General">
                  <c:v>0.30718205742743598</c:v>
                </c:pt>
                <c:pt idx="15" formatCode="General">
                  <c:v>0.34735267251386998</c:v>
                </c:pt>
                <c:pt idx="16" formatCode="General">
                  <c:v>0.38107910680420698</c:v>
                </c:pt>
                <c:pt idx="17" formatCode="General">
                  <c:v>0.407530613731729</c:v>
                </c:pt>
                <c:pt idx="18" formatCode="General">
                  <c:v>0.42685600266156398</c:v>
                </c:pt>
                <c:pt idx="19" formatCode="General">
                  <c:v>0.439724236390728</c:v>
                </c:pt>
              </c:numCache>
            </c:numRef>
          </c:yVal>
          <c:smooth val="1"/>
        </c:ser>
        <c:axId val="159159808"/>
        <c:axId val="159161728"/>
      </c:scatterChart>
      <c:valAx>
        <c:axId val="15915980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along reactor tube/ m</a:t>
                </a:r>
              </a:p>
            </c:rich>
          </c:tx>
          <c:layout>
            <c:manualLayout>
              <c:xMode val="edge"/>
              <c:yMode val="edge"/>
              <c:x val="0.41068509287623556"/>
              <c:y val="0.93898057973215787"/>
            </c:manualLayout>
          </c:layout>
        </c:title>
        <c:numFmt formatCode="General" sourceLinked="1"/>
        <c:tickLblPos val="nextTo"/>
        <c:crossAx val="159161728"/>
        <c:crosses val="autoZero"/>
        <c:crossBetween val="midCat"/>
      </c:valAx>
      <c:valAx>
        <c:axId val="159161728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Ethylene</a:t>
                </a:r>
                <a:r>
                  <a:rPr lang="en-US" baseline="0"/>
                  <a:t> composition/ mass fraction</a:t>
                </a:r>
                <a:endParaRPr lang="en-US"/>
              </a:p>
            </c:rich>
          </c:tx>
        </c:title>
        <c:numFmt formatCode="0.00E+00" sourceLinked="1"/>
        <c:tickLblPos val="nextTo"/>
        <c:crossAx val="159159808"/>
        <c:crosses val="autoZero"/>
        <c:crossBetween val="midCat"/>
      </c:valAx>
    </c:plotArea>
    <c:plotVisOnly val="1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/>
              <a:t>Variation of Ethylene yield with Outlet Temperature for Different Feed Temperatures 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625 *C</c:v>
          </c:tx>
          <c:marker>
            <c:symbol val="none"/>
          </c:marker>
          <c:xVal>
            <c:numRef>
              <c:f>propane!$C$3:$C$14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propane!$F$3:$F$14</c:f>
              <c:numCache>
                <c:formatCode>0.000</c:formatCode>
                <c:ptCount val="12"/>
                <c:pt idx="0">
                  <c:v>2.6120686893594498E-2</c:v>
                </c:pt>
                <c:pt idx="1">
                  <c:v>3.5759674864832197E-2</c:v>
                </c:pt>
                <c:pt idx="2">
                  <c:v>4.8859743715067405E-2</c:v>
                </c:pt>
                <c:pt idx="3">
                  <c:v>6.6183889985232988E-2</c:v>
                </c:pt>
                <c:pt idx="4">
                  <c:v>8.8656520156704999E-2</c:v>
                </c:pt>
                <c:pt idx="5">
                  <c:v>0.117499054355404</c:v>
                </c:pt>
                <c:pt idx="6">
                  <c:v>0.153517866703614</c:v>
                </c:pt>
                <c:pt idx="7">
                  <c:v>0.19511460506474548</c:v>
                </c:pt>
                <c:pt idx="8">
                  <c:v>0.23730766818269899</c:v>
                </c:pt>
                <c:pt idx="9">
                  <c:v>0.27390800765923501</c:v>
                </c:pt>
                <c:pt idx="10">
                  <c:v>0.29983787297608899</c:v>
                </c:pt>
                <c:pt idx="11">
                  <c:v>0.31167878663743354</c:v>
                </c:pt>
              </c:numCache>
            </c:numRef>
          </c:yVal>
          <c:smooth val="1"/>
        </c:ser>
        <c:ser>
          <c:idx val="1"/>
          <c:order val="1"/>
          <c:tx>
            <c:v>650 *C</c:v>
          </c:tx>
          <c:marker>
            <c:symbol val="none"/>
          </c:marker>
          <c:xVal>
            <c:numRef>
              <c:f>propane!$C$16:$C$26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propane!$F$16:$F$26</c:f>
              <c:numCache>
                <c:formatCode>0.000</c:formatCode>
                <c:ptCount val="11"/>
                <c:pt idx="0">
                  <c:v>4.4956806612500899E-2</c:v>
                </c:pt>
                <c:pt idx="1">
                  <c:v>5.9106541516232999E-2</c:v>
                </c:pt>
                <c:pt idx="2">
                  <c:v>7.7455063889069503E-2</c:v>
                </c:pt>
                <c:pt idx="3">
                  <c:v>0.10096731202679349</c:v>
                </c:pt>
                <c:pt idx="4">
                  <c:v>0.13078801756677852</c:v>
                </c:pt>
                <c:pt idx="5">
                  <c:v>0.1672272691574565</c:v>
                </c:pt>
                <c:pt idx="6">
                  <c:v>0.20795084292551602</c:v>
                </c:pt>
                <c:pt idx="7">
                  <c:v>0.247846563593802</c:v>
                </c:pt>
                <c:pt idx="8">
                  <c:v>0.28140533707913395</c:v>
                </c:pt>
                <c:pt idx="9">
                  <c:v>0.30418922764358303</c:v>
                </c:pt>
                <c:pt idx="10">
                  <c:v>0.31323656701838848</c:v>
                </c:pt>
              </c:numCache>
            </c:numRef>
          </c:yVal>
          <c:smooth val="1"/>
        </c:ser>
        <c:ser>
          <c:idx val="2"/>
          <c:order val="2"/>
          <c:tx>
            <c:v>675 *C</c:v>
          </c:tx>
          <c:marker>
            <c:symbol val="none"/>
          </c:marker>
          <c:xVal>
            <c:numRef>
              <c:f>propane!$C$28:$C$37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propane!$F$28:$F$37</c:f>
              <c:numCache>
                <c:formatCode>0.000</c:formatCode>
                <c:ptCount val="10"/>
                <c:pt idx="0">
                  <c:v>7.2050791883626009E-2</c:v>
                </c:pt>
                <c:pt idx="1">
                  <c:v>9.1354361405572002E-2</c:v>
                </c:pt>
                <c:pt idx="2">
                  <c:v>0.11581186672083049</c:v>
                </c:pt>
                <c:pt idx="3">
                  <c:v>0.1463438807767935</c:v>
                </c:pt>
                <c:pt idx="4">
                  <c:v>0.18259130751643599</c:v>
                </c:pt>
                <c:pt idx="5">
                  <c:v>0.22159524977374598</c:v>
                </c:pt>
                <c:pt idx="6">
                  <c:v>0.25849363066152498</c:v>
                </c:pt>
                <c:pt idx="7">
                  <c:v>0.28862132550233699</c:v>
                </c:pt>
                <c:pt idx="8">
                  <c:v>0.30805614349399602</c:v>
                </c:pt>
                <c:pt idx="9">
                  <c:v>0.31428665628289454</c:v>
                </c:pt>
              </c:numCache>
            </c:numRef>
          </c:yVal>
          <c:smooth val="1"/>
        </c:ser>
        <c:ser>
          <c:idx val="3"/>
          <c:order val="3"/>
          <c:tx>
            <c:v>700 *C</c:v>
          </c:tx>
          <c:marker>
            <c:symbol val="none"/>
          </c:marker>
          <c:xVal>
            <c:numRef>
              <c:f>propane!$C$39:$C$47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propane!$F$39:$F$47</c:f>
              <c:numCache>
                <c:formatCode>0.000</c:formatCode>
                <c:ptCount val="9"/>
                <c:pt idx="0">
                  <c:v>0.10825876909561551</c:v>
                </c:pt>
                <c:pt idx="1">
                  <c:v>0.1334664833288125</c:v>
                </c:pt>
                <c:pt idx="2">
                  <c:v>0.16419212249654699</c:v>
                </c:pt>
                <c:pt idx="3">
                  <c:v>0.199333707082228</c:v>
                </c:pt>
                <c:pt idx="4">
                  <c:v>0.23563737795574649</c:v>
                </c:pt>
                <c:pt idx="5">
                  <c:v>0.26891220008033045</c:v>
                </c:pt>
                <c:pt idx="6">
                  <c:v>0.2953161412404815</c:v>
                </c:pt>
                <c:pt idx="7">
                  <c:v>0.311259267064246</c:v>
                </c:pt>
                <c:pt idx="8">
                  <c:v>0.31470357217740297</c:v>
                </c:pt>
              </c:numCache>
            </c:numRef>
          </c:yVal>
          <c:smooth val="1"/>
        </c:ser>
        <c:ser>
          <c:idx val="4"/>
          <c:order val="4"/>
          <c:tx>
            <c:v>725 *C</c:v>
          </c:tx>
          <c:marker>
            <c:symbol val="none"/>
          </c:marker>
          <c:xVal>
            <c:numRef>
              <c:f>propane!$C$49:$C$56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propane!$F$49:$F$56</c:f>
              <c:numCache>
                <c:formatCode>0.000</c:formatCode>
                <c:ptCount val="8"/>
                <c:pt idx="0">
                  <c:v>0.15404127531756101</c:v>
                </c:pt>
                <c:pt idx="1">
                  <c:v>0.1840466527038335</c:v>
                </c:pt>
                <c:pt idx="2">
                  <c:v>0.21688091159557799</c:v>
                </c:pt>
                <c:pt idx="3">
                  <c:v>0.24953032979591699</c:v>
                </c:pt>
                <c:pt idx="4">
                  <c:v>0.27874383349403847</c:v>
                </c:pt>
                <c:pt idx="5">
                  <c:v>0.30123031419741197</c:v>
                </c:pt>
                <c:pt idx="6">
                  <c:v>0.31359891387643352</c:v>
                </c:pt>
                <c:pt idx="7">
                  <c:v>0.314345001064954</c:v>
                </c:pt>
              </c:numCache>
            </c:numRef>
          </c:yVal>
          <c:smooth val="1"/>
        </c:ser>
        <c:axId val="161660928"/>
        <c:axId val="161662848"/>
      </c:scatterChart>
      <c:valAx>
        <c:axId val="161660928"/>
        <c:scaling>
          <c:orientation val="minMax"/>
          <c:min val="72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Outlet Temperature/*C</a:t>
                </a:r>
              </a:p>
            </c:rich>
          </c:tx>
          <c:layout/>
        </c:title>
        <c:numFmt formatCode="General" sourceLinked="1"/>
        <c:tickLblPos val="nextTo"/>
        <c:crossAx val="161662848"/>
        <c:crosses val="autoZero"/>
        <c:crossBetween val="midCat"/>
        <c:majorUnit val="25"/>
      </c:valAx>
      <c:valAx>
        <c:axId val="161662848"/>
        <c:scaling>
          <c:orientation val="minMax"/>
          <c:min val="0.15000000000000024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Ethylene yield</a:t>
                </a:r>
              </a:p>
            </c:rich>
          </c:tx>
          <c:layout/>
        </c:title>
        <c:numFmt formatCode="0.000" sourceLinked="1"/>
        <c:tickLblPos val="nextTo"/>
        <c:crossAx val="161660928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b="1" i="0" baseline="0"/>
              <a:t>Variation of Propylene yield with Outlet Temperature for Different Feed Temperatures </a:t>
            </a:r>
            <a:endParaRPr lang="en-US" sz="1200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625 *C</c:v>
          </c:tx>
          <c:marker>
            <c:symbol val="none"/>
          </c:marker>
          <c:xVal>
            <c:numRef>
              <c:f>propane!$C$3:$C$14</c:f>
              <c:numCache>
                <c:formatCode>General</c:formatCode>
                <c:ptCount val="12"/>
                <c:pt idx="0">
                  <c:v>650</c:v>
                </c:pt>
                <c:pt idx="1">
                  <c:v>675</c:v>
                </c:pt>
                <c:pt idx="2">
                  <c:v>700</c:v>
                </c:pt>
                <c:pt idx="3">
                  <c:v>725</c:v>
                </c:pt>
                <c:pt idx="4">
                  <c:v>750</c:v>
                </c:pt>
                <c:pt idx="5">
                  <c:v>775</c:v>
                </c:pt>
                <c:pt idx="6">
                  <c:v>800</c:v>
                </c:pt>
                <c:pt idx="7">
                  <c:v>825</c:v>
                </c:pt>
                <c:pt idx="8">
                  <c:v>850</c:v>
                </c:pt>
                <c:pt idx="9">
                  <c:v>875</c:v>
                </c:pt>
                <c:pt idx="10">
                  <c:v>900</c:v>
                </c:pt>
                <c:pt idx="11">
                  <c:v>925</c:v>
                </c:pt>
              </c:numCache>
            </c:numRef>
          </c:xVal>
          <c:yVal>
            <c:numRef>
              <c:f>propane!$G$3:$G$14</c:f>
              <c:numCache>
                <c:formatCode>0.000</c:formatCode>
                <c:ptCount val="12"/>
                <c:pt idx="0">
                  <c:v>7.4078951778417501E-2</c:v>
                </c:pt>
                <c:pt idx="1">
                  <c:v>0.10306484911047249</c:v>
                </c:pt>
                <c:pt idx="2">
                  <c:v>0.14221602749648449</c:v>
                </c:pt>
                <c:pt idx="3">
                  <c:v>0.19098727842518098</c:v>
                </c:pt>
                <c:pt idx="4">
                  <c:v>0.24353258959951798</c:v>
                </c:pt>
                <c:pt idx="5">
                  <c:v>0.28587745184229402</c:v>
                </c:pt>
                <c:pt idx="6">
                  <c:v>0.29894718875570747</c:v>
                </c:pt>
                <c:pt idx="7">
                  <c:v>0.27005646143218504</c:v>
                </c:pt>
                <c:pt idx="8">
                  <c:v>0.2040425371660525</c:v>
                </c:pt>
                <c:pt idx="9">
                  <c:v>0.12373655511340349</c:v>
                </c:pt>
                <c:pt idx="10">
                  <c:v>5.6862600303767503E-2</c:v>
                </c:pt>
                <c:pt idx="11">
                  <c:v>1.82139744320137E-2</c:v>
                </c:pt>
              </c:numCache>
            </c:numRef>
          </c:yVal>
          <c:smooth val="1"/>
        </c:ser>
        <c:ser>
          <c:idx val="1"/>
          <c:order val="1"/>
          <c:tx>
            <c:v>650 *C</c:v>
          </c:tx>
          <c:marker>
            <c:symbol val="none"/>
          </c:marker>
          <c:xVal>
            <c:numRef>
              <c:f>propane!$C$16:$C$26</c:f>
              <c:numCache>
                <c:formatCode>General</c:formatCode>
                <c:ptCount val="11"/>
                <c:pt idx="0">
                  <c:v>675</c:v>
                </c:pt>
                <c:pt idx="1">
                  <c:v>700</c:v>
                </c:pt>
                <c:pt idx="2">
                  <c:v>725</c:v>
                </c:pt>
                <c:pt idx="3">
                  <c:v>750</c:v>
                </c:pt>
                <c:pt idx="4">
                  <c:v>775</c:v>
                </c:pt>
                <c:pt idx="5">
                  <c:v>800</c:v>
                </c:pt>
                <c:pt idx="6">
                  <c:v>825</c:v>
                </c:pt>
                <c:pt idx="7">
                  <c:v>850</c:v>
                </c:pt>
                <c:pt idx="8">
                  <c:v>875</c:v>
                </c:pt>
                <c:pt idx="9">
                  <c:v>900</c:v>
                </c:pt>
                <c:pt idx="10">
                  <c:v>925</c:v>
                </c:pt>
              </c:numCache>
            </c:numRef>
          </c:xVal>
          <c:yVal>
            <c:numRef>
              <c:f>propane!$G$16:$G$26</c:f>
              <c:numCache>
                <c:formatCode>0.000</c:formatCode>
                <c:ptCount val="11"/>
                <c:pt idx="0">
                  <c:v>0.1303718453828325</c:v>
                </c:pt>
                <c:pt idx="1">
                  <c:v>0.171470636165649</c:v>
                </c:pt>
                <c:pt idx="2">
                  <c:v>0.2197262248470285</c:v>
                </c:pt>
                <c:pt idx="3">
                  <c:v>0.26737338408250899</c:v>
                </c:pt>
                <c:pt idx="4">
                  <c:v>0.29941395145858651</c:v>
                </c:pt>
                <c:pt idx="5">
                  <c:v>0.29868778727784201</c:v>
                </c:pt>
                <c:pt idx="6">
                  <c:v>0.25716689118665104</c:v>
                </c:pt>
                <c:pt idx="7">
                  <c:v>0.1844206267234535</c:v>
                </c:pt>
                <c:pt idx="8">
                  <c:v>0.1051388314894055</c:v>
                </c:pt>
                <c:pt idx="9">
                  <c:v>4.4649394042789801E-2</c:v>
                </c:pt>
                <c:pt idx="10">
                  <c:v>1.28677816824397E-2</c:v>
                </c:pt>
              </c:numCache>
            </c:numRef>
          </c:yVal>
          <c:smooth val="1"/>
        </c:ser>
        <c:ser>
          <c:idx val="2"/>
          <c:order val="2"/>
          <c:tx>
            <c:v>675 *C</c:v>
          </c:tx>
          <c:marker>
            <c:symbol val="none"/>
          </c:marker>
          <c:xVal>
            <c:numRef>
              <c:f>propane!$C$28:$C$37</c:f>
              <c:numCache>
                <c:formatCode>General</c:formatCode>
                <c:ptCount val="10"/>
                <c:pt idx="0">
                  <c:v>700</c:v>
                </c:pt>
                <c:pt idx="1">
                  <c:v>725</c:v>
                </c:pt>
                <c:pt idx="2">
                  <c:v>750</c:v>
                </c:pt>
                <c:pt idx="3">
                  <c:v>775</c:v>
                </c:pt>
                <c:pt idx="4">
                  <c:v>800</c:v>
                </c:pt>
                <c:pt idx="5">
                  <c:v>825</c:v>
                </c:pt>
                <c:pt idx="6">
                  <c:v>850</c:v>
                </c:pt>
                <c:pt idx="7">
                  <c:v>875</c:v>
                </c:pt>
                <c:pt idx="8">
                  <c:v>900</c:v>
                </c:pt>
                <c:pt idx="9">
                  <c:v>925</c:v>
                </c:pt>
              </c:numCache>
            </c:numRef>
          </c:xVal>
          <c:yVal>
            <c:numRef>
              <c:f>propane!$G$28:$G$37</c:f>
              <c:numCache>
                <c:formatCode>0.000</c:formatCode>
                <c:ptCount val="10"/>
                <c:pt idx="0">
                  <c:v>0.20708302455850949</c:v>
                </c:pt>
                <c:pt idx="1">
                  <c:v>0.25193702373181598</c:v>
                </c:pt>
                <c:pt idx="2">
                  <c:v>0.29074898536216148</c:v>
                </c:pt>
                <c:pt idx="3">
                  <c:v>0.30865617024481801</c:v>
                </c:pt>
                <c:pt idx="4">
                  <c:v>0.29195845179830254</c:v>
                </c:pt>
                <c:pt idx="5">
                  <c:v>0.23803443390911952</c:v>
                </c:pt>
                <c:pt idx="6">
                  <c:v>0.16075560895662849</c:v>
                </c:pt>
                <c:pt idx="7">
                  <c:v>8.5285386228452498E-2</c:v>
                </c:pt>
                <c:pt idx="8">
                  <c:v>3.3003505512074496E-2</c:v>
                </c:pt>
                <c:pt idx="9">
                  <c:v>8.4208164134785494E-3</c:v>
                </c:pt>
              </c:numCache>
            </c:numRef>
          </c:yVal>
          <c:smooth val="1"/>
        </c:ser>
        <c:ser>
          <c:idx val="3"/>
          <c:order val="3"/>
          <c:tx>
            <c:v>700 *C</c:v>
          </c:tx>
          <c:marker>
            <c:symbol val="none"/>
          </c:marker>
          <c:xVal>
            <c:numRef>
              <c:f>propane!$C$39:$C$47</c:f>
              <c:numCache>
                <c:formatCode>General</c:formatCode>
                <c:ptCount val="9"/>
                <c:pt idx="0">
                  <c:v>725</c:v>
                </c:pt>
                <c:pt idx="1">
                  <c:v>750</c:v>
                </c:pt>
                <c:pt idx="2">
                  <c:v>775</c:v>
                </c:pt>
                <c:pt idx="3">
                  <c:v>800</c:v>
                </c:pt>
                <c:pt idx="4">
                  <c:v>825</c:v>
                </c:pt>
                <c:pt idx="5">
                  <c:v>850</c:v>
                </c:pt>
                <c:pt idx="6">
                  <c:v>875</c:v>
                </c:pt>
                <c:pt idx="7">
                  <c:v>900</c:v>
                </c:pt>
                <c:pt idx="8">
                  <c:v>925</c:v>
                </c:pt>
              </c:numCache>
            </c:numRef>
          </c:xVal>
          <c:yVal>
            <c:numRef>
              <c:f>propane!$G$39:$G$47</c:f>
              <c:numCache>
                <c:formatCode>0.000</c:formatCode>
                <c:ptCount val="9"/>
                <c:pt idx="0">
                  <c:v>0.28411207257601151</c:v>
                </c:pt>
                <c:pt idx="1">
                  <c:v>0.30928295491798202</c:v>
                </c:pt>
                <c:pt idx="2">
                  <c:v>0.30954358613724653</c:v>
                </c:pt>
                <c:pt idx="3">
                  <c:v>0.27601057849359301</c:v>
                </c:pt>
                <c:pt idx="4">
                  <c:v>0.211590174776389</c:v>
                </c:pt>
                <c:pt idx="5">
                  <c:v>0.13333679713525398</c:v>
                </c:pt>
                <c:pt idx="6">
                  <c:v>6.5006383002365498E-2</c:v>
                </c:pt>
                <c:pt idx="7">
                  <c:v>2.2532726654974151E-2</c:v>
                </c:pt>
                <c:pt idx="8">
                  <c:v>5.0156947479167496E-3</c:v>
                </c:pt>
              </c:numCache>
            </c:numRef>
          </c:yVal>
          <c:smooth val="1"/>
        </c:ser>
        <c:ser>
          <c:idx val="4"/>
          <c:order val="4"/>
          <c:tx>
            <c:v>725 *C</c:v>
          </c:tx>
          <c:marker>
            <c:symbol val="none"/>
          </c:marker>
          <c:xVal>
            <c:numRef>
              <c:f>propane!$C$49:$C$56</c:f>
              <c:numCache>
                <c:formatCode>General</c:formatCode>
                <c:ptCount val="8"/>
                <c:pt idx="0">
                  <c:v>750</c:v>
                </c:pt>
                <c:pt idx="1">
                  <c:v>775</c:v>
                </c:pt>
                <c:pt idx="2">
                  <c:v>800</c:v>
                </c:pt>
                <c:pt idx="3">
                  <c:v>825</c:v>
                </c:pt>
                <c:pt idx="4">
                  <c:v>850</c:v>
                </c:pt>
                <c:pt idx="5">
                  <c:v>875</c:v>
                </c:pt>
                <c:pt idx="6">
                  <c:v>900</c:v>
                </c:pt>
                <c:pt idx="7">
                  <c:v>925</c:v>
                </c:pt>
              </c:numCache>
            </c:numRef>
          </c:xVal>
          <c:yVal>
            <c:numRef>
              <c:f>propane!$G$49:$G$56</c:f>
              <c:numCache>
                <c:formatCode>0.000</c:formatCode>
                <c:ptCount val="8"/>
                <c:pt idx="0">
                  <c:v>0.31632234525903447</c:v>
                </c:pt>
                <c:pt idx="1">
                  <c:v>0.29719865665626449</c:v>
                </c:pt>
                <c:pt idx="2">
                  <c:v>0.248413662029454</c:v>
                </c:pt>
                <c:pt idx="3">
                  <c:v>0.17765765659770649</c:v>
                </c:pt>
                <c:pt idx="4">
                  <c:v>0.10331094892394449</c:v>
                </c:pt>
                <c:pt idx="5">
                  <c:v>4.556794617304135E-2</c:v>
                </c:pt>
                <c:pt idx="6">
                  <c:v>1.386145894404105E-2</c:v>
                </c:pt>
                <c:pt idx="7">
                  <c:v>2.6881078699173104E-3</c:v>
                </c:pt>
              </c:numCache>
            </c:numRef>
          </c:yVal>
          <c:smooth val="1"/>
        </c:ser>
        <c:axId val="161465856"/>
        <c:axId val="161467776"/>
      </c:scatterChart>
      <c:valAx>
        <c:axId val="161465856"/>
        <c:scaling>
          <c:orientation val="minMax"/>
          <c:min val="62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Outlet Temperature/*C</a:t>
                </a:r>
              </a:p>
            </c:rich>
          </c:tx>
          <c:layout/>
        </c:title>
        <c:numFmt formatCode="General" sourceLinked="1"/>
        <c:tickLblPos val="nextTo"/>
        <c:crossAx val="161467776"/>
        <c:crosses val="autoZero"/>
        <c:crossBetween val="midCat"/>
        <c:majorUnit val="25"/>
      </c:valAx>
      <c:valAx>
        <c:axId val="161467776"/>
        <c:scaling>
          <c:orientation val="minMax"/>
          <c:min val="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Propylene yield</a:t>
                </a:r>
              </a:p>
            </c:rich>
          </c:tx>
          <c:layout/>
        </c:title>
        <c:numFmt formatCode="0.000" sourceLinked="1"/>
        <c:tickLblPos val="nextTo"/>
        <c:crossAx val="161465856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</xdr:row>
      <xdr:rowOff>171450</xdr:rowOff>
    </xdr:from>
    <xdr:to>
      <xdr:col>11</xdr:col>
      <xdr:colOff>114300</xdr:colOff>
      <xdr:row>17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1133475</xdr:colOff>
      <xdr:row>19</xdr:row>
      <xdr:rowOff>152400</xdr:rowOff>
    </xdr:from>
    <xdr:to>
      <xdr:col>11</xdr:col>
      <xdr:colOff>209550</xdr:colOff>
      <xdr:row>34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36</xdr:row>
      <xdr:rowOff>76200</xdr:rowOff>
    </xdr:from>
    <xdr:to>
      <xdr:col>11</xdr:col>
      <xdr:colOff>457200</xdr:colOff>
      <xdr:row>50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opLeftCell="J37" workbookViewId="0">
      <selection activeCell="G45" sqref="G45:G51"/>
    </sheetView>
  </sheetViews>
  <sheetFormatPr defaultRowHeight="15"/>
  <cols>
    <col min="2" max="3" width="8.85546875" customWidth="1"/>
    <col min="4" max="4" width="33.7109375" customWidth="1"/>
    <col min="5" max="5" width="13.85546875" customWidth="1"/>
    <col min="7" max="7" width="27.140625" customWidth="1"/>
    <col min="8" max="8" width="21.5703125" customWidth="1"/>
    <col min="9" max="9" width="33.7109375" customWidth="1"/>
    <col min="10" max="10" width="33.5703125" customWidth="1"/>
    <col min="11" max="11" width="13.42578125" customWidth="1"/>
    <col min="13" max="13" width="28.7109375" customWidth="1"/>
    <col min="14" max="14" width="16.85546875" customWidth="1"/>
    <col min="15" max="15" width="13.42578125" customWidth="1"/>
    <col min="16" max="16" width="11.28515625" customWidth="1"/>
    <col min="17" max="17" width="33.85546875" customWidth="1"/>
  </cols>
  <sheetData>
    <row r="1" spans="1:17">
      <c r="B1" s="43" t="s">
        <v>15</v>
      </c>
      <c r="C1" s="43"/>
      <c r="D1" s="40" t="s">
        <v>13</v>
      </c>
      <c r="E1" s="40" t="s">
        <v>11</v>
      </c>
      <c r="J1" s="1"/>
      <c r="K1" s="1" t="s">
        <v>20</v>
      </c>
      <c r="L1" s="1" t="s">
        <v>21</v>
      </c>
      <c r="M1" t="s">
        <v>6</v>
      </c>
      <c r="N1" t="s">
        <v>2</v>
      </c>
      <c r="O1" t="s">
        <v>7</v>
      </c>
      <c r="P1" t="s">
        <v>6</v>
      </c>
    </row>
    <row r="2" spans="1:17">
      <c r="B2" s="1" t="s">
        <v>20</v>
      </c>
      <c r="C2" s="1" t="s">
        <v>21</v>
      </c>
      <c r="D2" s="41"/>
      <c r="E2" s="41"/>
      <c r="J2" s="1" t="s">
        <v>15</v>
      </c>
      <c r="K2" s="1">
        <v>650</v>
      </c>
      <c r="L2" s="1">
        <v>925</v>
      </c>
      <c r="M2">
        <v>2.375</v>
      </c>
      <c r="N2">
        <v>663.75</v>
      </c>
      <c r="O2">
        <v>295</v>
      </c>
      <c r="P2">
        <v>-152399.176803132</v>
      </c>
      <c r="Q2">
        <f>P2*-1</f>
        <v>152399.176803132</v>
      </c>
    </row>
    <row r="3" spans="1:17">
      <c r="A3">
        <v>2000</v>
      </c>
      <c r="B3" s="1">
        <v>625</v>
      </c>
      <c r="C3" s="1">
        <v>650</v>
      </c>
      <c r="D3" s="11">
        <v>16.648279957559701</v>
      </c>
      <c r="E3" s="11">
        <f>D3/$A$3</f>
        <v>8.3241399787798501E-3</v>
      </c>
      <c r="J3" s="1" t="s">
        <v>19</v>
      </c>
      <c r="K3" s="1">
        <v>3</v>
      </c>
      <c r="L3" s="1">
        <v>2</v>
      </c>
      <c r="M3">
        <v>7.125</v>
      </c>
      <c r="N3">
        <v>677.5</v>
      </c>
      <c r="O3">
        <v>290</v>
      </c>
      <c r="P3">
        <v>-161246.149107801</v>
      </c>
      <c r="Q3">
        <f t="shared" ref="Q3:Q21" si="0">P3*-1</f>
        <v>161246.149107801</v>
      </c>
    </row>
    <row r="4" spans="1:17">
      <c r="B4" s="1">
        <v>625</v>
      </c>
      <c r="C4" s="1">
        <f>C3+25</f>
        <v>675</v>
      </c>
      <c r="D4" s="11">
        <v>29.081265003788701</v>
      </c>
      <c r="E4" s="11">
        <f t="shared" ref="E4:E56" si="1">D4/$A$3</f>
        <v>1.454063250189435E-2</v>
      </c>
      <c r="M4">
        <v>11.875</v>
      </c>
      <c r="N4">
        <v>691.25</v>
      </c>
      <c r="O4">
        <v>285</v>
      </c>
      <c r="P4">
        <v>-174313.33500402101</v>
      </c>
      <c r="Q4">
        <f t="shared" si="0"/>
        <v>174313.33500402101</v>
      </c>
    </row>
    <row r="5" spans="1:17">
      <c r="B5" s="1">
        <v>625</v>
      </c>
      <c r="C5" s="1">
        <f t="shared" ref="C5:C14" si="2">C4+25</f>
        <v>700</v>
      </c>
      <c r="D5" s="11">
        <v>52.183727942298503</v>
      </c>
      <c r="E5" s="11">
        <f t="shared" si="1"/>
        <v>2.6091863971149251E-2</v>
      </c>
      <c r="M5">
        <v>16.625</v>
      </c>
      <c r="N5">
        <v>705</v>
      </c>
      <c r="O5">
        <v>280</v>
      </c>
      <c r="P5">
        <v>-193511.27672380299</v>
      </c>
      <c r="Q5">
        <f t="shared" si="0"/>
        <v>193511.27672380299</v>
      </c>
    </row>
    <row r="6" spans="1:17">
      <c r="B6" s="1">
        <v>625</v>
      </c>
      <c r="C6" s="1">
        <f t="shared" si="2"/>
        <v>725</v>
      </c>
      <c r="D6" s="11">
        <v>94.207886948561693</v>
      </c>
      <c r="E6" s="11">
        <f t="shared" si="1"/>
        <v>4.7103943474280846E-2</v>
      </c>
      <c r="G6" s="36" t="s">
        <v>25</v>
      </c>
      <c r="H6" s="43" t="s">
        <v>22</v>
      </c>
      <c r="I6" s="43"/>
      <c r="J6" s="36" t="s">
        <v>13</v>
      </c>
      <c r="K6" s="36" t="s">
        <v>12</v>
      </c>
      <c r="M6">
        <v>21.375</v>
      </c>
      <c r="N6">
        <v>718.75</v>
      </c>
      <c r="O6">
        <v>275</v>
      </c>
      <c r="P6">
        <v>-221302.39229136199</v>
      </c>
      <c r="Q6">
        <f t="shared" si="0"/>
        <v>221302.39229136199</v>
      </c>
    </row>
    <row r="7" spans="1:17">
      <c r="B7" s="1">
        <v>625</v>
      </c>
      <c r="C7" s="1">
        <f t="shared" si="2"/>
        <v>750</v>
      </c>
      <c r="D7" s="11">
        <v>167.428297143241</v>
      </c>
      <c r="E7" s="11">
        <f t="shared" si="1"/>
        <v>8.3714148571620503E-2</v>
      </c>
      <c r="G7" s="37"/>
      <c r="H7" s="7" t="s">
        <v>23</v>
      </c>
      <c r="I7" s="7" t="s">
        <v>24</v>
      </c>
      <c r="J7" s="37"/>
      <c r="K7" s="37"/>
      <c r="M7">
        <v>26.125</v>
      </c>
      <c r="N7">
        <v>732.5</v>
      </c>
      <c r="O7">
        <v>270</v>
      </c>
      <c r="P7">
        <v>-260658.86300466699</v>
      </c>
      <c r="Q7">
        <f t="shared" si="0"/>
        <v>260658.86300466699</v>
      </c>
    </row>
    <row r="8" spans="1:17">
      <c r="B8" s="1">
        <v>625</v>
      </c>
      <c r="C8" s="1">
        <f t="shared" si="2"/>
        <v>775</v>
      </c>
      <c r="D8" s="11">
        <v>286.14570838208903</v>
      </c>
      <c r="E8" s="11">
        <f t="shared" si="1"/>
        <v>0.14307285419104451</v>
      </c>
      <c r="G8" s="7">
        <v>0.1</v>
      </c>
      <c r="H8" s="7">
        <f>(3000/($G$17+G8))*$G$17</f>
        <v>2727.272727272727</v>
      </c>
      <c r="I8" s="7">
        <f>3000-H8</f>
        <v>272.72727272727298</v>
      </c>
      <c r="J8" s="7">
        <v>1678.36194578817</v>
      </c>
      <c r="K8" s="11">
        <f>J8/H8</f>
        <v>0.61539938012232909</v>
      </c>
      <c r="M8">
        <v>30.875</v>
      </c>
      <c r="N8">
        <v>746.25</v>
      </c>
      <c r="O8">
        <v>265</v>
      </c>
      <c r="P8">
        <v>-314708.83548336697</v>
      </c>
      <c r="Q8">
        <f t="shared" si="0"/>
        <v>314708.83548336697</v>
      </c>
    </row>
    <row r="9" spans="1:17">
      <c r="B9" s="1">
        <v>625</v>
      </c>
      <c r="C9" s="1">
        <f t="shared" si="2"/>
        <v>800</v>
      </c>
      <c r="D9" s="11">
        <v>458.891743094925</v>
      </c>
      <c r="E9" s="11">
        <f t="shared" si="1"/>
        <v>0.22944587154746252</v>
      </c>
      <c r="G9" s="7">
        <f>G8+0.1</f>
        <v>0.2</v>
      </c>
      <c r="H9" s="7">
        <f t="shared" ref="H9:H17" si="3">(3000/($G$17+G9))*$G$17</f>
        <v>2499.9999999999995</v>
      </c>
      <c r="I9" s="7">
        <f t="shared" ref="I9:I17" si="4">3000-H9</f>
        <v>500.00000000000045</v>
      </c>
      <c r="J9" s="7">
        <v>1571.1160758623801</v>
      </c>
      <c r="K9" s="11">
        <f t="shared" ref="K9:K17" si="5">J9/H9</f>
        <v>0.62844643034495218</v>
      </c>
      <c r="M9">
        <v>35.625</v>
      </c>
      <c r="N9">
        <v>760</v>
      </c>
      <c r="O9">
        <v>260</v>
      </c>
      <c r="P9">
        <v>-385903.82073199202</v>
      </c>
      <c r="Q9">
        <f t="shared" si="0"/>
        <v>385903.82073199202</v>
      </c>
    </row>
    <row r="10" spans="1:17">
      <c r="B10" s="1">
        <v>625</v>
      </c>
      <c r="C10" s="1">
        <f t="shared" si="2"/>
        <v>825</v>
      </c>
      <c r="D10" s="11">
        <v>676.02635811061305</v>
      </c>
      <c r="E10" s="11">
        <f t="shared" si="1"/>
        <v>0.33801317905530653</v>
      </c>
      <c r="G10" s="7">
        <f t="shared" ref="G10:G16" si="6">G9+0.1</f>
        <v>0.30000000000000004</v>
      </c>
      <c r="H10" s="7">
        <f t="shared" si="3"/>
        <v>2307.6923076923076</v>
      </c>
      <c r="I10" s="7">
        <f t="shared" si="4"/>
        <v>692.30769230769238</v>
      </c>
      <c r="J10" s="7">
        <v>1476.8999694628101</v>
      </c>
      <c r="K10" s="11">
        <f t="shared" si="5"/>
        <v>0.63998998676721774</v>
      </c>
      <c r="M10">
        <v>40.375</v>
      </c>
      <c r="N10">
        <v>773.75</v>
      </c>
      <c r="O10">
        <v>255</v>
      </c>
      <c r="P10">
        <v>-474559.918386726</v>
      </c>
      <c r="Q10">
        <f t="shared" si="0"/>
        <v>474559.918386726</v>
      </c>
    </row>
    <row r="11" spans="1:17">
      <c r="B11" s="1">
        <v>625</v>
      </c>
      <c r="C11" s="1">
        <f t="shared" si="2"/>
        <v>850</v>
      </c>
      <c r="D11" s="11">
        <v>904.59372625602396</v>
      </c>
      <c r="E11" s="11">
        <f t="shared" si="1"/>
        <v>0.45229686312801198</v>
      </c>
      <c r="G11" s="7">
        <f t="shared" si="6"/>
        <v>0.4</v>
      </c>
      <c r="H11" s="7">
        <f t="shared" si="3"/>
        <v>2142.8571428571427</v>
      </c>
      <c r="I11" s="7">
        <f t="shared" si="4"/>
        <v>857.14285714285734</v>
      </c>
      <c r="J11" s="7">
        <v>1393.5083322206001</v>
      </c>
      <c r="K11" s="11">
        <f t="shared" si="5"/>
        <v>0.65030388836961339</v>
      </c>
      <c r="M11">
        <v>45.125</v>
      </c>
      <c r="N11">
        <v>787.5</v>
      </c>
      <c r="O11">
        <v>250</v>
      </c>
      <c r="P11">
        <v>-576968.95694529905</v>
      </c>
      <c r="Q11">
        <f t="shared" si="0"/>
        <v>576968.95694529905</v>
      </c>
    </row>
    <row r="12" spans="1:17">
      <c r="B12" s="1">
        <v>625</v>
      </c>
      <c r="C12" s="1">
        <f t="shared" si="2"/>
        <v>875</v>
      </c>
      <c r="D12" s="11">
        <v>1102.2177269453</v>
      </c>
      <c r="E12" s="11">
        <f t="shared" si="1"/>
        <v>0.55110886347264998</v>
      </c>
      <c r="G12" s="7">
        <f t="shared" si="6"/>
        <v>0.5</v>
      </c>
      <c r="H12" s="7">
        <f t="shared" si="3"/>
        <v>1999.9999999999998</v>
      </c>
      <c r="I12" s="7">
        <f t="shared" si="4"/>
        <v>1000.0000000000002</v>
      </c>
      <c r="J12" s="7">
        <v>1319.1875047315</v>
      </c>
      <c r="K12" s="11">
        <f t="shared" si="5"/>
        <v>0.65959375236575002</v>
      </c>
      <c r="M12">
        <v>49.875</v>
      </c>
      <c r="N12">
        <v>801.25</v>
      </c>
      <c r="O12">
        <v>245</v>
      </c>
      <c r="P12">
        <v>-683908.21413071104</v>
      </c>
      <c r="Q12">
        <f t="shared" si="0"/>
        <v>683908.21413071104</v>
      </c>
    </row>
    <row r="13" spans="1:17">
      <c r="B13" s="1">
        <v>625</v>
      </c>
      <c r="C13" s="1">
        <f t="shared" si="2"/>
        <v>900</v>
      </c>
      <c r="D13" s="11">
        <v>1241.1571355297899</v>
      </c>
      <c r="E13" s="11">
        <f t="shared" si="1"/>
        <v>0.62057856776489495</v>
      </c>
      <c r="G13" s="7">
        <f t="shared" si="6"/>
        <v>0.6</v>
      </c>
      <c r="H13" s="7">
        <f t="shared" si="3"/>
        <v>1875</v>
      </c>
      <c r="I13" s="7">
        <f t="shared" si="4"/>
        <v>1125</v>
      </c>
      <c r="J13" s="7">
        <v>1252.5352787953</v>
      </c>
      <c r="K13" s="11">
        <f t="shared" si="5"/>
        <v>0.6680188153574933</v>
      </c>
      <c r="M13">
        <v>54.625</v>
      </c>
      <c r="N13">
        <v>815</v>
      </c>
      <c r="O13">
        <v>240</v>
      </c>
      <c r="P13">
        <v>-780982.50716250797</v>
      </c>
      <c r="Q13">
        <f t="shared" si="0"/>
        <v>780982.50716250797</v>
      </c>
    </row>
    <row r="14" spans="1:17">
      <c r="B14" s="3">
        <v>625</v>
      </c>
      <c r="C14" s="3">
        <f t="shared" si="2"/>
        <v>925</v>
      </c>
      <c r="D14" s="12">
        <v>1318.2327195784201</v>
      </c>
      <c r="E14" s="12">
        <f t="shared" si="1"/>
        <v>0.65911635978921002</v>
      </c>
      <c r="G14" s="7">
        <f t="shared" si="6"/>
        <v>0.7</v>
      </c>
      <c r="H14" s="7">
        <f t="shared" si="3"/>
        <v>1764.7058823529412</v>
      </c>
      <c r="I14" s="7">
        <f t="shared" si="4"/>
        <v>1235.2941176470588</v>
      </c>
      <c r="J14" s="7">
        <v>1192.4207489386599</v>
      </c>
      <c r="K14" s="11">
        <f t="shared" si="5"/>
        <v>0.67570509106524057</v>
      </c>
      <c r="M14">
        <v>59.375</v>
      </c>
      <c r="N14">
        <v>828.75</v>
      </c>
      <c r="O14">
        <v>235</v>
      </c>
      <c r="P14">
        <v>-851747.52126789105</v>
      </c>
      <c r="Q14">
        <f t="shared" si="0"/>
        <v>851747.52126789105</v>
      </c>
    </row>
    <row r="15" spans="1:17">
      <c r="B15" s="5"/>
      <c r="C15" s="6"/>
      <c r="D15" s="13"/>
      <c r="E15" s="14"/>
      <c r="G15" s="7">
        <f t="shared" si="6"/>
        <v>0.79999999999999993</v>
      </c>
      <c r="H15" s="7">
        <f t="shared" si="3"/>
        <v>1666.6666666666665</v>
      </c>
      <c r="I15" s="7">
        <f t="shared" si="4"/>
        <v>1333.3333333333335</v>
      </c>
      <c r="J15" s="7">
        <v>1137.91966788778</v>
      </c>
      <c r="K15" s="11">
        <f t="shared" si="5"/>
        <v>0.68275180073266806</v>
      </c>
      <c r="M15">
        <v>64.125</v>
      </c>
      <c r="N15">
        <v>842.5</v>
      </c>
      <c r="O15">
        <v>230</v>
      </c>
      <c r="P15">
        <v>-883032.89700848004</v>
      </c>
      <c r="Q15">
        <f t="shared" si="0"/>
        <v>883032.89700848004</v>
      </c>
    </row>
    <row r="16" spans="1:17">
      <c r="B16" s="4">
        <v>650</v>
      </c>
      <c r="C16" s="4">
        <v>675</v>
      </c>
      <c r="D16" s="15">
        <v>41.749500759805798</v>
      </c>
      <c r="E16" s="15">
        <f t="shared" si="1"/>
        <v>2.0874750379902898E-2</v>
      </c>
      <c r="G16" s="7">
        <f t="shared" si="6"/>
        <v>0.89999999999999991</v>
      </c>
      <c r="H16" s="7">
        <f t="shared" si="3"/>
        <v>1578.9473684210525</v>
      </c>
      <c r="I16" s="7">
        <f t="shared" si="4"/>
        <v>1421.0526315789475</v>
      </c>
      <c r="J16" s="7">
        <v>1088.27799958934</v>
      </c>
      <c r="K16" s="11">
        <f t="shared" si="5"/>
        <v>0.68924273307324868</v>
      </c>
      <c r="M16">
        <v>68.875</v>
      </c>
      <c r="N16">
        <v>856.25</v>
      </c>
      <c r="O16">
        <v>225</v>
      </c>
      <c r="P16">
        <v>-870149.48204392998</v>
      </c>
      <c r="Q16">
        <f t="shared" si="0"/>
        <v>870149.48204392998</v>
      </c>
    </row>
    <row r="17" spans="2:17">
      <c r="B17" s="1">
        <v>650</v>
      </c>
      <c r="C17" s="1">
        <f>C16+25</f>
        <v>700</v>
      </c>
      <c r="D17" s="11">
        <v>69.823120486089707</v>
      </c>
      <c r="E17" s="11">
        <f t="shared" si="1"/>
        <v>3.4911560243044856E-2</v>
      </c>
      <c r="G17" s="7">
        <f>G16+0.1</f>
        <v>0.99999999999999989</v>
      </c>
      <c r="H17" s="7">
        <f t="shared" si="3"/>
        <v>1500</v>
      </c>
      <c r="I17" s="7">
        <f t="shared" si="4"/>
        <v>1500</v>
      </c>
      <c r="J17" s="7">
        <v>1042.86759398309</v>
      </c>
      <c r="K17" s="11">
        <f t="shared" si="5"/>
        <v>0.69524506265539332</v>
      </c>
      <c r="M17">
        <v>73.625</v>
      </c>
      <c r="N17">
        <v>870</v>
      </c>
      <c r="O17">
        <v>220</v>
      </c>
      <c r="P17">
        <v>-819385.79778285197</v>
      </c>
      <c r="Q17">
        <f t="shared" si="0"/>
        <v>819385.79778285197</v>
      </c>
    </row>
    <row r="18" spans="2:17">
      <c r="B18" s="1">
        <v>650</v>
      </c>
      <c r="C18" s="1">
        <f t="shared" ref="C18:C25" si="7">C17+25</f>
        <v>725</v>
      </c>
      <c r="D18" s="11">
        <v>118.79841358325901</v>
      </c>
      <c r="E18" s="11">
        <f t="shared" si="1"/>
        <v>5.9399206791629501E-2</v>
      </c>
      <c r="M18">
        <v>78.375</v>
      </c>
      <c r="N18">
        <v>883.75</v>
      </c>
      <c r="O18">
        <v>215</v>
      </c>
      <c r="P18">
        <v>-746340.31026551197</v>
      </c>
      <c r="Q18">
        <f t="shared" si="0"/>
        <v>746340.31026551197</v>
      </c>
    </row>
    <row r="19" spans="2:17">
      <c r="B19" s="1">
        <v>650</v>
      </c>
      <c r="C19" s="1">
        <f t="shared" si="7"/>
        <v>750</v>
      </c>
      <c r="D19" s="11">
        <v>200.886206420051</v>
      </c>
      <c r="E19" s="11">
        <f t="shared" si="1"/>
        <v>0.1004431032100255</v>
      </c>
      <c r="J19" s="34"/>
      <c r="K19" s="34"/>
      <c r="L19" s="34"/>
      <c r="M19">
        <v>83.125</v>
      </c>
      <c r="N19">
        <v>897.5</v>
      </c>
      <c r="O19">
        <v>210</v>
      </c>
      <c r="P19">
        <v>-671024.432702536</v>
      </c>
      <c r="Q19">
        <f t="shared" si="0"/>
        <v>671024.432702536</v>
      </c>
    </row>
    <row r="20" spans="2:17">
      <c r="B20" s="1">
        <v>650</v>
      </c>
      <c r="C20" s="1">
        <f t="shared" si="7"/>
        <v>775</v>
      </c>
      <c r="D20" s="11">
        <v>328.97131766285702</v>
      </c>
      <c r="E20" s="11">
        <f t="shared" si="1"/>
        <v>0.16448565883142852</v>
      </c>
      <c r="G20" s="1" t="s">
        <v>26</v>
      </c>
      <c r="H20" s="1">
        <v>650</v>
      </c>
      <c r="J20" s="34"/>
      <c r="K20" s="34"/>
      <c r="L20" s="34"/>
      <c r="M20">
        <v>87.875</v>
      </c>
      <c r="N20">
        <v>911.25</v>
      </c>
      <c r="O20">
        <v>205</v>
      </c>
      <c r="P20">
        <v>-610915.28224233305</v>
      </c>
      <c r="Q20">
        <f t="shared" si="0"/>
        <v>610915.28224233305</v>
      </c>
    </row>
    <row r="21" spans="2:17">
      <c r="B21" s="1">
        <v>650</v>
      </c>
      <c r="C21" s="1">
        <f t="shared" si="7"/>
        <v>800</v>
      </c>
      <c r="D21" s="11">
        <v>508.15175922058501</v>
      </c>
      <c r="E21" s="11">
        <f t="shared" si="1"/>
        <v>0.25407587961029249</v>
      </c>
      <c r="G21" s="1" t="s">
        <v>28</v>
      </c>
      <c r="H21" s="1">
        <v>925</v>
      </c>
      <c r="J21" s="34"/>
      <c r="K21" s="34"/>
      <c r="L21" s="34"/>
      <c r="M21">
        <v>92.625</v>
      </c>
      <c r="N21">
        <v>925</v>
      </c>
      <c r="O21">
        <v>200</v>
      </c>
      <c r="P21">
        <v>-576246.85855722101</v>
      </c>
      <c r="Q21">
        <f t="shared" si="0"/>
        <v>576246.85855722101</v>
      </c>
    </row>
    <row r="22" spans="2:17">
      <c r="B22" s="1">
        <v>650</v>
      </c>
      <c r="C22" s="1">
        <f t="shared" si="7"/>
        <v>825</v>
      </c>
      <c r="D22" s="11">
        <v>724.59180880300403</v>
      </c>
      <c r="E22" s="11">
        <f t="shared" si="1"/>
        <v>0.362295904401502</v>
      </c>
      <c r="G22" s="1" t="s">
        <v>0</v>
      </c>
      <c r="H22" s="1">
        <v>0.5</v>
      </c>
      <c r="J22" s="34"/>
      <c r="K22" s="34"/>
      <c r="L22" s="34"/>
    </row>
    <row r="23" spans="2:17">
      <c r="B23" s="1">
        <v>650</v>
      </c>
      <c r="C23" s="1">
        <f t="shared" si="7"/>
        <v>850</v>
      </c>
      <c r="D23" s="11">
        <v>943.81874115829601</v>
      </c>
      <c r="E23" s="11">
        <f t="shared" si="1"/>
        <v>0.471909370579148</v>
      </c>
      <c r="G23" s="1" t="s">
        <v>27</v>
      </c>
      <c r="H23" s="1">
        <v>2000</v>
      </c>
      <c r="J23" s="34"/>
      <c r="K23" s="34"/>
      <c r="L23" s="34"/>
      <c r="M23" s="33" t="s">
        <v>14</v>
      </c>
      <c r="N23" s="1" t="s">
        <v>15</v>
      </c>
      <c r="O23" s="1" t="s">
        <v>16</v>
      </c>
      <c r="P23" s="1" t="s">
        <v>17</v>
      </c>
      <c r="Q23" s="17" t="s">
        <v>18</v>
      </c>
    </row>
    <row r="24" spans="2:17">
      <c r="B24" s="1">
        <v>650</v>
      </c>
      <c r="C24" s="1">
        <f t="shared" si="7"/>
        <v>875</v>
      </c>
      <c r="D24" s="11">
        <v>1126.85207909566</v>
      </c>
      <c r="E24" s="11">
        <f t="shared" si="1"/>
        <v>0.56342603954782999</v>
      </c>
      <c r="J24" s="34"/>
      <c r="K24" s="34"/>
      <c r="L24" s="34"/>
      <c r="M24" s="33">
        <f>M2</f>
        <v>2.375</v>
      </c>
      <c r="N24" s="1">
        <f>N2</f>
        <v>663.75</v>
      </c>
      <c r="O24" s="1">
        <f>O2</f>
        <v>295</v>
      </c>
      <c r="P24" s="1">
        <f>P2</f>
        <v>-152399.176803132</v>
      </c>
      <c r="Q24" s="18">
        <f>J42</f>
        <v>8.6277412930155196E-4</v>
      </c>
    </row>
    <row r="25" spans="2:17">
      <c r="B25" s="1">
        <v>650</v>
      </c>
      <c r="C25" s="1">
        <f t="shared" si="7"/>
        <v>900</v>
      </c>
      <c r="D25" s="11">
        <v>1251.86638896965</v>
      </c>
      <c r="E25" s="11">
        <f t="shared" si="1"/>
        <v>0.62593319448482498</v>
      </c>
      <c r="G25" s="38" t="s">
        <v>19</v>
      </c>
      <c r="H25" s="39"/>
      <c r="I25" s="40" t="s">
        <v>13</v>
      </c>
      <c r="J25" s="42" t="s">
        <v>11</v>
      </c>
      <c r="M25" s="1">
        <f t="shared" ref="M25:P43" si="8">M3</f>
        <v>7.125</v>
      </c>
      <c r="N25" s="1">
        <f t="shared" si="8"/>
        <v>677.5</v>
      </c>
      <c r="O25" s="1">
        <f t="shared" si="8"/>
        <v>290</v>
      </c>
      <c r="P25" s="1">
        <f t="shared" si="8"/>
        <v>-161246.149107801</v>
      </c>
      <c r="Q25" s="18">
        <f t="shared" ref="Q25:Q43" si="9">J43</f>
        <v>2.2453375098224798E-3</v>
      </c>
    </row>
    <row r="26" spans="2:17">
      <c r="B26" s="3">
        <v>650</v>
      </c>
      <c r="C26" s="3">
        <f>C25+25</f>
        <v>925</v>
      </c>
      <c r="D26" s="12">
        <v>1319.19572767211</v>
      </c>
      <c r="E26" s="16">
        <f t="shared" si="1"/>
        <v>0.65959786383605501</v>
      </c>
      <c r="G26" s="1" t="s">
        <v>20</v>
      </c>
      <c r="H26" s="1" t="s">
        <v>29</v>
      </c>
      <c r="I26" s="41"/>
      <c r="J26" s="41"/>
      <c r="M26" s="1">
        <f t="shared" si="8"/>
        <v>11.875</v>
      </c>
      <c r="N26" s="1">
        <f t="shared" si="8"/>
        <v>691.25</v>
      </c>
      <c r="O26" s="1">
        <f t="shared" si="8"/>
        <v>285</v>
      </c>
      <c r="P26" s="1">
        <f t="shared" si="8"/>
        <v>-174313.33500402101</v>
      </c>
      <c r="Q26" s="18">
        <f t="shared" si="9"/>
        <v>4.4226835692287997E-3</v>
      </c>
    </row>
    <row r="27" spans="2:17">
      <c r="B27" s="5"/>
      <c r="C27" s="6"/>
      <c r="D27" s="13"/>
      <c r="E27" s="14"/>
      <c r="G27" s="1">
        <v>5</v>
      </c>
      <c r="H27" s="1">
        <v>4</v>
      </c>
      <c r="I27" s="7">
        <v>1073.7805053032</v>
      </c>
      <c r="J27" s="11">
        <f>I27/$H$23</f>
        <v>0.53689025265159995</v>
      </c>
      <c r="M27" s="1">
        <f t="shared" si="8"/>
        <v>16.625</v>
      </c>
      <c r="N27" s="1">
        <f t="shared" si="8"/>
        <v>705</v>
      </c>
      <c r="O27" s="1">
        <f t="shared" si="8"/>
        <v>280</v>
      </c>
      <c r="P27" s="1">
        <f t="shared" si="8"/>
        <v>-193511.27672380299</v>
      </c>
      <c r="Q27" s="18">
        <f t="shared" si="9"/>
        <v>7.7934894677232202E-3</v>
      </c>
    </row>
    <row r="28" spans="2:17">
      <c r="B28" s="4">
        <v>675</v>
      </c>
      <c r="C28" s="4">
        <v>700</v>
      </c>
      <c r="D28" s="15">
        <v>97.835595661723403</v>
      </c>
      <c r="E28" s="15">
        <f t="shared" si="1"/>
        <v>4.8917797830861705E-2</v>
      </c>
      <c r="G28" s="1">
        <v>4</v>
      </c>
      <c r="H28" s="1">
        <v>3</v>
      </c>
      <c r="I28" s="7">
        <v>1186.81456203633</v>
      </c>
      <c r="J28" s="11">
        <f>I28/$H$23</f>
        <v>0.59340728101816498</v>
      </c>
      <c r="M28" s="1">
        <f t="shared" si="8"/>
        <v>21.375</v>
      </c>
      <c r="N28" s="1">
        <f t="shared" si="8"/>
        <v>718.75</v>
      </c>
      <c r="O28" s="1">
        <f t="shared" si="8"/>
        <v>275</v>
      </c>
      <c r="P28" s="1">
        <f t="shared" si="8"/>
        <v>-221302.39229136199</v>
      </c>
      <c r="Q28" s="18">
        <f t="shared" si="9"/>
        <v>1.2914896870185801E-2</v>
      </c>
    </row>
    <row r="29" spans="2:17">
      <c r="B29" s="1">
        <v>675</v>
      </c>
      <c r="C29" s="1">
        <f>C28+25</f>
        <v>725</v>
      </c>
      <c r="D29" s="11">
        <v>155.491412876277</v>
      </c>
      <c r="E29" s="11">
        <f t="shared" si="1"/>
        <v>7.7745706438138495E-2</v>
      </c>
      <c r="G29" s="1">
        <v>3</v>
      </c>
      <c r="H29" s="1">
        <v>2</v>
      </c>
      <c r="I29" s="7">
        <v>1319.1903088115901</v>
      </c>
      <c r="J29" s="11">
        <f t="shared" ref="J29:J30" si="10">I29/$H$23</f>
        <v>0.65959515440579508</v>
      </c>
      <c r="M29" s="1">
        <f t="shared" si="8"/>
        <v>26.125</v>
      </c>
      <c r="N29" s="1">
        <f t="shared" si="8"/>
        <v>732.5</v>
      </c>
      <c r="O29" s="1">
        <f t="shared" si="8"/>
        <v>270</v>
      </c>
      <c r="P29" s="1">
        <f t="shared" si="8"/>
        <v>-260658.86300466699</v>
      </c>
      <c r="Q29" s="18">
        <f t="shared" si="9"/>
        <v>2.0534797995175599E-2</v>
      </c>
    </row>
    <row r="30" spans="2:17">
      <c r="B30" s="1">
        <v>675</v>
      </c>
      <c r="C30" s="1">
        <f t="shared" ref="C30:C37" si="11">C29+25</f>
        <v>750</v>
      </c>
      <c r="D30" s="11">
        <v>247.627471375639</v>
      </c>
      <c r="E30" s="11">
        <f t="shared" si="1"/>
        <v>0.1238137356878195</v>
      </c>
      <c r="G30" s="1">
        <v>2</v>
      </c>
      <c r="H30" s="1">
        <v>1</v>
      </c>
      <c r="I30" s="7">
        <v>1405.5156807221599</v>
      </c>
      <c r="J30" s="11">
        <f t="shared" si="10"/>
        <v>0.70275784036107991</v>
      </c>
      <c r="M30" s="1">
        <f t="shared" si="8"/>
        <v>30.875</v>
      </c>
      <c r="N30" s="1">
        <f t="shared" si="8"/>
        <v>746.25</v>
      </c>
      <c r="O30" s="1">
        <f t="shared" si="8"/>
        <v>265</v>
      </c>
      <c r="P30" s="1">
        <f t="shared" si="8"/>
        <v>-314708.83548336697</v>
      </c>
      <c r="Q30" s="18">
        <f t="shared" si="9"/>
        <v>3.1600496608480598E-2</v>
      </c>
    </row>
    <row r="31" spans="2:17">
      <c r="B31" s="1">
        <v>675</v>
      </c>
      <c r="C31" s="1">
        <f t="shared" si="11"/>
        <v>775</v>
      </c>
      <c r="D31" s="11">
        <v>384.78550196882702</v>
      </c>
      <c r="E31" s="11">
        <f t="shared" si="1"/>
        <v>0.1923927509844135</v>
      </c>
      <c r="M31" s="1">
        <f t="shared" si="8"/>
        <v>35.625</v>
      </c>
      <c r="N31" s="1">
        <f t="shared" si="8"/>
        <v>760</v>
      </c>
      <c r="O31" s="1">
        <f t="shared" si="8"/>
        <v>260</v>
      </c>
      <c r="P31" s="1">
        <f t="shared" si="8"/>
        <v>-385903.82073199202</v>
      </c>
      <c r="Q31" s="18">
        <f t="shared" si="9"/>
        <v>4.7212633915698098E-2</v>
      </c>
    </row>
    <row r="32" spans="2:17">
      <c r="B32" s="1">
        <v>675</v>
      </c>
      <c r="C32" s="1">
        <f t="shared" si="11"/>
        <v>800</v>
      </c>
      <c r="D32" s="11">
        <v>567.88386450639996</v>
      </c>
      <c r="E32" s="11">
        <f t="shared" si="1"/>
        <v>0.28394193225319997</v>
      </c>
      <c r="M32" s="1">
        <f t="shared" si="8"/>
        <v>40.375</v>
      </c>
      <c r="N32" s="1">
        <f t="shared" si="8"/>
        <v>773.75</v>
      </c>
      <c r="O32" s="1">
        <f t="shared" si="8"/>
        <v>255</v>
      </c>
      <c r="P32" s="1">
        <f t="shared" si="8"/>
        <v>-474559.918386726</v>
      </c>
      <c r="Q32" s="18">
        <f t="shared" si="9"/>
        <v>6.8483631178734405E-2</v>
      </c>
    </row>
    <row r="33" spans="2:17">
      <c r="B33" s="1">
        <v>675</v>
      </c>
      <c r="C33" s="1">
        <f t="shared" si="11"/>
        <v>825</v>
      </c>
      <c r="D33" s="11">
        <v>779.27312907785301</v>
      </c>
      <c r="E33" s="11">
        <f t="shared" si="1"/>
        <v>0.38963656453892653</v>
      </c>
      <c r="M33" s="1">
        <f t="shared" si="8"/>
        <v>45.125</v>
      </c>
      <c r="N33" s="1">
        <f t="shared" si="8"/>
        <v>787.5</v>
      </c>
      <c r="O33" s="1">
        <f t="shared" si="8"/>
        <v>250</v>
      </c>
      <c r="P33" s="1">
        <f t="shared" si="8"/>
        <v>-576968.95694529905</v>
      </c>
      <c r="Q33" s="18">
        <f t="shared" si="9"/>
        <v>9.6272573052484198E-2</v>
      </c>
    </row>
    <row r="34" spans="2:17">
      <c r="B34" s="1">
        <v>675</v>
      </c>
      <c r="C34" s="1">
        <f t="shared" si="11"/>
        <v>850</v>
      </c>
      <c r="D34" s="11">
        <v>984.70741584025302</v>
      </c>
      <c r="E34" s="11">
        <f t="shared" si="1"/>
        <v>0.4923537079201265</v>
      </c>
      <c r="M34" s="1">
        <f t="shared" si="8"/>
        <v>49.875</v>
      </c>
      <c r="N34" s="1">
        <f t="shared" si="8"/>
        <v>801.25</v>
      </c>
      <c r="O34" s="1">
        <f t="shared" si="8"/>
        <v>245</v>
      </c>
      <c r="P34" s="1">
        <f t="shared" si="8"/>
        <v>-683908.21413071104</v>
      </c>
      <c r="Q34" s="18">
        <f t="shared" si="9"/>
        <v>0.13082230123876601</v>
      </c>
    </row>
    <row r="35" spans="2:17">
      <c r="B35" s="1">
        <v>675</v>
      </c>
      <c r="C35" s="1">
        <f t="shared" si="11"/>
        <v>875</v>
      </c>
      <c r="D35" s="11">
        <v>1150.39536706941</v>
      </c>
      <c r="E35" s="11">
        <f t="shared" si="1"/>
        <v>0.57519768353470502</v>
      </c>
      <c r="M35" s="1">
        <f t="shared" si="8"/>
        <v>54.625</v>
      </c>
      <c r="N35" s="1">
        <f t="shared" si="8"/>
        <v>815</v>
      </c>
      <c r="O35" s="1">
        <f t="shared" si="8"/>
        <v>240</v>
      </c>
      <c r="P35" s="1">
        <f t="shared" si="8"/>
        <v>-780982.50716250797</v>
      </c>
      <c r="Q35" s="18">
        <f t="shared" si="9"/>
        <v>0.171415807738272</v>
      </c>
    </row>
    <row r="36" spans="2:17">
      <c r="B36" s="1">
        <v>675</v>
      </c>
      <c r="C36" s="1">
        <f>C35+25</f>
        <v>900</v>
      </c>
      <c r="D36" s="11">
        <v>1260.75286713678</v>
      </c>
      <c r="E36" s="11">
        <f t="shared" si="1"/>
        <v>0.63037643356839002</v>
      </c>
      <c r="M36" s="1">
        <f t="shared" si="8"/>
        <v>59.375</v>
      </c>
      <c r="N36" s="1">
        <f t="shared" si="8"/>
        <v>828.75</v>
      </c>
      <c r="O36" s="1">
        <f t="shared" si="8"/>
        <v>235</v>
      </c>
      <c r="P36" s="1">
        <f t="shared" si="8"/>
        <v>-851747.52126789105</v>
      </c>
      <c r="Q36" s="18">
        <f t="shared" si="9"/>
        <v>0.216230221693063</v>
      </c>
    </row>
    <row r="37" spans="2:17">
      <c r="B37" s="3">
        <v>675</v>
      </c>
      <c r="C37" s="3">
        <f t="shared" si="11"/>
        <v>925</v>
      </c>
      <c r="D37" s="12">
        <v>1318.5261520410099</v>
      </c>
      <c r="E37" s="12">
        <f t="shared" si="1"/>
        <v>0.65926307602050493</v>
      </c>
      <c r="M37" s="1">
        <f t="shared" si="8"/>
        <v>64.125</v>
      </c>
      <c r="N37" s="1">
        <f t="shared" si="8"/>
        <v>842.5</v>
      </c>
      <c r="O37" s="1">
        <f t="shared" si="8"/>
        <v>230</v>
      </c>
      <c r="P37" s="1">
        <f t="shared" si="8"/>
        <v>-883032.89700848004</v>
      </c>
      <c r="Q37" s="18">
        <f t="shared" si="9"/>
        <v>0.26252853018683803</v>
      </c>
    </row>
    <row r="38" spans="2:17">
      <c r="B38" s="5"/>
      <c r="C38" s="6"/>
      <c r="D38" s="13"/>
      <c r="E38" s="14"/>
      <c r="M38" s="1">
        <f t="shared" si="8"/>
        <v>68.875</v>
      </c>
      <c r="N38" s="1">
        <f t="shared" si="8"/>
        <v>856.25</v>
      </c>
      <c r="O38" s="1">
        <f t="shared" si="8"/>
        <v>225</v>
      </c>
      <c r="P38" s="1">
        <f t="shared" si="8"/>
        <v>-870149.48204392998</v>
      </c>
      <c r="Q38" s="18">
        <f t="shared" si="9"/>
        <v>0.30718205742743598</v>
      </c>
    </row>
    <row r="39" spans="2:17">
      <c r="B39" s="4">
        <v>700</v>
      </c>
      <c r="C39" s="4">
        <v>725</v>
      </c>
      <c r="D39" s="15">
        <v>210.21295850855799</v>
      </c>
      <c r="E39" s="15">
        <f t="shared" si="1"/>
        <v>0.10510647925427899</v>
      </c>
      <c r="M39" s="1">
        <f t="shared" si="8"/>
        <v>73.625</v>
      </c>
      <c r="N39" s="1">
        <f t="shared" si="8"/>
        <v>870</v>
      </c>
      <c r="O39" s="1">
        <f t="shared" si="8"/>
        <v>220</v>
      </c>
      <c r="P39" s="1">
        <f t="shared" si="8"/>
        <v>-819385.79778285197</v>
      </c>
      <c r="Q39" s="18">
        <f t="shared" si="9"/>
        <v>0.34735267251386998</v>
      </c>
    </row>
    <row r="40" spans="2:17">
      <c r="B40" s="1">
        <v>700</v>
      </c>
      <c r="C40" s="1">
        <f>C39+25</f>
        <v>750</v>
      </c>
      <c r="D40" s="11">
        <v>312.589515760962</v>
      </c>
      <c r="E40" s="11">
        <f t="shared" si="1"/>
        <v>0.156294757880481</v>
      </c>
      <c r="M40" s="1">
        <f t="shared" si="8"/>
        <v>78.375</v>
      </c>
      <c r="N40" s="1">
        <f t="shared" si="8"/>
        <v>883.75</v>
      </c>
      <c r="O40" s="1">
        <f t="shared" si="8"/>
        <v>215</v>
      </c>
      <c r="P40" s="1">
        <f t="shared" si="8"/>
        <v>-746340.31026551197</v>
      </c>
      <c r="Q40" s="18">
        <f t="shared" si="9"/>
        <v>0.38107910680420698</v>
      </c>
    </row>
    <row r="41" spans="2:17">
      <c r="B41" s="1">
        <v>700</v>
      </c>
      <c r="C41" s="1">
        <f t="shared" ref="C41:C46" si="12">C40+25</f>
        <v>775</v>
      </c>
      <c r="D41" s="11">
        <v>456.66091997873002</v>
      </c>
      <c r="E41" s="11">
        <f t="shared" si="1"/>
        <v>0.22833045998936502</v>
      </c>
      <c r="H41" t="s">
        <v>6</v>
      </c>
      <c r="J41" t="s">
        <v>9</v>
      </c>
      <c r="M41" s="1">
        <f t="shared" si="8"/>
        <v>83.125</v>
      </c>
      <c r="N41" s="1">
        <f t="shared" si="8"/>
        <v>897.5</v>
      </c>
      <c r="O41" s="1">
        <f t="shared" si="8"/>
        <v>210</v>
      </c>
      <c r="P41" s="1">
        <f t="shared" si="8"/>
        <v>-671024.432702536</v>
      </c>
      <c r="Q41" s="18">
        <f t="shared" si="9"/>
        <v>0.407530613731729</v>
      </c>
    </row>
    <row r="42" spans="2:17">
      <c r="B42" s="1">
        <v>700</v>
      </c>
      <c r="C42" s="1">
        <f t="shared" si="12"/>
        <v>800</v>
      </c>
      <c r="D42" s="11">
        <v>638.88412873111201</v>
      </c>
      <c r="E42" s="11">
        <f t="shared" si="1"/>
        <v>0.319442064365556</v>
      </c>
      <c r="H42">
        <v>2.375</v>
      </c>
      <c r="I42" s="2">
        <v>5.23305579583964E-5</v>
      </c>
      <c r="J42" s="2">
        <v>8.6277412930155196E-4</v>
      </c>
      <c r="M42" s="1">
        <f t="shared" si="8"/>
        <v>87.875</v>
      </c>
      <c r="N42" s="1">
        <f t="shared" si="8"/>
        <v>911.25</v>
      </c>
      <c r="O42" s="1">
        <f t="shared" si="8"/>
        <v>205</v>
      </c>
      <c r="P42" s="1">
        <f t="shared" si="8"/>
        <v>-610915.28224233305</v>
      </c>
      <c r="Q42" s="18">
        <f t="shared" si="9"/>
        <v>0.42685600266156398</v>
      </c>
    </row>
    <row r="43" spans="2:17">
      <c r="B43" s="1">
        <v>700</v>
      </c>
      <c r="C43" s="1">
        <f t="shared" si="12"/>
        <v>825</v>
      </c>
      <c r="D43" s="11">
        <v>839.13052820295297</v>
      </c>
      <c r="E43" s="11">
        <f t="shared" si="1"/>
        <v>0.41956526410147649</v>
      </c>
      <c r="H43">
        <v>7.125</v>
      </c>
      <c r="I43" s="2">
        <v>1.2305593245439601E-4</v>
      </c>
      <c r="J43" s="2">
        <v>2.2453375098224798E-3</v>
      </c>
      <c r="M43" s="1">
        <f t="shared" si="8"/>
        <v>92.625</v>
      </c>
      <c r="N43" s="1">
        <f t="shared" si="8"/>
        <v>925</v>
      </c>
      <c r="O43" s="1">
        <f t="shared" si="8"/>
        <v>200</v>
      </c>
      <c r="P43" s="1">
        <f t="shared" si="8"/>
        <v>-576246.85855722101</v>
      </c>
      <c r="Q43" s="18">
        <f t="shared" si="9"/>
        <v>0.439724236390728</v>
      </c>
    </row>
    <row r="44" spans="2:17">
      <c r="B44" s="1">
        <v>700</v>
      </c>
      <c r="C44" s="1">
        <f t="shared" si="12"/>
        <v>850</v>
      </c>
      <c r="D44" s="11">
        <v>1025.7781258375401</v>
      </c>
      <c r="E44" s="11">
        <f t="shared" si="1"/>
        <v>0.51288906291877001</v>
      </c>
      <c r="H44">
        <v>11.875</v>
      </c>
      <c r="I44" s="2">
        <v>2.16399416448354E-4</v>
      </c>
      <c r="J44" s="2">
        <v>4.4226835692287997E-3</v>
      </c>
    </row>
    <row r="45" spans="2:17">
      <c r="B45" s="1">
        <v>700</v>
      </c>
      <c r="C45" s="1">
        <f t="shared" si="12"/>
        <v>875</v>
      </c>
      <c r="D45" s="11">
        <v>1171.7882907821499</v>
      </c>
      <c r="E45" s="11">
        <f t="shared" si="1"/>
        <v>0.58589414539107498</v>
      </c>
      <c r="H45">
        <v>16.625</v>
      </c>
      <c r="I45" s="2">
        <v>3.36606603568657E-4</v>
      </c>
      <c r="J45" s="2">
        <v>7.7934894677232202E-3</v>
      </c>
    </row>
    <row r="46" spans="2:17">
      <c r="B46" s="1">
        <v>700</v>
      </c>
      <c r="C46" s="1">
        <f t="shared" si="12"/>
        <v>900</v>
      </c>
      <c r="D46" s="11">
        <v>1267.3298808577499</v>
      </c>
      <c r="E46" s="11">
        <f t="shared" si="1"/>
        <v>0.633664940428875</v>
      </c>
      <c r="H46">
        <v>21.375</v>
      </c>
      <c r="I46" s="2">
        <v>4.86627333961583E-4</v>
      </c>
      <c r="J46" s="2">
        <v>1.2914896870185801E-2</v>
      </c>
    </row>
    <row r="47" spans="2:17">
      <c r="B47" s="3">
        <v>700</v>
      </c>
      <c r="C47" s="3">
        <f>C46+25</f>
        <v>925</v>
      </c>
      <c r="D47" s="12">
        <v>1315.9626496901101</v>
      </c>
      <c r="E47" s="12">
        <f t="shared" si="1"/>
        <v>0.657981324845055</v>
      </c>
      <c r="H47">
        <v>26.125</v>
      </c>
      <c r="I47" s="2">
        <v>6.66625450532083E-4</v>
      </c>
      <c r="J47" s="2">
        <v>2.0534797995175599E-2</v>
      </c>
    </row>
    <row r="48" spans="2:17">
      <c r="B48" s="5"/>
      <c r="C48" s="6"/>
      <c r="D48" s="13"/>
      <c r="E48" s="14"/>
      <c r="H48">
        <v>30.875</v>
      </c>
      <c r="I48" s="2">
        <v>8.71889345496999E-4</v>
      </c>
      <c r="J48" s="2">
        <v>3.1600496608480598E-2</v>
      </c>
    </row>
    <row r="49" spans="2:10">
      <c r="B49" s="4">
        <v>725</v>
      </c>
      <c r="C49" s="4">
        <v>750</v>
      </c>
      <c r="D49" s="15">
        <v>400.00582589276797</v>
      </c>
      <c r="E49" s="15">
        <f t="shared" si="1"/>
        <v>0.20000291294638398</v>
      </c>
      <c r="H49">
        <v>35.625</v>
      </c>
      <c r="I49" s="2">
        <v>1.0906793101547799E-3</v>
      </c>
      <c r="J49" s="2">
        <v>4.7212633915698098E-2</v>
      </c>
    </row>
    <row r="50" spans="2:10">
      <c r="B50" s="1">
        <v>725</v>
      </c>
      <c r="C50" s="1">
        <f>C49+25</f>
        <v>775</v>
      </c>
      <c r="D50" s="11">
        <v>545.77424337252796</v>
      </c>
      <c r="E50" s="11">
        <f t="shared" si="1"/>
        <v>0.272887121686264</v>
      </c>
      <c r="H50">
        <v>40.375</v>
      </c>
      <c r="I50" s="2">
        <v>1.3030593564367101E-3</v>
      </c>
      <c r="J50" s="2">
        <v>6.8483631178734405E-2</v>
      </c>
    </row>
    <row r="51" spans="2:10">
      <c r="B51" s="1">
        <v>725</v>
      </c>
      <c r="C51" s="1">
        <f t="shared" ref="C51:C56" si="13">C50+25</f>
        <v>800</v>
      </c>
      <c r="D51" s="11">
        <v>719.63384885904895</v>
      </c>
      <c r="E51" s="11">
        <f t="shared" si="1"/>
        <v>0.35981692442952445</v>
      </c>
      <c r="H51">
        <v>45.125</v>
      </c>
      <c r="I51" s="2">
        <v>1.4822177414734899E-3</v>
      </c>
      <c r="J51" s="2">
        <v>9.6272573052484198E-2</v>
      </c>
    </row>
    <row r="52" spans="2:10">
      <c r="B52" s="1">
        <v>725</v>
      </c>
      <c r="C52" s="1">
        <f t="shared" si="13"/>
        <v>825</v>
      </c>
      <c r="D52" s="11">
        <v>901.415245327055</v>
      </c>
      <c r="E52" s="11">
        <f t="shared" si="1"/>
        <v>0.45070762266352749</v>
      </c>
      <c r="H52">
        <v>49.875</v>
      </c>
      <c r="I52" s="2">
        <v>1.5993751383052699E-3</v>
      </c>
      <c r="J52">
        <v>0.13082230123876601</v>
      </c>
    </row>
    <row r="53" spans="2:10">
      <c r="B53" s="1">
        <v>725</v>
      </c>
      <c r="C53" s="1">
        <f t="shared" si="13"/>
        <v>850</v>
      </c>
      <c r="D53" s="11">
        <v>1064.6740810492599</v>
      </c>
      <c r="E53" s="11">
        <f t="shared" si="1"/>
        <v>0.53233704052462993</v>
      </c>
      <c r="H53">
        <v>54.625</v>
      </c>
      <c r="I53" s="2">
        <v>1.6316407444078699E-3</v>
      </c>
      <c r="J53">
        <v>0.171415807738272</v>
      </c>
    </row>
    <row r="54" spans="2:10">
      <c r="B54" s="1">
        <v>725</v>
      </c>
      <c r="C54" s="1">
        <f t="shared" si="13"/>
        <v>875</v>
      </c>
      <c r="D54" s="11">
        <v>1189.7796248643599</v>
      </c>
      <c r="E54" s="11">
        <f t="shared" si="1"/>
        <v>0.59488981243217998</v>
      </c>
      <c r="H54">
        <v>59.375</v>
      </c>
      <c r="I54" s="2">
        <v>1.5698402039526201E-3</v>
      </c>
      <c r="J54">
        <v>0.216230221693063</v>
      </c>
    </row>
    <row r="55" spans="2:10">
      <c r="B55" s="1">
        <v>725</v>
      </c>
      <c r="C55" s="1">
        <f t="shared" si="13"/>
        <v>900</v>
      </c>
      <c r="D55" s="11">
        <v>1271.1104197807001</v>
      </c>
      <c r="E55" s="11">
        <f t="shared" si="1"/>
        <v>0.63555520989035008</v>
      </c>
      <c r="H55">
        <v>64.125</v>
      </c>
      <c r="I55" s="2">
        <v>1.42250591123967E-3</v>
      </c>
      <c r="J55">
        <v>0.26252853018683803</v>
      </c>
    </row>
    <row r="56" spans="2:10">
      <c r="B56" s="1">
        <v>725</v>
      </c>
      <c r="C56" s="1">
        <f t="shared" si="13"/>
        <v>925</v>
      </c>
      <c r="D56" s="11">
        <v>1311.18026625127</v>
      </c>
      <c r="E56" s="11">
        <f t="shared" si="1"/>
        <v>0.65559013312563497</v>
      </c>
      <c r="H56">
        <v>68.875</v>
      </c>
      <c r="I56" s="2">
        <v>1.2139178261107799E-3</v>
      </c>
      <c r="J56">
        <v>0.30718205742743598</v>
      </c>
    </row>
    <row r="57" spans="2:10">
      <c r="H57">
        <v>73.625</v>
      </c>
      <c r="I57" s="2">
        <v>9.77093285753671E-4</v>
      </c>
      <c r="J57">
        <v>0.34735267251386998</v>
      </c>
    </row>
    <row r="58" spans="2:10">
      <c r="H58">
        <v>78.375</v>
      </c>
      <c r="I58" s="2">
        <v>7.4475436045869298E-4</v>
      </c>
      <c r="J58">
        <v>0.38107910680420698</v>
      </c>
    </row>
    <row r="59" spans="2:10">
      <c r="H59">
        <v>83.125</v>
      </c>
      <c r="I59" s="2">
        <v>5.4164704336983195E-4</v>
      </c>
      <c r="J59">
        <v>0.407530613731729</v>
      </c>
    </row>
    <row r="60" spans="2:10">
      <c r="H60">
        <v>87.875</v>
      </c>
      <c r="I60" s="2">
        <v>3.80552554093512E-4</v>
      </c>
      <c r="J60">
        <v>0.42685600266156398</v>
      </c>
    </row>
    <row r="61" spans="2:10">
      <c r="H61">
        <v>92.625</v>
      </c>
      <c r="I61" s="2">
        <v>2.6271305795527201E-4</v>
      </c>
      <c r="J61">
        <v>0.439724236390728</v>
      </c>
    </row>
  </sheetData>
  <mergeCells count="10">
    <mergeCell ref="K6:K7"/>
    <mergeCell ref="G25:H25"/>
    <mergeCell ref="I25:I26"/>
    <mergeCell ref="J25:J26"/>
    <mergeCell ref="B1:C1"/>
    <mergeCell ref="D1:D2"/>
    <mergeCell ref="E1:E2"/>
    <mergeCell ref="H6:I6"/>
    <mergeCell ref="J6:J7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topLeftCell="L1" workbookViewId="0">
      <selection activeCell="J68" sqref="J68"/>
    </sheetView>
  </sheetViews>
  <sheetFormatPr defaultRowHeight="15"/>
  <cols>
    <col min="2" max="2" width="17" customWidth="1"/>
    <col min="3" max="3" width="8.140625" customWidth="1"/>
    <col min="4" max="4" width="17.42578125" customWidth="1"/>
    <col min="5" max="5" width="19" customWidth="1"/>
    <col min="6" max="7" width="20.140625" customWidth="1"/>
    <col min="8" max="8" width="21.5703125" customWidth="1"/>
    <col min="9" max="9" width="19.28515625" customWidth="1"/>
    <col min="10" max="10" width="28.85546875" customWidth="1"/>
    <col min="11" max="11" width="17.85546875" customWidth="1"/>
    <col min="12" max="12" width="27.28515625" customWidth="1"/>
    <col min="13" max="14" width="17.5703125" customWidth="1"/>
    <col min="15" max="15" width="31.85546875" customWidth="1"/>
    <col min="16" max="16" width="19.42578125" customWidth="1"/>
    <col min="17" max="17" width="20.28515625" customWidth="1"/>
    <col min="18" max="18" width="34.42578125" customWidth="1"/>
    <col min="19" max="19" width="35.140625" customWidth="1"/>
  </cols>
  <sheetData>
    <row r="1" spans="1:17">
      <c r="B1" s="38" t="s">
        <v>15</v>
      </c>
      <c r="C1" s="39"/>
      <c r="D1" s="43" t="s">
        <v>30</v>
      </c>
      <c r="E1" s="43"/>
      <c r="F1" s="43" t="s">
        <v>38</v>
      </c>
      <c r="G1" s="43"/>
      <c r="H1" s="43"/>
    </row>
    <row r="2" spans="1:17">
      <c r="B2" s="1" t="s">
        <v>20</v>
      </c>
      <c r="C2" s="1" t="s">
        <v>21</v>
      </c>
      <c r="D2" s="1" t="s">
        <v>3</v>
      </c>
      <c r="E2" s="1" t="s">
        <v>4</v>
      </c>
      <c r="F2" s="1" t="s">
        <v>31</v>
      </c>
      <c r="G2" s="1" t="s">
        <v>32</v>
      </c>
      <c r="H2" s="1" t="s">
        <v>33</v>
      </c>
      <c r="J2" s="1"/>
      <c r="K2" s="1" t="s">
        <v>20</v>
      </c>
      <c r="L2" s="1" t="s">
        <v>21</v>
      </c>
    </row>
    <row r="3" spans="1:17">
      <c r="A3">
        <v>2000</v>
      </c>
      <c r="B3" s="1">
        <v>625</v>
      </c>
      <c r="C3" s="1">
        <v>650</v>
      </c>
      <c r="D3" s="7">
        <v>52.241373787188998</v>
      </c>
      <c r="E3" s="7">
        <v>148.15790355683501</v>
      </c>
      <c r="F3" s="11">
        <f>D3/$A$3</f>
        <v>2.6120686893594498E-2</v>
      </c>
      <c r="G3" s="11">
        <f>E3/$A$3</f>
        <v>7.4078951778417501E-2</v>
      </c>
      <c r="H3" s="11">
        <f t="shared" ref="H3:H14" si="0">(D3+E3)/$A$3</f>
        <v>0.100199638672012</v>
      </c>
      <c r="J3" s="1" t="s">
        <v>15</v>
      </c>
      <c r="K3" s="1">
        <v>725</v>
      </c>
      <c r="L3" s="1">
        <v>775</v>
      </c>
    </row>
    <row r="4" spans="1:17">
      <c r="B4" s="1">
        <v>625</v>
      </c>
      <c r="C4" s="1">
        <f>C3+25</f>
        <v>675</v>
      </c>
      <c r="D4" s="7">
        <v>71.519349729664398</v>
      </c>
      <c r="E4" s="7">
        <v>206.12969822094499</v>
      </c>
      <c r="F4" s="11">
        <f t="shared" ref="F4:F56" si="1">D4/$A$3</f>
        <v>3.5759674864832197E-2</v>
      </c>
      <c r="G4" s="11">
        <f t="shared" ref="G4:G14" si="2">E4/$A$3</f>
        <v>0.10306484911047249</v>
      </c>
      <c r="H4" s="11">
        <f t="shared" si="0"/>
        <v>0.13882452397530468</v>
      </c>
      <c r="J4" s="1" t="s">
        <v>19</v>
      </c>
      <c r="K4" s="1">
        <v>3</v>
      </c>
      <c r="L4" s="1">
        <v>2</v>
      </c>
    </row>
    <row r="5" spans="1:17">
      <c r="B5" s="1">
        <v>625</v>
      </c>
      <c r="C5" s="1">
        <f t="shared" ref="C5:C14" si="3">C4+25</f>
        <v>700</v>
      </c>
      <c r="D5" s="7">
        <v>97.719487430134805</v>
      </c>
      <c r="E5" s="7">
        <v>284.43205499296897</v>
      </c>
      <c r="F5" s="11">
        <f>D5/$A$3</f>
        <v>4.8859743715067405E-2</v>
      </c>
      <c r="G5" s="11">
        <f t="shared" si="2"/>
        <v>0.14221602749648449</v>
      </c>
      <c r="H5" s="11">
        <f t="shared" si="0"/>
        <v>0.19107577121155189</v>
      </c>
    </row>
    <row r="6" spans="1:17">
      <c r="B6" s="1">
        <v>625</v>
      </c>
      <c r="C6" s="1">
        <f t="shared" si="3"/>
        <v>725</v>
      </c>
      <c r="D6" s="7">
        <v>132.36777997046599</v>
      </c>
      <c r="E6" s="7">
        <v>381.97455685036198</v>
      </c>
      <c r="F6" s="11">
        <f t="shared" si="1"/>
        <v>6.6183889985232988E-2</v>
      </c>
      <c r="G6" s="11">
        <f t="shared" si="2"/>
        <v>0.19098727842518098</v>
      </c>
      <c r="H6" s="11">
        <f t="shared" si="0"/>
        <v>0.25717116841041399</v>
      </c>
      <c r="J6" s="40" t="s">
        <v>25</v>
      </c>
      <c r="K6" s="43" t="s">
        <v>22</v>
      </c>
      <c r="L6" s="43"/>
      <c r="M6" s="43" t="s">
        <v>36</v>
      </c>
      <c r="N6" s="43"/>
      <c r="O6" s="38" t="s">
        <v>38</v>
      </c>
      <c r="P6" s="44"/>
      <c r="Q6" s="39"/>
    </row>
    <row r="7" spans="1:17" ht="15.75">
      <c r="B7" s="1">
        <v>625</v>
      </c>
      <c r="C7" s="1">
        <f t="shared" si="3"/>
        <v>750</v>
      </c>
      <c r="D7" s="7">
        <v>177.31304031341</v>
      </c>
      <c r="E7" s="7">
        <v>487.06517919903598</v>
      </c>
      <c r="F7" s="11">
        <f t="shared" si="1"/>
        <v>8.8656520156704999E-2</v>
      </c>
      <c r="G7" s="11">
        <f t="shared" si="2"/>
        <v>0.24353258959951798</v>
      </c>
      <c r="H7" s="11">
        <f t="shared" si="0"/>
        <v>0.33218910975622301</v>
      </c>
      <c r="J7" s="41"/>
      <c r="K7" s="23" t="s">
        <v>34</v>
      </c>
      <c r="L7" s="1" t="s">
        <v>35</v>
      </c>
      <c r="M7" s="1" t="s">
        <v>31</v>
      </c>
      <c r="N7" s="1" t="s">
        <v>32</v>
      </c>
      <c r="O7" s="1" t="s">
        <v>31</v>
      </c>
      <c r="P7" s="1" t="s">
        <v>32</v>
      </c>
      <c r="Q7" s="1" t="s">
        <v>33</v>
      </c>
    </row>
    <row r="8" spans="1:17">
      <c r="B8" s="1">
        <v>625</v>
      </c>
      <c r="C8" s="1">
        <f t="shared" si="3"/>
        <v>775</v>
      </c>
      <c r="D8" s="7">
        <v>234.998108710808</v>
      </c>
      <c r="E8" s="7">
        <v>571.75490368458804</v>
      </c>
      <c r="F8" s="11">
        <f t="shared" si="1"/>
        <v>0.117499054355404</v>
      </c>
      <c r="G8" s="11">
        <f t="shared" si="2"/>
        <v>0.28587745184229402</v>
      </c>
      <c r="H8" s="11">
        <f t="shared" si="0"/>
        <v>0.40337650619769799</v>
      </c>
      <c r="J8" s="1">
        <v>0.1</v>
      </c>
      <c r="K8" s="7">
        <f>(3000/($J$17+J8))*$J$17</f>
        <v>2727.272727272727</v>
      </c>
      <c r="L8" s="7">
        <f>3000-K8</f>
        <v>272.72727272727298</v>
      </c>
      <c r="M8" s="7">
        <v>549.48611896602097</v>
      </c>
      <c r="N8" s="7">
        <v>698.17487647282303</v>
      </c>
      <c r="O8" s="11">
        <f>M8/K8</f>
        <v>0.20147824362087438</v>
      </c>
      <c r="P8" s="11">
        <f t="shared" ref="P8:P17" si="4">N8/K8</f>
        <v>0.25599745470670182</v>
      </c>
      <c r="Q8" s="11">
        <f t="shared" ref="Q8:Q17" si="5">(M8+N8)/K8</f>
        <v>0.45747569832757623</v>
      </c>
    </row>
    <row r="9" spans="1:17">
      <c r="B9" s="1">
        <v>625</v>
      </c>
      <c r="C9" s="1">
        <f t="shared" si="3"/>
        <v>800</v>
      </c>
      <c r="D9" s="7">
        <v>307.03573340722801</v>
      </c>
      <c r="E9" s="7">
        <v>597.89437751141497</v>
      </c>
      <c r="F9" s="11">
        <f t="shared" si="1"/>
        <v>0.153517866703614</v>
      </c>
      <c r="G9" s="20">
        <f t="shared" si="2"/>
        <v>0.29894718875570747</v>
      </c>
      <c r="H9" s="11">
        <f t="shared" si="0"/>
        <v>0.45246505545932147</v>
      </c>
      <c r="J9" s="1">
        <f>J8+0.1</f>
        <v>0.2</v>
      </c>
      <c r="K9" s="7">
        <f t="shared" ref="K9:K17" si="6">(3000/($J$17+J9))*$J$17</f>
        <v>2499.9999999999995</v>
      </c>
      <c r="L9" s="7">
        <f t="shared" ref="L9:L17" si="7">3000-K9</f>
        <v>500.00000000000045</v>
      </c>
      <c r="M9" s="7">
        <v>490.89834937453799</v>
      </c>
      <c r="N9" s="7">
        <v>672.52189443204497</v>
      </c>
      <c r="O9" s="11">
        <f t="shared" ref="O9:O17" si="8">M9/K9</f>
        <v>0.19635933974981523</v>
      </c>
      <c r="P9" s="11">
        <f t="shared" si="4"/>
        <v>0.26900875777281802</v>
      </c>
      <c r="Q9" s="11">
        <f t="shared" si="5"/>
        <v>0.46536809752263325</v>
      </c>
    </row>
    <row r="10" spans="1:17">
      <c r="B10" s="1">
        <v>625</v>
      </c>
      <c r="C10" s="1">
        <f t="shared" si="3"/>
        <v>825</v>
      </c>
      <c r="D10" s="7">
        <v>390.22921012949098</v>
      </c>
      <c r="E10" s="7">
        <v>540.11292286437003</v>
      </c>
      <c r="F10" s="11">
        <f t="shared" si="1"/>
        <v>0.19511460506474548</v>
      </c>
      <c r="G10" s="11">
        <f t="shared" si="2"/>
        <v>0.27005646143218504</v>
      </c>
      <c r="H10" s="20">
        <f t="shared" si="0"/>
        <v>0.46517106649693052</v>
      </c>
      <c r="J10" s="1">
        <f t="shared" ref="J10:J16" si="9">J9+0.1</f>
        <v>0.30000000000000004</v>
      </c>
      <c r="K10" s="7">
        <f t="shared" si="6"/>
        <v>2307.6923076923076</v>
      </c>
      <c r="L10" s="7">
        <f t="shared" si="7"/>
        <v>692.30769230769238</v>
      </c>
      <c r="M10" s="7">
        <v>442.559046929207</v>
      </c>
      <c r="N10" s="7">
        <v>646.02743832419605</v>
      </c>
      <c r="O10" s="11">
        <f t="shared" si="8"/>
        <v>0.19177558700265637</v>
      </c>
      <c r="P10" s="11">
        <f t="shared" si="4"/>
        <v>0.27994522327381832</v>
      </c>
      <c r="Q10" s="11">
        <f t="shared" si="5"/>
        <v>0.47172081027647467</v>
      </c>
    </row>
    <row r="11" spans="1:17">
      <c r="B11" s="1">
        <v>625</v>
      </c>
      <c r="C11" s="1">
        <f t="shared" si="3"/>
        <v>850</v>
      </c>
      <c r="D11" s="7">
        <v>474.61533636539798</v>
      </c>
      <c r="E11" s="7">
        <v>408.08507433210502</v>
      </c>
      <c r="F11" s="11">
        <f t="shared" si="1"/>
        <v>0.23730766818269899</v>
      </c>
      <c r="G11" s="11">
        <f t="shared" si="2"/>
        <v>0.2040425371660525</v>
      </c>
      <c r="H11" s="11">
        <f t="shared" si="0"/>
        <v>0.44135020534875152</v>
      </c>
      <c r="J11" s="1">
        <f t="shared" si="9"/>
        <v>0.4</v>
      </c>
      <c r="K11" s="7">
        <f t="shared" si="6"/>
        <v>2142.8571428571427</v>
      </c>
      <c r="L11" s="7">
        <f t="shared" si="7"/>
        <v>857.14285714285734</v>
      </c>
      <c r="M11" s="7">
        <v>402.18897547802499</v>
      </c>
      <c r="N11" s="7">
        <v>619.78394982861198</v>
      </c>
      <c r="O11" s="11">
        <f t="shared" si="8"/>
        <v>0.18768818855641167</v>
      </c>
      <c r="P11" s="11">
        <f t="shared" si="4"/>
        <v>0.28923250992001898</v>
      </c>
      <c r="Q11" s="11">
        <f t="shared" si="5"/>
        <v>0.47692069847643065</v>
      </c>
    </row>
    <row r="12" spans="1:17">
      <c r="B12" s="1">
        <v>625</v>
      </c>
      <c r="C12" s="1">
        <f t="shared" si="3"/>
        <v>875</v>
      </c>
      <c r="D12" s="7">
        <v>547.81601531847002</v>
      </c>
      <c r="E12" s="7">
        <v>247.47311022680699</v>
      </c>
      <c r="F12" s="11">
        <f t="shared" si="1"/>
        <v>0.27390800765923501</v>
      </c>
      <c r="G12" s="11">
        <f t="shared" si="2"/>
        <v>0.12373655511340349</v>
      </c>
      <c r="H12" s="11">
        <f t="shared" si="0"/>
        <v>0.39764456277263849</v>
      </c>
      <c r="J12" s="1">
        <f t="shared" si="9"/>
        <v>0.5</v>
      </c>
      <c r="K12" s="7">
        <f t="shared" si="6"/>
        <v>1999.9999999999998</v>
      </c>
      <c r="L12" s="7">
        <f t="shared" si="7"/>
        <v>1000.0000000000002</v>
      </c>
      <c r="M12" s="7">
        <v>368.09361459671698</v>
      </c>
      <c r="N12" s="7">
        <v>594.39690899624998</v>
      </c>
      <c r="O12" s="11">
        <f t="shared" si="8"/>
        <v>0.18404680729835851</v>
      </c>
      <c r="P12" s="11">
        <f t="shared" si="4"/>
        <v>0.29719845449812504</v>
      </c>
      <c r="Q12" s="11">
        <f t="shared" si="5"/>
        <v>0.48124526179648353</v>
      </c>
    </row>
    <row r="13" spans="1:17">
      <c r="B13" s="1">
        <v>625</v>
      </c>
      <c r="C13" s="1">
        <f t="shared" si="3"/>
        <v>900</v>
      </c>
      <c r="D13" s="7">
        <v>599.67574595217798</v>
      </c>
      <c r="E13" s="7">
        <v>113.725200607535</v>
      </c>
      <c r="F13" s="11">
        <f t="shared" si="1"/>
        <v>0.29983787297608899</v>
      </c>
      <c r="G13" s="11">
        <f t="shared" si="2"/>
        <v>5.6862600303767503E-2</v>
      </c>
      <c r="H13" s="11">
        <f t="shared" si="0"/>
        <v>0.35670047327985649</v>
      </c>
      <c r="J13" s="1">
        <f t="shared" si="9"/>
        <v>0.6</v>
      </c>
      <c r="K13" s="7">
        <f t="shared" si="6"/>
        <v>1875</v>
      </c>
      <c r="L13" s="7">
        <f t="shared" si="7"/>
        <v>1125</v>
      </c>
      <c r="M13" s="7">
        <v>338.99735386835499</v>
      </c>
      <c r="N13" s="7">
        <v>570.17720959450901</v>
      </c>
      <c r="O13" s="11">
        <f t="shared" si="8"/>
        <v>0.18079858872978932</v>
      </c>
      <c r="P13" s="11">
        <f t="shared" si="4"/>
        <v>0.30409451178373814</v>
      </c>
      <c r="Q13" s="11">
        <f t="shared" si="5"/>
        <v>0.48489310051352746</v>
      </c>
    </row>
    <row r="14" spans="1:17">
      <c r="B14" s="3">
        <v>625</v>
      </c>
      <c r="C14" s="3">
        <f t="shared" si="3"/>
        <v>925</v>
      </c>
      <c r="D14" s="8">
        <v>623.35757327486704</v>
      </c>
      <c r="E14" s="8">
        <v>36.4279488640274</v>
      </c>
      <c r="F14" s="16">
        <f t="shared" si="1"/>
        <v>0.31167878663743354</v>
      </c>
      <c r="G14" s="12">
        <f t="shared" si="2"/>
        <v>1.82139744320137E-2</v>
      </c>
      <c r="H14" s="12">
        <f t="shared" si="0"/>
        <v>0.3298927610694472</v>
      </c>
      <c r="J14" s="1">
        <f t="shared" si="9"/>
        <v>0.7</v>
      </c>
      <c r="K14" s="7">
        <f t="shared" si="6"/>
        <v>1764.7058823529412</v>
      </c>
      <c r="L14" s="7">
        <f t="shared" si="7"/>
        <v>1235.2941176470588</v>
      </c>
      <c r="M14" s="7">
        <v>313.93141758284798</v>
      </c>
      <c r="N14" s="7">
        <v>547.26405283358099</v>
      </c>
      <c r="O14" s="11">
        <f t="shared" si="8"/>
        <v>0.17789446996361385</v>
      </c>
      <c r="P14" s="11">
        <f t="shared" si="4"/>
        <v>0.3101162966056959</v>
      </c>
      <c r="Q14" s="11">
        <f t="shared" si="5"/>
        <v>0.48801076656930975</v>
      </c>
    </row>
    <row r="15" spans="1:17">
      <c r="B15" s="5"/>
      <c r="C15" s="6"/>
      <c r="D15" s="9"/>
      <c r="E15" s="9"/>
      <c r="F15" s="13"/>
      <c r="G15" s="13"/>
      <c r="H15" s="14"/>
      <c r="J15" s="1">
        <f t="shared" si="9"/>
        <v>0.79999999999999993</v>
      </c>
      <c r="K15" s="7">
        <f t="shared" si="6"/>
        <v>1666.6666666666665</v>
      </c>
      <c r="L15" s="7">
        <f t="shared" si="7"/>
        <v>1333.3333333333335</v>
      </c>
      <c r="M15" s="7">
        <v>292.15005027349702</v>
      </c>
      <c r="N15" s="7">
        <v>525.69343106266297</v>
      </c>
      <c r="O15" s="11">
        <f t="shared" si="8"/>
        <v>0.17529003016409822</v>
      </c>
      <c r="P15" s="11">
        <f t="shared" si="4"/>
        <v>0.31541605863759781</v>
      </c>
      <c r="Q15" s="11">
        <f t="shared" si="5"/>
        <v>0.49070608880169608</v>
      </c>
    </row>
    <row r="16" spans="1:17">
      <c r="B16" s="4">
        <v>650</v>
      </c>
      <c r="C16" s="4">
        <v>675</v>
      </c>
      <c r="D16" s="10">
        <v>89.913613225001797</v>
      </c>
      <c r="E16" s="10">
        <v>260.74369076566501</v>
      </c>
      <c r="F16" s="15">
        <f t="shared" si="1"/>
        <v>4.4956806612500899E-2</v>
      </c>
      <c r="G16" s="15">
        <f t="shared" ref="G16:G26" si="10">E16/$A$3</f>
        <v>0.1303718453828325</v>
      </c>
      <c r="H16" s="15">
        <f t="shared" ref="H16:H26" si="11">(D16+E16)/$A$3</f>
        <v>0.17532865199533343</v>
      </c>
      <c r="J16" s="1">
        <f t="shared" si="9"/>
        <v>0.89999999999999991</v>
      </c>
      <c r="K16" s="7">
        <f t="shared" si="6"/>
        <v>1578.9473684210525</v>
      </c>
      <c r="L16" s="7">
        <f>3000-K16</f>
        <v>1421.0526315789475</v>
      </c>
      <c r="M16" s="7">
        <v>273.07316514092997</v>
      </c>
      <c r="N16" s="7">
        <v>505.442707987463</v>
      </c>
      <c r="O16" s="11">
        <f t="shared" si="8"/>
        <v>0.17294633792258901</v>
      </c>
      <c r="P16" s="11">
        <f t="shared" si="4"/>
        <v>0.3201137150587266</v>
      </c>
      <c r="Q16" s="11">
        <f t="shared" si="5"/>
        <v>0.49306005298131561</v>
      </c>
    </row>
    <row r="17" spans="2:17">
      <c r="B17" s="1">
        <v>650</v>
      </c>
      <c r="C17" s="1">
        <f>C16+25</f>
        <v>700</v>
      </c>
      <c r="D17" s="7">
        <v>118.213083032466</v>
      </c>
      <c r="E17" s="7">
        <v>342.94127233129802</v>
      </c>
      <c r="F17" s="11">
        <f t="shared" si="1"/>
        <v>5.9106541516232999E-2</v>
      </c>
      <c r="G17" s="11">
        <f t="shared" si="10"/>
        <v>0.171470636165649</v>
      </c>
      <c r="H17" s="11">
        <f t="shared" si="11"/>
        <v>0.23057717768188202</v>
      </c>
      <c r="J17" s="1">
        <f>J16+0.1</f>
        <v>0.99999999999999989</v>
      </c>
      <c r="K17" s="7">
        <f t="shared" si="6"/>
        <v>1500</v>
      </c>
      <c r="L17" s="7">
        <f t="shared" si="7"/>
        <v>1500</v>
      </c>
      <c r="M17" s="7">
        <v>256.24461992039397</v>
      </c>
      <c r="N17" s="7">
        <v>486.45698508568103</v>
      </c>
      <c r="O17" s="11">
        <f t="shared" si="8"/>
        <v>0.17082974661359598</v>
      </c>
      <c r="P17" s="11">
        <f t="shared" si="4"/>
        <v>0.32430465672378733</v>
      </c>
      <c r="Q17" s="11">
        <f t="shared" si="5"/>
        <v>0.49513440333738329</v>
      </c>
    </row>
    <row r="18" spans="2:17">
      <c r="B18" s="1">
        <v>650</v>
      </c>
      <c r="C18" s="1">
        <f t="shared" ref="C18:C25" si="12">C17+25</f>
        <v>725</v>
      </c>
      <c r="D18" s="7">
        <v>154.91012777813901</v>
      </c>
      <c r="E18" s="7">
        <v>439.45244969405701</v>
      </c>
      <c r="F18" s="11">
        <f t="shared" si="1"/>
        <v>7.7455063889069503E-2</v>
      </c>
      <c r="G18" s="11">
        <f t="shared" si="10"/>
        <v>0.2197262248470285</v>
      </c>
      <c r="H18" s="11">
        <f t="shared" si="11"/>
        <v>0.297181288736098</v>
      </c>
    </row>
    <row r="19" spans="2:17">
      <c r="B19" s="1">
        <v>650</v>
      </c>
      <c r="C19" s="1">
        <f t="shared" si="12"/>
        <v>750</v>
      </c>
      <c r="D19" s="7">
        <v>201.93462405358699</v>
      </c>
      <c r="E19" s="7">
        <v>534.74676816501801</v>
      </c>
      <c r="F19" s="11">
        <f t="shared" si="1"/>
        <v>0.10096731202679349</v>
      </c>
      <c r="G19" s="11">
        <f t="shared" si="10"/>
        <v>0.26737338408250899</v>
      </c>
      <c r="H19" s="11">
        <f t="shared" si="11"/>
        <v>0.36834069610930248</v>
      </c>
    </row>
    <row r="20" spans="2:17">
      <c r="B20" s="1">
        <v>650</v>
      </c>
      <c r="C20" s="1">
        <f t="shared" si="12"/>
        <v>775</v>
      </c>
      <c r="D20" s="7">
        <v>261.57603513355701</v>
      </c>
      <c r="E20" s="7">
        <v>598.82790291717299</v>
      </c>
      <c r="F20" s="11">
        <f t="shared" si="1"/>
        <v>0.13078801756677852</v>
      </c>
      <c r="G20" s="20">
        <f t="shared" si="10"/>
        <v>0.29941395145858651</v>
      </c>
      <c r="H20" s="11">
        <f t="shared" si="11"/>
        <v>0.43020196902536495</v>
      </c>
      <c r="J20" s="1" t="s">
        <v>26</v>
      </c>
      <c r="K20" s="1">
        <v>725</v>
      </c>
    </row>
    <row r="21" spans="2:17">
      <c r="B21" s="1">
        <v>650</v>
      </c>
      <c r="C21" s="1">
        <f t="shared" si="12"/>
        <v>800</v>
      </c>
      <c r="D21" s="7">
        <v>334.45453831491301</v>
      </c>
      <c r="E21" s="7">
        <v>597.37557455568401</v>
      </c>
      <c r="F21" s="11">
        <f t="shared" si="1"/>
        <v>0.1672272691574565</v>
      </c>
      <c r="G21" s="11">
        <f t="shared" si="10"/>
        <v>0.29868778727784201</v>
      </c>
      <c r="H21" s="20">
        <f t="shared" si="11"/>
        <v>0.46591505643529851</v>
      </c>
      <c r="J21" s="1" t="s">
        <v>28</v>
      </c>
      <c r="K21" s="1">
        <v>775</v>
      </c>
    </row>
    <row r="22" spans="2:17">
      <c r="B22" s="1">
        <v>650</v>
      </c>
      <c r="C22" s="1">
        <f t="shared" si="12"/>
        <v>825</v>
      </c>
      <c r="D22" s="7">
        <v>415.90168585103203</v>
      </c>
      <c r="E22" s="7">
        <v>514.33378237330203</v>
      </c>
      <c r="F22" s="11">
        <f t="shared" si="1"/>
        <v>0.20795084292551602</v>
      </c>
      <c r="G22" s="11">
        <f t="shared" si="10"/>
        <v>0.25716689118665104</v>
      </c>
      <c r="H22" s="11">
        <f t="shared" si="11"/>
        <v>0.465117734112167</v>
      </c>
      <c r="J22" s="1" t="s">
        <v>0</v>
      </c>
      <c r="K22" s="1">
        <v>0.5</v>
      </c>
    </row>
    <row r="23" spans="2:17">
      <c r="B23" s="1">
        <v>650</v>
      </c>
      <c r="C23" s="1">
        <f t="shared" si="12"/>
        <v>850</v>
      </c>
      <c r="D23" s="7">
        <v>495.69312718760398</v>
      </c>
      <c r="E23" s="7">
        <v>368.84125344690699</v>
      </c>
      <c r="F23" s="11">
        <f t="shared" si="1"/>
        <v>0.247846563593802</v>
      </c>
      <c r="G23" s="11">
        <f t="shared" si="10"/>
        <v>0.1844206267234535</v>
      </c>
      <c r="H23" s="11">
        <f t="shared" si="11"/>
        <v>0.43226719031725547</v>
      </c>
      <c r="J23" s="1" t="s">
        <v>43</v>
      </c>
      <c r="K23" s="1">
        <v>2000</v>
      </c>
    </row>
    <row r="24" spans="2:17">
      <c r="B24" s="1">
        <v>650</v>
      </c>
      <c r="C24" s="1">
        <f t="shared" si="12"/>
        <v>875</v>
      </c>
      <c r="D24" s="7">
        <v>562.81067415826794</v>
      </c>
      <c r="E24" s="7">
        <v>210.27766297881101</v>
      </c>
      <c r="F24" s="11">
        <f t="shared" si="1"/>
        <v>0.28140533707913395</v>
      </c>
      <c r="G24" s="11">
        <f t="shared" si="10"/>
        <v>0.1051388314894055</v>
      </c>
      <c r="H24" s="11">
        <f t="shared" si="11"/>
        <v>0.38654416856853946</v>
      </c>
    </row>
    <row r="25" spans="2:17">
      <c r="B25" s="1">
        <v>650</v>
      </c>
      <c r="C25" s="1">
        <f t="shared" si="12"/>
        <v>900</v>
      </c>
      <c r="D25" s="7">
        <v>608.37845528716605</v>
      </c>
      <c r="E25" s="7">
        <v>89.298788085579602</v>
      </c>
      <c r="F25" s="11">
        <f t="shared" si="1"/>
        <v>0.30418922764358303</v>
      </c>
      <c r="G25" s="11">
        <f t="shared" si="10"/>
        <v>4.4649394042789801E-2</v>
      </c>
      <c r="H25" s="11">
        <f t="shared" si="11"/>
        <v>0.34883862168637286</v>
      </c>
      <c r="J25" s="43" t="s">
        <v>19</v>
      </c>
      <c r="K25" s="43"/>
      <c r="L25" s="43" t="s">
        <v>37</v>
      </c>
      <c r="M25" s="43"/>
      <c r="N25" s="43" t="s">
        <v>38</v>
      </c>
      <c r="O25" s="43"/>
      <c r="P25" s="43"/>
    </row>
    <row r="26" spans="2:17">
      <c r="B26" s="3">
        <v>650</v>
      </c>
      <c r="C26" s="3">
        <f>C25+25</f>
        <v>925</v>
      </c>
      <c r="D26" s="8">
        <v>626.47313403677697</v>
      </c>
      <c r="E26" s="21">
        <v>25.7355633648794</v>
      </c>
      <c r="F26" s="16">
        <f t="shared" si="1"/>
        <v>0.31323656701838848</v>
      </c>
      <c r="G26" s="12">
        <f t="shared" si="10"/>
        <v>1.28677816824397E-2</v>
      </c>
      <c r="H26" s="12">
        <f t="shared" si="11"/>
        <v>0.32610434870082822</v>
      </c>
      <c r="J26" s="1" t="s">
        <v>20</v>
      </c>
      <c r="K26" s="1" t="s">
        <v>21</v>
      </c>
      <c r="L26" s="1" t="s">
        <v>31</v>
      </c>
      <c r="M26" s="1" t="s">
        <v>32</v>
      </c>
      <c r="N26" s="1" t="s">
        <v>31</v>
      </c>
      <c r="O26" s="1" t="s">
        <v>32</v>
      </c>
      <c r="P26" s="1" t="s">
        <v>33</v>
      </c>
    </row>
    <row r="27" spans="2:17">
      <c r="B27" s="5"/>
      <c r="C27" s="6"/>
      <c r="D27" s="9"/>
      <c r="E27" s="9"/>
      <c r="F27" s="13"/>
      <c r="G27" s="13"/>
      <c r="H27" s="14"/>
      <c r="J27" s="1">
        <v>5</v>
      </c>
      <c r="K27" s="1">
        <v>4</v>
      </c>
      <c r="L27" s="7">
        <v>465.41623359388598</v>
      </c>
      <c r="M27" s="7">
        <v>339.25259854068901</v>
      </c>
      <c r="N27" s="11">
        <f>L27/$K$23</f>
        <v>0.23270811679694298</v>
      </c>
      <c r="O27" s="11">
        <f>M27/$K$23</f>
        <v>0.1696262992703445</v>
      </c>
      <c r="P27" s="11">
        <f>(L27+M27)/$K$23</f>
        <v>0.40233441606728754</v>
      </c>
    </row>
    <row r="28" spans="2:17">
      <c r="B28" s="4">
        <v>675</v>
      </c>
      <c r="C28" s="4">
        <v>700</v>
      </c>
      <c r="D28" s="10">
        <v>144.10158376725201</v>
      </c>
      <c r="E28" s="10">
        <v>414.16604911701899</v>
      </c>
      <c r="F28" s="15">
        <f t="shared" si="1"/>
        <v>7.2050791883626009E-2</v>
      </c>
      <c r="G28" s="15">
        <f t="shared" ref="G28:G37" si="13">E28/$A$3</f>
        <v>0.20708302455850949</v>
      </c>
      <c r="H28" s="15">
        <f t="shared" ref="H28:H37" si="14">(D28+E28)/$A$3</f>
        <v>0.27913381644213553</v>
      </c>
      <c r="J28" s="1">
        <v>4</v>
      </c>
      <c r="K28" s="1">
        <v>3</v>
      </c>
      <c r="L28" s="7">
        <v>433.368927889139</v>
      </c>
      <c r="M28" s="7">
        <v>458.00858854047402</v>
      </c>
      <c r="N28" s="11">
        <f>L28/$K$23</f>
        <v>0.2166844639445695</v>
      </c>
      <c r="O28" s="11">
        <f t="shared" ref="O28:O30" si="15">M28/$K$23</f>
        <v>0.22900429427023702</v>
      </c>
      <c r="P28" s="11">
        <f>(L28+M28)/$K$23</f>
        <v>0.44568875821480652</v>
      </c>
    </row>
    <row r="29" spans="2:17">
      <c r="B29" s="1">
        <v>675</v>
      </c>
      <c r="C29" s="1">
        <f>C28+25</f>
        <v>725</v>
      </c>
      <c r="D29" s="7">
        <v>182.70872281114401</v>
      </c>
      <c r="E29" s="7">
        <v>503.874047463632</v>
      </c>
      <c r="F29" s="11">
        <f t="shared" si="1"/>
        <v>9.1354361405572002E-2</v>
      </c>
      <c r="G29" s="11">
        <f t="shared" si="13"/>
        <v>0.25193702373181598</v>
      </c>
      <c r="H29" s="11">
        <f t="shared" si="14"/>
        <v>0.34329138513738805</v>
      </c>
      <c r="J29" s="1">
        <v>3</v>
      </c>
      <c r="K29" s="1">
        <v>2</v>
      </c>
      <c r="L29" s="7">
        <v>368.09365175918299</v>
      </c>
      <c r="M29" s="7">
        <v>594.39736785345997</v>
      </c>
      <c r="N29" s="11">
        <f>L29/$K$23</f>
        <v>0.18404682587959151</v>
      </c>
      <c r="O29" s="11">
        <f t="shared" si="15"/>
        <v>0.29719868392672999</v>
      </c>
      <c r="P29" s="11">
        <f>(L29+M29)/$K$23</f>
        <v>0.48124550980632147</v>
      </c>
    </row>
    <row r="30" spans="2:17">
      <c r="B30" s="1">
        <v>675</v>
      </c>
      <c r="C30" s="1">
        <f t="shared" ref="C30:C37" si="16">C29+25</f>
        <v>750</v>
      </c>
      <c r="D30" s="7">
        <v>231.62373344166099</v>
      </c>
      <c r="E30" s="7">
        <v>581.49797072432295</v>
      </c>
      <c r="F30" s="11">
        <f t="shared" si="1"/>
        <v>0.11581186672083049</v>
      </c>
      <c r="G30" s="11">
        <f t="shared" si="13"/>
        <v>0.29074898536216148</v>
      </c>
      <c r="H30" s="11">
        <f t="shared" si="14"/>
        <v>0.40656085208299197</v>
      </c>
      <c r="J30" s="1">
        <v>2</v>
      </c>
      <c r="K30" s="1">
        <v>1</v>
      </c>
      <c r="L30" s="7">
        <v>258.60179679883498</v>
      </c>
      <c r="M30" s="7">
        <v>649.70459168973105</v>
      </c>
      <c r="N30" s="11">
        <f>L30/$K$23</f>
        <v>0.1293008983994175</v>
      </c>
      <c r="O30" s="11">
        <f t="shared" si="15"/>
        <v>0.32485229584486552</v>
      </c>
      <c r="P30" s="11">
        <f>(L30+M30)/$K$23</f>
        <v>0.45415319424428297</v>
      </c>
    </row>
    <row r="31" spans="2:17">
      <c r="B31" s="1">
        <v>675</v>
      </c>
      <c r="C31" s="1">
        <f t="shared" si="16"/>
        <v>775</v>
      </c>
      <c r="D31" s="7">
        <v>292.68776155358699</v>
      </c>
      <c r="E31" s="7">
        <v>617.31234048963597</v>
      </c>
      <c r="F31" s="11">
        <f t="shared" si="1"/>
        <v>0.1463438807767935</v>
      </c>
      <c r="G31" s="20">
        <f t="shared" si="13"/>
        <v>0.30865617024481801</v>
      </c>
      <c r="H31" s="11">
        <f t="shared" si="14"/>
        <v>0.45500005102161151</v>
      </c>
    </row>
    <row r="32" spans="2:17">
      <c r="B32" s="1">
        <v>675</v>
      </c>
      <c r="C32" s="1">
        <f t="shared" si="16"/>
        <v>800</v>
      </c>
      <c r="D32" s="7">
        <v>365.18261503287198</v>
      </c>
      <c r="E32" s="7">
        <v>583.91690359660504</v>
      </c>
      <c r="F32" s="11">
        <f t="shared" si="1"/>
        <v>0.18259130751643599</v>
      </c>
      <c r="G32" s="11">
        <f t="shared" si="13"/>
        <v>0.29195845179830254</v>
      </c>
      <c r="H32" s="20">
        <f t="shared" si="14"/>
        <v>0.47454975931473847</v>
      </c>
    </row>
    <row r="33" spans="2:8">
      <c r="B33" s="1">
        <v>675</v>
      </c>
      <c r="C33" s="1">
        <f t="shared" si="16"/>
        <v>825</v>
      </c>
      <c r="D33" s="7">
        <v>443.19049954749198</v>
      </c>
      <c r="E33" s="7">
        <v>476.06886781823903</v>
      </c>
      <c r="F33" s="11">
        <f t="shared" si="1"/>
        <v>0.22159524977374598</v>
      </c>
      <c r="G33" s="11">
        <f t="shared" si="13"/>
        <v>0.23803443390911952</v>
      </c>
      <c r="H33" s="11">
        <f t="shared" si="14"/>
        <v>0.4596296836828655</v>
      </c>
    </row>
    <row r="34" spans="2:8">
      <c r="B34" s="1">
        <v>675</v>
      </c>
      <c r="C34" s="1">
        <f t="shared" si="16"/>
        <v>850</v>
      </c>
      <c r="D34" s="7">
        <v>516.98726132305001</v>
      </c>
      <c r="E34" s="7">
        <v>321.51121791325698</v>
      </c>
      <c r="F34" s="11">
        <f t="shared" si="1"/>
        <v>0.25849363066152498</v>
      </c>
      <c r="G34" s="11">
        <f t="shared" si="13"/>
        <v>0.16075560895662849</v>
      </c>
      <c r="H34" s="11">
        <f t="shared" si="14"/>
        <v>0.41924923961815352</v>
      </c>
    </row>
    <row r="35" spans="2:8">
      <c r="B35" s="1">
        <v>675</v>
      </c>
      <c r="C35" s="1">
        <f t="shared" si="16"/>
        <v>875</v>
      </c>
      <c r="D35" s="7">
        <v>577.24265100467403</v>
      </c>
      <c r="E35" s="7">
        <v>170.57077245690499</v>
      </c>
      <c r="F35" s="11">
        <f t="shared" si="1"/>
        <v>0.28862132550233699</v>
      </c>
      <c r="G35" s="11">
        <f t="shared" si="13"/>
        <v>8.5285386228452498E-2</v>
      </c>
      <c r="H35" s="11">
        <f t="shared" si="14"/>
        <v>0.37390671173078954</v>
      </c>
    </row>
    <row r="36" spans="2:8">
      <c r="B36" s="1">
        <v>675</v>
      </c>
      <c r="C36" s="1">
        <f>C35+25</f>
        <v>900</v>
      </c>
      <c r="D36" s="7">
        <v>616.11228698799198</v>
      </c>
      <c r="E36" s="7">
        <v>66.007011024148994</v>
      </c>
      <c r="F36" s="11">
        <f t="shared" si="1"/>
        <v>0.30805614349399602</v>
      </c>
      <c r="G36" s="11">
        <f t="shared" si="13"/>
        <v>3.3003505512074496E-2</v>
      </c>
      <c r="H36" s="11">
        <f t="shared" si="14"/>
        <v>0.34105964900607044</v>
      </c>
    </row>
    <row r="37" spans="2:8">
      <c r="B37" s="3">
        <v>675</v>
      </c>
      <c r="C37" s="3">
        <f t="shared" si="16"/>
        <v>925</v>
      </c>
      <c r="D37" s="8">
        <v>628.57331256578902</v>
      </c>
      <c r="E37" s="8">
        <v>16.841632826957099</v>
      </c>
      <c r="F37" s="16">
        <f t="shared" si="1"/>
        <v>0.31428665628289454</v>
      </c>
      <c r="G37" s="12">
        <f t="shared" si="13"/>
        <v>8.4208164134785494E-3</v>
      </c>
      <c r="H37" s="12">
        <f t="shared" si="14"/>
        <v>0.32270747269637307</v>
      </c>
    </row>
    <row r="38" spans="2:8">
      <c r="B38" s="5"/>
      <c r="C38" s="6"/>
      <c r="D38" s="9"/>
      <c r="E38" s="9"/>
      <c r="F38" s="13"/>
      <c r="G38" s="13"/>
      <c r="H38" s="14"/>
    </row>
    <row r="39" spans="2:8">
      <c r="B39" s="4">
        <v>700</v>
      </c>
      <c r="C39" s="4">
        <v>725</v>
      </c>
      <c r="D39" s="10">
        <v>216.51753819123101</v>
      </c>
      <c r="E39" s="10">
        <v>568.22414515202297</v>
      </c>
      <c r="F39" s="15">
        <f t="shared" si="1"/>
        <v>0.10825876909561551</v>
      </c>
      <c r="G39" s="15">
        <f t="shared" ref="G39:G47" si="17">E39/$A$3</f>
        <v>0.28411207257601151</v>
      </c>
      <c r="H39" s="15">
        <f t="shared" ref="H39:H47" si="18">(D39+E39)/$A$3</f>
        <v>0.392370841671627</v>
      </c>
    </row>
    <row r="40" spans="2:8">
      <c r="B40" s="1">
        <v>700</v>
      </c>
      <c r="C40" s="1">
        <f>C39+25</f>
        <v>750</v>
      </c>
      <c r="D40" s="7">
        <v>266.932966657625</v>
      </c>
      <c r="E40" s="7">
        <v>618.56590983596402</v>
      </c>
      <c r="F40" s="11">
        <f t="shared" si="1"/>
        <v>0.1334664833288125</v>
      </c>
      <c r="G40" s="11">
        <f t="shared" si="17"/>
        <v>0.30928295491798202</v>
      </c>
      <c r="H40" s="11">
        <f t="shared" si="18"/>
        <v>0.44274943824679452</v>
      </c>
    </row>
    <row r="41" spans="2:8">
      <c r="B41" s="1">
        <v>700</v>
      </c>
      <c r="C41" s="1">
        <f t="shared" ref="C41:C46" si="19">C40+25</f>
        <v>775</v>
      </c>
      <c r="D41" s="7">
        <v>328.384244993094</v>
      </c>
      <c r="E41" s="7">
        <v>619.08717227449301</v>
      </c>
      <c r="F41" s="11">
        <f t="shared" si="1"/>
        <v>0.16419212249654699</v>
      </c>
      <c r="G41" s="20">
        <f t="shared" si="17"/>
        <v>0.30954358613724653</v>
      </c>
      <c r="H41" s="11">
        <f t="shared" si="18"/>
        <v>0.4737357086337935</v>
      </c>
    </row>
    <row r="42" spans="2:8">
      <c r="B42" s="1">
        <v>700</v>
      </c>
      <c r="C42" s="1">
        <f t="shared" si="19"/>
        <v>800</v>
      </c>
      <c r="D42" s="7">
        <v>398.66741416445598</v>
      </c>
      <c r="E42" s="7">
        <v>552.02115698718603</v>
      </c>
      <c r="F42" s="11">
        <f t="shared" si="1"/>
        <v>0.199333707082228</v>
      </c>
      <c r="G42" s="11">
        <f t="shared" si="17"/>
        <v>0.27601057849359301</v>
      </c>
      <c r="H42" s="20">
        <f t="shared" si="18"/>
        <v>0.47534428557582098</v>
      </c>
    </row>
    <row r="43" spans="2:8">
      <c r="B43" s="1">
        <v>700</v>
      </c>
      <c r="C43" s="1">
        <f t="shared" si="19"/>
        <v>825</v>
      </c>
      <c r="D43" s="7">
        <v>471.274755911493</v>
      </c>
      <c r="E43" s="7">
        <v>423.18034955277801</v>
      </c>
      <c r="F43" s="11">
        <f t="shared" si="1"/>
        <v>0.23563737795574649</v>
      </c>
      <c r="G43" s="11">
        <f t="shared" si="17"/>
        <v>0.211590174776389</v>
      </c>
      <c r="H43" s="11">
        <f t="shared" si="18"/>
        <v>0.44722755273213549</v>
      </c>
    </row>
    <row r="44" spans="2:8">
      <c r="B44" s="1">
        <v>700</v>
      </c>
      <c r="C44" s="1">
        <f t="shared" si="19"/>
        <v>850</v>
      </c>
      <c r="D44" s="7">
        <v>537.82440016066096</v>
      </c>
      <c r="E44" s="7">
        <v>266.67359427050798</v>
      </c>
      <c r="F44" s="11">
        <f t="shared" si="1"/>
        <v>0.26891220008033045</v>
      </c>
      <c r="G44" s="11">
        <f t="shared" si="17"/>
        <v>0.13333679713525398</v>
      </c>
      <c r="H44" s="11">
        <f t="shared" si="18"/>
        <v>0.40224899721558449</v>
      </c>
    </row>
    <row r="45" spans="2:8">
      <c r="B45" s="1">
        <v>700</v>
      </c>
      <c r="C45" s="1">
        <f t="shared" si="19"/>
        <v>875</v>
      </c>
      <c r="D45" s="7">
        <v>590.632282480963</v>
      </c>
      <c r="E45" s="7">
        <v>130.01276600473099</v>
      </c>
      <c r="F45" s="11">
        <f t="shared" si="1"/>
        <v>0.2953161412404815</v>
      </c>
      <c r="G45" s="11">
        <f t="shared" si="17"/>
        <v>6.5006383002365498E-2</v>
      </c>
      <c r="H45" s="11">
        <f t="shared" si="18"/>
        <v>0.360322524242847</v>
      </c>
    </row>
    <row r="46" spans="2:8">
      <c r="B46" s="1">
        <v>700</v>
      </c>
      <c r="C46" s="1">
        <f t="shared" si="19"/>
        <v>900</v>
      </c>
      <c r="D46" s="7">
        <v>622.51853412849198</v>
      </c>
      <c r="E46" s="7">
        <v>45.065453309948303</v>
      </c>
      <c r="F46" s="11">
        <f t="shared" si="1"/>
        <v>0.311259267064246</v>
      </c>
      <c r="G46" s="11">
        <f t="shared" si="17"/>
        <v>2.2532726654974151E-2</v>
      </c>
      <c r="H46" s="11">
        <f t="shared" si="18"/>
        <v>0.33379199371922014</v>
      </c>
    </row>
    <row r="47" spans="2:8">
      <c r="B47" s="3">
        <v>700</v>
      </c>
      <c r="C47" s="3">
        <f>C46+25</f>
        <v>925</v>
      </c>
      <c r="D47" s="8">
        <v>629.40714435480595</v>
      </c>
      <c r="E47" s="8">
        <v>10.031389495833499</v>
      </c>
      <c r="F47" s="25">
        <f t="shared" si="1"/>
        <v>0.31470357217740297</v>
      </c>
      <c r="G47" s="12">
        <f t="shared" si="17"/>
        <v>5.0156947479167496E-3</v>
      </c>
      <c r="H47" s="12">
        <f t="shared" si="18"/>
        <v>0.31971926692531977</v>
      </c>
    </row>
    <row r="48" spans="2:8">
      <c r="B48" s="5"/>
      <c r="C48" s="6"/>
      <c r="D48" s="9"/>
      <c r="E48" s="9"/>
      <c r="F48" s="13"/>
      <c r="G48" s="13"/>
      <c r="H48" s="14"/>
    </row>
    <row r="49" spans="2:16">
      <c r="B49" s="4">
        <v>725</v>
      </c>
      <c r="C49" s="4">
        <v>750</v>
      </c>
      <c r="D49" s="10">
        <v>308.082550635122</v>
      </c>
      <c r="E49" s="10">
        <v>632.64469051806896</v>
      </c>
      <c r="F49" s="15">
        <f t="shared" si="1"/>
        <v>0.15404127531756101</v>
      </c>
      <c r="G49" s="26">
        <f t="shared" ref="G49:G56" si="20">E49/$A$3</f>
        <v>0.31632234525903447</v>
      </c>
      <c r="H49" s="15">
        <f t="shared" ref="H49:H56" si="21">(D49+E49)/$A$3</f>
        <v>0.47036362057659553</v>
      </c>
    </row>
    <row r="50" spans="2:16">
      <c r="B50" s="1">
        <v>725</v>
      </c>
      <c r="C50" s="1">
        <f>C49+25</f>
        <v>775</v>
      </c>
      <c r="D50" s="7">
        <v>368.093305407667</v>
      </c>
      <c r="E50" s="7">
        <v>594.39731331252904</v>
      </c>
      <c r="F50" s="11">
        <f t="shared" si="1"/>
        <v>0.1840466527038335</v>
      </c>
      <c r="G50" s="11">
        <f t="shared" si="20"/>
        <v>0.29719865665626449</v>
      </c>
      <c r="H50" s="27">
        <f t="shared" si="21"/>
        <v>0.48124530936009802</v>
      </c>
    </row>
    <row r="51" spans="2:16">
      <c r="B51" s="1">
        <v>725</v>
      </c>
      <c r="C51" s="1">
        <f t="shared" ref="C51:C56" si="22">C50+25</f>
        <v>800</v>
      </c>
      <c r="D51" s="7">
        <v>433.761823191156</v>
      </c>
      <c r="E51" s="7">
        <v>496.827324058908</v>
      </c>
      <c r="F51" s="11">
        <f t="shared" si="1"/>
        <v>0.21688091159557799</v>
      </c>
      <c r="G51" s="11">
        <f t="shared" si="20"/>
        <v>0.248413662029454</v>
      </c>
      <c r="H51" s="11">
        <f t="shared" si="21"/>
        <v>0.46529457362503202</v>
      </c>
    </row>
    <row r="52" spans="2:16">
      <c r="B52" s="1">
        <v>725</v>
      </c>
      <c r="C52" s="1">
        <f t="shared" si="22"/>
        <v>825</v>
      </c>
      <c r="D52" s="7">
        <v>499.060659591834</v>
      </c>
      <c r="E52" s="7">
        <v>355.31531319541301</v>
      </c>
      <c r="F52" s="11">
        <f t="shared" si="1"/>
        <v>0.24953032979591699</v>
      </c>
      <c r="G52" s="11">
        <f t="shared" si="20"/>
        <v>0.17765765659770649</v>
      </c>
      <c r="H52" s="11">
        <f t="shared" si="21"/>
        <v>0.42718798639362354</v>
      </c>
      <c r="J52" t="s">
        <v>1</v>
      </c>
      <c r="K52" t="s">
        <v>2</v>
      </c>
      <c r="L52" t="s">
        <v>7</v>
      </c>
      <c r="O52" t="s">
        <v>8</v>
      </c>
    </row>
    <row r="53" spans="2:16">
      <c r="B53" s="1">
        <v>725</v>
      </c>
      <c r="C53" s="1">
        <f t="shared" si="22"/>
        <v>850</v>
      </c>
      <c r="D53" s="7">
        <v>557.48766698807697</v>
      </c>
      <c r="E53" s="7">
        <v>206.62189784788899</v>
      </c>
      <c r="F53" s="11">
        <f t="shared" si="1"/>
        <v>0.27874383349403847</v>
      </c>
      <c r="G53" s="11">
        <f t="shared" si="20"/>
        <v>0.10331094892394449</v>
      </c>
      <c r="H53" s="11">
        <f t="shared" si="21"/>
        <v>0.38205478241798302</v>
      </c>
      <c r="J53">
        <v>2.375</v>
      </c>
      <c r="K53">
        <v>727.5</v>
      </c>
      <c r="L53">
        <v>295</v>
      </c>
      <c r="M53">
        <v>1</v>
      </c>
      <c r="O53">
        <v>-351830.37658555002</v>
      </c>
      <c r="P53">
        <f>O53*-1</f>
        <v>351830.37658555002</v>
      </c>
    </row>
    <row r="54" spans="2:16">
      <c r="B54" s="1">
        <v>725</v>
      </c>
      <c r="C54" s="1">
        <f t="shared" si="22"/>
        <v>875</v>
      </c>
      <c r="D54" s="7">
        <v>602.46062839482397</v>
      </c>
      <c r="E54" s="7">
        <v>91.135892346082699</v>
      </c>
      <c r="F54" s="11">
        <f t="shared" si="1"/>
        <v>0.30123031419741197</v>
      </c>
      <c r="G54" s="11">
        <f t="shared" si="20"/>
        <v>4.556794617304135E-2</v>
      </c>
      <c r="H54" s="11">
        <f t="shared" si="21"/>
        <v>0.34679826037045336</v>
      </c>
      <c r="J54">
        <v>7.125</v>
      </c>
      <c r="K54">
        <v>730</v>
      </c>
      <c r="L54">
        <v>290</v>
      </c>
      <c r="M54">
        <v>1</v>
      </c>
      <c r="O54">
        <v>-335393.97233958001</v>
      </c>
      <c r="P54">
        <f t="shared" ref="P54:P72" si="23">O54*-1</f>
        <v>335393.97233958001</v>
      </c>
    </row>
    <row r="55" spans="2:16">
      <c r="B55" s="1">
        <v>725</v>
      </c>
      <c r="C55" s="1">
        <f t="shared" si="22"/>
        <v>900</v>
      </c>
      <c r="D55" s="7">
        <v>627.19782775286706</v>
      </c>
      <c r="E55" s="7">
        <v>27.722917888082101</v>
      </c>
      <c r="F55" s="11">
        <f t="shared" si="1"/>
        <v>0.31359891387643352</v>
      </c>
      <c r="G55" s="11">
        <f t="shared" si="20"/>
        <v>1.386145894404105E-2</v>
      </c>
      <c r="H55" s="11">
        <f t="shared" si="21"/>
        <v>0.32746037282047458</v>
      </c>
      <c r="J55">
        <v>11.875</v>
      </c>
      <c r="K55">
        <v>732.5</v>
      </c>
      <c r="L55">
        <v>285</v>
      </c>
      <c r="M55">
        <v>1</v>
      </c>
      <c r="O55">
        <v>-318622.10910851898</v>
      </c>
      <c r="P55">
        <f t="shared" si="23"/>
        <v>318622.10910851898</v>
      </c>
    </row>
    <row r="56" spans="2:16">
      <c r="B56" s="1">
        <v>725</v>
      </c>
      <c r="C56" s="1">
        <f t="shared" si="22"/>
        <v>925</v>
      </c>
      <c r="D56" s="7">
        <v>628.69000212990795</v>
      </c>
      <c r="E56" s="7">
        <v>5.3762157398346204</v>
      </c>
      <c r="F56" s="20">
        <f t="shared" si="1"/>
        <v>0.314345001064954</v>
      </c>
      <c r="G56" s="11">
        <f t="shared" si="20"/>
        <v>2.6881078699173104E-3</v>
      </c>
      <c r="H56" s="11">
        <f t="shared" si="21"/>
        <v>0.3170331089348713</v>
      </c>
      <c r="J56">
        <v>16.625</v>
      </c>
      <c r="K56">
        <v>735</v>
      </c>
      <c r="L56">
        <v>280</v>
      </c>
      <c r="M56">
        <v>1</v>
      </c>
      <c r="O56">
        <v>-301666.95511547301</v>
      </c>
      <c r="P56">
        <f t="shared" si="23"/>
        <v>301666.95511547301</v>
      </c>
    </row>
    <row r="57" spans="2:16">
      <c r="J57">
        <v>21.375</v>
      </c>
      <c r="K57">
        <v>737.5</v>
      </c>
      <c r="L57">
        <v>275</v>
      </c>
      <c r="M57">
        <v>1</v>
      </c>
      <c r="O57">
        <v>-284693.567003895</v>
      </c>
      <c r="P57">
        <f t="shared" si="23"/>
        <v>284693.567003895</v>
      </c>
    </row>
    <row r="58" spans="2:16">
      <c r="B58" s="34"/>
      <c r="C58" s="34"/>
      <c r="D58" s="34"/>
      <c r="E58" s="34"/>
      <c r="F58" s="34"/>
      <c r="H58" t="s">
        <v>48</v>
      </c>
      <c r="I58">
        <v>2000</v>
      </c>
      <c r="J58">
        <v>26.125</v>
      </c>
      <c r="K58">
        <v>740</v>
      </c>
      <c r="L58">
        <v>270</v>
      </c>
      <c r="M58">
        <v>1</v>
      </c>
      <c r="O58">
        <v>-267868.79774671199</v>
      </c>
      <c r="P58">
        <f t="shared" si="23"/>
        <v>267868.79774671199</v>
      </c>
    </row>
    <row r="59" spans="2:16">
      <c r="B59" s="34"/>
      <c r="C59" s="34"/>
      <c r="D59" s="34"/>
      <c r="E59" s="34"/>
      <c r="F59" s="34"/>
      <c r="I59">
        <v>621.77176177335605</v>
      </c>
      <c r="J59">
        <v>30.875</v>
      </c>
      <c r="K59">
        <v>742.5</v>
      </c>
      <c r="L59">
        <v>265</v>
      </c>
      <c r="M59">
        <v>1</v>
      </c>
      <c r="O59">
        <v>-251350.01941466599</v>
      </c>
      <c r="P59">
        <f t="shared" si="23"/>
        <v>251350.01941466599</v>
      </c>
    </row>
    <row r="60" spans="2:16">
      <c r="B60" s="45"/>
      <c r="C60" s="45"/>
      <c r="D60" s="45"/>
      <c r="E60" s="45"/>
      <c r="F60" s="45"/>
      <c r="J60">
        <v>35.625</v>
      </c>
      <c r="K60">
        <v>745</v>
      </c>
      <c r="L60">
        <v>260</v>
      </c>
      <c r="M60">
        <v>1</v>
      </c>
      <c r="O60">
        <v>-235276.387347462</v>
      </c>
      <c r="P60">
        <f t="shared" si="23"/>
        <v>235276.387347462</v>
      </c>
    </row>
    <row r="61" spans="2:16">
      <c r="B61" s="34"/>
      <c r="C61" s="34"/>
      <c r="D61" s="34"/>
      <c r="E61" s="34"/>
      <c r="F61" s="34"/>
      <c r="I61">
        <f>(I58-I59)/I58</f>
        <v>0.68911411911332199</v>
      </c>
      <c r="J61">
        <v>40.375</v>
      </c>
      <c r="K61">
        <v>747.5</v>
      </c>
      <c r="L61">
        <v>255</v>
      </c>
      <c r="M61">
        <v>1</v>
      </c>
      <c r="O61">
        <v>-219763.65371686601</v>
      </c>
      <c r="P61">
        <f t="shared" si="23"/>
        <v>219763.65371686601</v>
      </c>
    </row>
    <row r="62" spans="2:16">
      <c r="B62" s="45"/>
      <c r="C62" s="34"/>
      <c r="D62" s="34"/>
      <c r="E62" s="34"/>
      <c r="F62" s="34"/>
      <c r="J62">
        <v>45.125</v>
      </c>
      <c r="K62">
        <v>750</v>
      </c>
      <c r="L62">
        <v>250</v>
      </c>
      <c r="M62">
        <v>1</v>
      </c>
      <c r="O62">
        <v>-204902.37477104401</v>
      </c>
      <c r="P62">
        <f t="shared" si="23"/>
        <v>204902.37477104401</v>
      </c>
    </row>
    <row r="63" spans="2:16">
      <c r="B63" s="45"/>
      <c r="C63" s="34"/>
      <c r="D63" s="34"/>
      <c r="E63" s="34"/>
      <c r="F63" s="35"/>
      <c r="J63">
        <v>49.875</v>
      </c>
      <c r="K63">
        <v>752.5</v>
      </c>
      <c r="L63">
        <v>245</v>
      </c>
      <c r="M63">
        <v>1</v>
      </c>
      <c r="O63">
        <v>-190758.74677972501</v>
      </c>
      <c r="P63">
        <f t="shared" si="23"/>
        <v>190758.74677972501</v>
      </c>
    </row>
    <row r="64" spans="2:16">
      <c r="B64" s="45"/>
      <c r="C64" s="34"/>
      <c r="D64" s="34"/>
      <c r="E64" s="34"/>
      <c r="F64" s="34"/>
      <c r="J64">
        <v>54.625</v>
      </c>
      <c r="K64">
        <v>755</v>
      </c>
      <c r="L64">
        <v>240</v>
      </c>
      <c r="M64">
        <v>1</v>
      </c>
      <c r="O64">
        <v>-177377.127760273</v>
      </c>
      <c r="P64">
        <f t="shared" si="23"/>
        <v>177377.127760273</v>
      </c>
    </row>
    <row r="65" spans="2:19">
      <c r="B65" s="45"/>
      <c r="C65" s="34"/>
      <c r="D65" s="34"/>
      <c r="E65" s="34"/>
      <c r="F65" s="34"/>
      <c r="J65">
        <v>59.375</v>
      </c>
      <c r="K65">
        <v>757.5</v>
      </c>
      <c r="L65">
        <v>235</v>
      </c>
      <c r="M65">
        <v>1</v>
      </c>
      <c r="O65">
        <v>-164783.38794908501</v>
      </c>
      <c r="P65">
        <f t="shared" si="23"/>
        <v>164783.38794908501</v>
      </c>
    </row>
    <row r="66" spans="2:19">
      <c r="B66" s="45"/>
      <c r="C66" s="34"/>
      <c r="D66" s="34"/>
      <c r="E66" s="34"/>
      <c r="F66" s="34"/>
      <c r="J66">
        <v>64.125</v>
      </c>
      <c r="K66">
        <v>760</v>
      </c>
      <c r="L66">
        <v>230</v>
      </c>
      <c r="M66">
        <v>1</v>
      </c>
      <c r="O66">
        <v>-152988.43974937499</v>
      </c>
      <c r="P66">
        <f t="shared" si="23"/>
        <v>152988.43974937499</v>
      </c>
    </row>
    <row r="67" spans="2:19">
      <c r="B67" s="45"/>
      <c r="C67" s="34"/>
      <c r="D67" s="34"/>
      <c r="E67" s="34"/>
      <c r="F67" s="34"/>
      <c r="J67">
        <v>68.875</v>
      </c>
      <c r="K67">
        <v>762.5</v>
      </c>
      <c r="L67">
        <v>225</v>
      </c>
      <c r="M67">
        <v>1</v>
      </c>
      <c r="O67">
        <v>-141991.57267717301</v>
      </c>
      <c r="P67">
        <f t="shared" si="23"/>
        <v>141991.57267717301</v>
      </c>
    </row>
    <row r="68" spans="2:19">
      <c r="B68" s="45"/>
      <c r="C68" s="34"/>
      <c r="D68" s="34"/>
      <c r="E68" s="34"/>
      <c r="F68" s="34"/>
      <c r="J68">
        <v>73.625</v>
      </c>
      <c r="K68">
        <v>765</v>
      </c>
      <c r="L68">
        <v>220</v>
      </c>
      <c r="M68">
        <v>1</v>
      </c>
      <c r="O68">
        <v>-131783.23208338401</v>
      </c>
      <c r="P68">
        <f t="shared" si="23"/>
        <v>131783.23208338401</v>
      </c>
    </row>
    <row r="69" spans="2:19">
      <c r="B69" s="45"/>
      <c r="C69" s="34"/>
      <c r="D69" s="34"/>
      <c r="E69" s="34"/>
      <c r="F69" s="34"/>
      <c r="J69">
        <v>78.375</v>
      </c>
      <c r="K69">
        <v>767.5</v>
      </c>
      <c r="L69">
        <v>215</v>
      </c>
      <c r="M69">
        <v>1</v>
      </c>
      <c r="O69">
        <v>-122347.1909614</v>
      </c>
      <c r="P69">
        <f t="shared" si="23"/>
        <v>122347.1909614</v>
      </c>
    </row>
    <row r="70" spans="2:19">
      <c r="B70" s="45"/>
      <c r="C70" s="34"/>
      <c r="D70" s="34"/>
      <c r="E70" s="34"/>
      <c r="F70" s="34"/>
      <c r="H70" t="s">
        <v>49</v>
      </c>
      <c r="I70">
        <v>3.5154453803946799</v>
      </c>
      <c r="J70">
        <v>83.125</v>
      </c>
      <c r="K70">
        <v>770</v>
      </c>
      <c r="L70">
        <v>210</v>
      </c>
      <c r="M70">
        <v>1</v>
      </c>
      <c r="O70">
        <v>-113662.525539455</v>
      </c>
      <c r="P70">
        <f t="shared" si="23"/>
        <v>113662.525539455</v>
      </c>
    </row>
    <row r="71" spans="2:19">
      <c r="B71" s="45"/>
      <c r="C71" s="34"/>
      <c r="D71" s="34"/>
      <c r="E71" s="34"/>
      <c r="F71" s="34"/>
      <c r="J71">
        <v>87.875</v>
      </c>
      <c r="K71">
        <v>772.5</v>
      </c>
      <c r="L71">
        <v>205</v>
      </c>
      <c r="M71">
        <v>1</v>
      </c>
      <c r="O71">
        <v>-105704.843508374</v>
      </c>
      <c r="P71">
        <f t="shared" si="23"/>
        <v>105704.843508374</v>
      </c>
    </row>
    <row r="72" spans="2:19">
      <c r="B72" s="45"/>
      <c r="C72" s="34"/>
      <c r="D72" s="35"/>
      <c r="E72" s="35"/>
      <c r="F72" s="35"/>
      <c r="I72">
        <f>(I58-I70)/I58</f>
        <v>0.99824227730980275</v>
      </c>
      <c r="J72">
        <v>92.625</v>
      </c>
      <c r="K72">
        <v>775</v>
      </c>
      <c r="L72">
        <v>200</v>
      </c>
      <c r="M72">
        <v>1</v>
      </c>
      <c r="O72">
        <v>-98447.232097802203</v>
      </c>
      <c r="P72">
        <f t="shared" si="23"/>
        <v>98447.232097802203</v>
      </c>
    </row>
    <row r="73" spans="2:19">
      <c r="B73" s="45"/>
      <c r="C73" s="34"/>
      <c r="D73" s="35"/>
      <c r="E73" s="35"/>
      <c r="F73" s="35"/>
      <c r="O73" s="40" t="s">
        <v>14</v>
      </c>
      <c r="P73" s="40" t="s">
        <v>19</v>
      </c>
      <c r="Q73" s="40" t="s">
        <v>17</v>
      </c>
      <c r="R73" s="38" t="s">
        <v>44</v>
      </c>
      <c r="S73" s="39"/>
    </row>
    <row r="74" spans="2:19">
      <c r="B74" s="45"/>
      <c r="C74" s="34"/>
      <c r="D74" s="35"/>
      <c r="E74" s="35"/>
      <c r="F74" s="35"/>
      <c r="H74" t="s">
        <v>50</v>
      </c>
      <c r="I74">
        <v>440.45220291240901</v>
      </c>
      <c r="K74" t="s">
        <v>10</v>
      </c>
      <c r="L74" t="s">
        <v>7</v>
      </c>
      <c r="O74" s="41"/>
      <c r="P74" s="41"/>
      <c r="Q74" s="41"/>
      <c r="R74" s="1" t="s">
        <v>31</v>
      </c>
      <c r="S74" s="1" t="s">
        <v>32</v>
      </c>
    </row>
    <row r="75" spans="2:19">
      <c r="B75" s="45"/>
      <c r="C75" s="34"/>
      <c r="D75" s="35"/>
      <c r="E75" s="35"/>
      <c r="F75" s="35"/>
      <c r="J75">
        <v>2.375</v>
      </c>
      <c r="K75" s="2">
        <v>8.3797198209160494E-3</v>
      </c>
      <c r="L75" s="2">
        <v>2.7078061395106601E-2</v>
      </c>
      <c r="O75" s="7">
        <f>J53</f>
        <v>2.375</v>
      </c>
      <c r="P75" s="7">
        <f>L53</f>
        <v>295</v>
      </c>
      <c r="Q75" s="7">
        <f>O53</f>
        <v>-351830.37658555002</v>
      </c>
      <c r="R75" s="7">
        <f>K75</f>
        <v>8.3797198209160494E-3</v>
      </c>
      <c r="S75" s="7">
        <f>L75</f>
        <v>2.7078061395106601E-2</v>
      </c>
    </row>
    <row r="76" spans="2:19">
      <c r="B76" s="45"/>
      <c r="C76" s="34"/>
      <c r="D76" s="34"/>
      <c r="E76" s="34"/>
      <c r="F76" s="34"/>
      <c r="I76">
        <f>(I58-I74)/I58</f>
        <v>0.77977389854379542</v>
      </c>
      <c r="J76">
        <v>7.125</v>
      </c>
      <c r="K76" s="2">
        <v>1.6366647616870601E-2</v>
      </c>
      <c r="L76" s="2">
        <v>5.2192673610126E-2</v>
      </c>
      <c r="O76" s="7">
        <f t="shared" ref="O76:O94" si="24">J54</f>
        <v>7.125</v>
      </c>
      <c r="P76" s="7">
        <f t="shared" ref="P76:P94" si="25">L54</f>
        <v>290</v>
      </c>
      <c r="Q76" s="7">
        <f t="shared" ref="Q76:Q94" si="26">O54</f>
        <v>-335393.97233958001</v>
      </c>
      <c r="R76" s="7">
        <f t="shared" ref="R76:R94" si="27">K76</f>
        <v>1.6366647616870601E-2</v>
      </c>
      <c r="S76" s="7">
        <f t="shared" ref="S76:S94" si="28">L76</f>
        <v>5.2192673610126E-2</v>
      </c>
    </row>
    <row r="77" spans="2:19">
      <c r="B77" s="34"/>
      <c r="C77" s="34"/>
      <c r="D77" s="34"/>
      <c r="E77" s="34"/>
      <c r="F77" s="34"/>
      <c r="J77">
        <v>11.875</v>
      </c>
      <c r="K77" s="2">
        <v>2.4021659757184802E-2</v>
      </c>
      <c r="L77" s="2">
        <v>7.5288992963011295E-2</v>
      </c>
      <c r="O77" s="7">
        <f t="shared" si="24"/>
        <v>11.875</v>
      </c>
      <c r="P77" s="7">
        <f t="shared" si="25"/>
        <v>285</v>
      </c>
      <c r="Q77" s="7">
        <f t="shared" si="26"/>
        <v>-318622.10910851898</v>
      </c>
      <c r="R77" s="7">
        <f t="shared" si="27"/>
        <v>2.4021659757184802E-2</v>
      </c>
      <c r="S77" s="7">
        <f t="shared" si="28"/>
        <v>7.5288992963011295E-2</v>
      </c>
    </row>
    <row r="78" spans="2:19">
      <c r="J78">
        <v>16.625</v>
      </c>
      <c r="K78" s="2">
        <v>3.1393331999054599E-2</v>
      </c>
      <c r="L78" s="2">
        <v>9.6332639531311007E-2</v>
      </c>
      <c r="O78" s="7">
        <f t="shared" si="24"/>
        <v>16.625</v>
      </c>
      <c r="P78" s="7">
        <f t="shared" si="25"/>
        <v>280</v>
      </c>
      <c r="Q78" s="7">
        <f t="shared" si="26"/>
        <v>-301666.95511547301</v>
      </c>
      <c r="R78" s="7">
        <f t="shared" si="27"/>
        <v>3.1393331999054599E-2</v>
      </c>
      <c r="S78" s="7">
        <f t="shared" si="28"/>
        <v>9.6332639531311007E-2</v>
      </c>
    </row>
    <row r="79" spans="2:19">
      <c r="B79" s="43" t="s">
        <v>15</v>
      </c>
      <c r="C79" s="43"/>
      <c r="D79" s="40" t="s">
        <v>47</v>
      </c>
      <c r="E79" s="40" t="s">
        <v>25</v>
      </c>
      <c r="F79" s="40" t="s">
        <v>46</v>
      </c>
      <c r="G79" s="38" t="s">
        <v>45</v>
      </c>
      <c r="H79" s="44"/>
      <c r="I79" s="39"/>
      <c r="J79">
        <v>21.375</v>
      </c>
      <c r="K79" s="2">
        <v>3.8519081194121001E-2</v>
      </c>
      <c r="L79">
        <v>0.115312985681293</v>
      </c>
      <c r="O79" s="7">
        <f t="shared" si="24"/>
        <v>21.375</v>
      </c>
      <c r="P79" s="7">
        <f t="shared" si="25"/>
        <v>275</v>
      </c>
      <c r="Q79" s="7">
        <f t="shared" si="26"/>
        <v>-284693.567003895</v>
      </c>
      <c r="R79" s="7">
        <f t="shared" si="27"/>
        <v>3.8519081194121001E-2</v>
      </c>
      <c r="S79" s="7">
        <f t="shared" si="28"/>
        <v>0.115312985681293</v>
      </c>
    </row>
    <row r="80" spans="2:19">
      <c r="B80" s="1" t="s">
        <v>20</v>
      </c>
      <c r="C80" s="1" t="s">
        <v>21</v>
      </c>
      <c r="D80" s="41"/>
      <c r="E80" s="41"/>
      <c r="F80" s="41"/>
      <c r="G80" s="1" t="s">
        <v>31</v>
      </c>
      <c r="H80" s="1" t="s">
        <v>32</v>
      </c>
      <c r="I80" s="1" t="s">
        <v>33</v>
      </c>
      <c r="J80">
        <v>26.125</v>
      </c>
      <c r="K80" s="2">
        <v>4.5426533547712797E-2</v>
      </c>
      <c r="L80">
        <v>0.13224405357036001</v>
      </c>
      <c r="O80" s="7">
        <f t="shared" si="24"/>
        <v>26.125</v>
      </c>
      <c r="P80" s="7">
        <f t="shared" si="25"/>
        <v>270</v>
      </c>
      <c r="Q80" s="7">
        <f t="shared" si="26"/>
        <v>-267868.79774671199</v>
      </c>
      <c r="R80" s="7">
        <f t="shared" si="27"/>
        <v>4.5426533547712797E-2</v>
      </c>
      <c r="S80" s="7">
        <f t="shared" si="28"/>
        <v>0.13224405357036001</v>
      </c>
    </row>
    <row r="81" spans="2:19">
      <c r="B81" s="1">
        <v>700</v>
      </c>
      <c r="C81" s="1">
        <v>925</v>
      </c>
      <c r="D81" s="1">
        <v>1909</v>
      </c>
      <c r="E81" s="1">
        <v>0.5</v>
      </c>
      <c r="F81" s="1">
        <v>3</v>
      </c>
      <c r="G81" s="1">
        <v>0.315</v>
      </c>
      <c r="H81" s="1"/>
      <c r="I81" s="1"/>
      <c r="J81">
        <v>30.875</v>
      </c>
      <c r="K81" s="2">
        <v>5.2135000819595503E-2</v>
      </c>
      <c r="L81">
        <v>0.147163321627792</v>
      </c>
      <c r="O81" s="7">
        <f t="shared" si="24"/>
        <v>30.875</v>
      </c>
      <c r="P81" s="7">
        <f t="shared" si="25"/>
        <v>265</v>
      </c>
      <c r="Q81" s="7">
        <f t="shared" si="26"/>
        <v>-251350.01941466599</v>
      </c>
      <c r="R81" s="7">
        <f t="shared" si="27"/>
        <v>5.2135000819595503E-2</v>
      </c>
      <c r="S81" s="7">
        <f t="shared" si="28"/>
        <v>0.147163321627792</v>
      </c>
    </row>
    <row r="82" spans="2:19">
      <c r="B82" s="1">
        <v>725</v>
      </c>
      <c r="C82" s="1">
        <v>750</v>
      </c>
      <c r="D82" s="1">
        <v>996.6</v>
      </c>
      <c r="E82" s="1">
        <v>0.5</v>
      </c>
      <c r="F82" s="1">
        <v>3</v>
      </c>
      <c r="G82" s="1"/>
      <c r="H82" s="1">
        <v>0.316</v>
      </c>
      <c r="I82" s="1"/>
      <c r="J82">
        <v>35.625</v>
      </c>
      <c r="K82" s="2">
        <v>5.8656965950249801E-2</v>
      </c>
      <c r="L82">
        <v>0.16012902638186099</v>
      </c>
      <c r="O82" s="7">
        <f t="shared" si="24"/>
        <v>35.625</v>
      </c>
      <c r="P82" s="7">
        <f t="shared" si="25"/>
        <v>260</v>
      </c>
      <c r="Q82" s="7">
        <f t="shared" si="26"/>
        <v>-235276.387347462</v>
      </c>
      <c r="R82" s="7">
        <f t="shared" si="27"/>
        <v>5.8656965950249801E-2</v>
      </c>
      <c r="S82" s="7">
        <f t="shared" si="28"/>
        <v>0.16012902638186099</v>
      </c>
    </row>
    <row r="83" spans="2:19">
      <c r="B83" s="1">
        <v>725</v>
      </c>
      <c r="C83" s="1">
        <v>775</v>
      </c>
      <c r="D83" s="1">
        <v>1159</v>
      </c>
      <c r="E83" s="1">
        <v>0.5</v>
      </c>
      <c r="F83" s="1">
        <v>3</v>
      </c>
      <c r="G83" s="1">
        <v>0.184</v>
      </c>
      <c r="H83" s="1">
        <v>0.29699999999999999</v>
      </c>
      <c r="I83" s="1">
        <v>0.48099999999999998</v>
      </c>
      <c r="J83">
        <v>40.375</v>
      </c>
      <c r="K83" s="2">
        <v>6.4999503614644794E-2</v>
      </c>
      <c r="L83">
        <v>0.171216608075759</v>
      </c>
      <c r="O83" s="7">
        <f t="shared" si="24"/>
        <v>40.375</v>
      </c>
      <c r="P83" s="7">
        <f t="shared" si="25"/>
        <v>255</v>
      </c>
      <c r="Q83" s="7">
        <f t="shared" si="26"/>
        <v>-219763.65371686601</v>
      </c>
      <c r="R83" s="7">
        <f t="shared" si="27"/>
        <v>6.4999503614644794E-2</v>
      </c>
      <c r="S83" s="7">
        <f t="shared" si="28"/>
        <v>0.171216608075759</v>
      </c>
    </row>
    <row r="84" spans="2:19">
      <c r="J84">
        <v>45.125</v>
      </c>
      <c r="K84" s="2">
        <v>7.1165584981629795E-2</v>
      </c>
      <c r="L84">
        <v>0.18051486751760501</v>
      </c>
      <c r="O84" s="7">
        <f t="shared" si="24"/>
        <v>45.125</v>
      </c>
      <c r="P84" s="7">
        <f t="shared" si="25"/>
        <v>250</v>
      </c>
      <c r="Q84" s="7">
        <f t="shared" si="26"/>
        <v>-204902.37477104401</v>
      </c>
      <c r="R84" s="7">
        <f t="shared" si="27"/>
        <v>7.1165584981629795E-2</v>
      </c>
      <c r="S84" s="7">
        <f t="shared" si="28"/>
        <v>0.18051486751760501</v>
      </c>
    </row>
    <row r="85" spans="2:19">
      <c r="J85">
        <v>49.875</v>
      </c>
      <c r="K85" s="2">
        <v>7.7155236761296098E-2</v>
      </c>
      <c r="L85">
        <v>0.188122254414191</v>
      </c>
      <c r="O85" s="7">
        <f t="shared" si="24"/>
        <v>49.875</v>
      </c>
      <c r="P85" s="7">
        <f t="shared" si="25"/>
        <v>245</v>
      </c>
      <c r="Q85" s="7">
        <f t="shared" si="26"/>
        <v>-190758.74677972501</v>
      </c>
      <c r="R85" s="7">
        <f t="shared" si="27"/>
        <v>7.7155236761296098E-2</v>
      </c>
      <c r="S85" s="7">
        <f t="shared" si="28"/>
        <v>0.188122254414191</v>
      </c>
    </row>
    <row r="86" spans="2:19">
      <c r="F86" s="1" t="s">
        <v>51</v>
      </c>
      <c r="G86" s="1" t="s">
        <v>52</v>
      </c>
      <c r="H86" s="1" t="s">
        <v>53</v>
      </c>
      <c r="J86">
        <v>54.625</v>
      </c>
      <c r="K86" s="2">
        <v>8.2966541143815103E-2</v>
      </c>
      <c r="L86">
        <v>0.19414355011506801</v>
      </c>
      <c r="O86" s="7">
        <f t="shared" si="24"/>
        <v>54.625</v>
      </c>
      <c r="P86" s="7">
        <f t="shared" si="25"/>
        <v>240</v>
      </c>
      <c r="Q86" s="7">
        <f t="shared" si="26"/>
        <v>-177377.127760273</v>
      </c>
      <c r="R86" s="7">
        <f t="shared" si="27"/>
        <v>8.2966541143815103E-2</v>
      </c>
      <c r="S86" s="7">
        <f t="shared" si="28"/>
        <v>0.19414355011506801</v>
      </c>
    </row>
    <row r="87" spans="2:19">
      <c r="F87" s="1" t="s">
        <v>31</v>
      </c>
      <c r="G87" s="1">
        <f>G81*100</f>
        <v>31.5</v>
      </c>
      <c r="H87" s="29">
        <f>I72*100</f>
        <v>99.824227730980269</v>
      </c>
      <c r="J87">
        <v>59.375</v>
      </c>
      <c r="K87" s="2">
        <v>8.8596475296024393E-2</v>
      </c>
      <c r="L87">
        <v>0.19868707266723601</v>
      </c>
      <c r="O87" s="7">
        <f t="shared" si="24"/>
        <v>59.375</v>
      </c>
      <c r="P87" s="7">
        <f t="shared" si="25"/>
        <v>235</v>
      </c>
      <c r="Q87" s="7">
        <f t="shared" si="26"/>
        <v>-164783.38794908501</v>
      </c>
      <c r="R87" s="7">
        <f t="shared" si="27"/>
        <v>8.8596475296024393E-2</v>
      </c>
      <c r="S87" s="7">
        <f t="shared" si="28"/>
        <v>0.19868707266723601</v>
      </c>
    </row>
    <row r="88" spans="2:19">
      <c r="F88" s="1" t="s">
        <v>32</v>
      </c>
      <c r="G88" s="1">
        <f>H82*100</f>
        <v>31.6</v>
      </c>
      <c r="H88" s="29">
        <f>I61*100</f>
        <v>68.911411911332195</v>
      </c>
      <c r="J88">
        <v>64.125</v>
      </c>
      <c r="K88" s="2">
        <v>9.4041597167719607E-2</v>
      </c>
      <c r="L88">
        <v>0.20186243241926999</v>
      </c>
      <c r="O88" s="7">
        <f t="shared" si="24"/>
        <v>64.125</v>
      </c>
      <c r="P88" s="7">
        <f t="shared" si="25"/>
        <v>230</v>
      </c>
      <c r="Q88" s="7">
        <f t="shared" si="26"/>
        <v>-152988.43974937499</v>
      </c>
      <c r="R88" s="7">
        <f t="shared" si="27"/>
        <v>9.4041597167719607E-2</v>
      </c>
      <c r="S88" s="7">
        <f t="shared" si="28"/>
        <v>0.20186243241926999</v>
      </c>
    </row>
    <row r="89" spans="2:19">
      <c r="F89" s="1" t="s">
        <v>33</v>
      </c>
      <c r="G89" s="1">
        <f>I83*100</f>
        <v>48.1</v>
      </c>
      <c r="H89" s="29">
        <f>I76*100</f>
        <v>77.977389854379538</v>
      </c>
      <c r="J89">
        <v>68.875</v>
      </c>
      <c r="K89" s="2">
        <v>9.9298588602779306E-2</v>
      </c>
      <c r="L89">
        <v>0.20377880125685899</v>
      </c>
      <c r="O89" s="7">
        <f t="shared" si="24"/>
        <v>68.875</v>
      </c>
      <c r="P89" s="7">
        <f t="shared" si="25"/>
        <v>225</v>
      </c>
      <c r="Q89" s="7">
        <f t="shared" si="26"/>
        <v>-141991.57267717301</v>
      </c>
      <c r="R89" s="7">
        <f t="shared" si="27"/>
        <v>9.9298588602779306E-2</v>
      </c>
      <c r="S89" s="7">
        <f t="shared" si="28"/>
        <v>0.20377880125685899</v>
      </c>
    </row>
    <row r="90" spans="2:19">
      <c r="J90">
        <v>73.625</v>
      </c>
      <c r="K90">
        <v>0.10436467141884399</v>
      </c>
      <c r="L90">
        <v>0.204543629158671</v>
      </c>
      <c r="O90" s="7">
        <f t="shared" si="24"/>
        <v>73.625</v>
      </c>
      <c r="P90" s="7">
        <f t="shared" si="25"/>
        <v>220</v>
      </c>
      <c r="Q90" s="7">
        <f t="shared" si="26"/>
        <v>-131783.23208338401</v>
      </c>
      <c r="R90" s="7">
        <f t="shared" si="27"/>
        <v>0.10436467141884399</v>
      </c>
      <c r="S90" s="7">
        <f t="shared" si="28"/>
        <v>0.204543629158671</v>
      </c>
    </row>
    <row r="91" spans="2:19">
      <c r="J91">
        <v>78.375</v>
      </c>
      <c r="K91">
        <v>0.10923791188993</v>
      </c>
      <c r="L91">
        <v>0.20426172630400699</v>
      </c>
      <c r="O91" s="7">
        <f t="shared" si="24"/>
        <v>78.375</v>
      </c>
      <c r="P91" s="7">
        <f t="shared" si="25"/>
        <v>215</v>
      </c>
      <c r="Q91" s="7">
        <f t="shared" si="26"/>
        <v>-122347.1909614</v>
      </c>
      <c r="R91" s="7">
        <f t="shared" si="27"/>
        <v>0.10923791188993</v>
      </c>
      <c r="S91" s="7">
        <f t="shared" si="28"/>
        <v>0.20426172630400699</v>
      </c>
    </row>
    <row r="92" spans="2:19">
      <c r="J92">
        <v>83.125</v>
      </c>
      <c r="K92">
        <v>0.113917424997812</v>
      </c>
      <c r="L92">
        <v>0.20303462300851</v>
      </c>
      <c r="O92" s="7">
        <f t="shared" si="24"/>
        <v>83.125</v>
      </c>
      <c r="P92" s="7">
        <f t="shared" si="25"/>
        <v>210</v>
      </c>
      <c r="Q92" s="7">
        <f t="shared" si="26"/>
        <v>-113662.525539455</v>
      </c>
      <c r="R92" s="7">
        <f t="shared" si="27"/>
        <v>0.113917424997812</v>
      </c>
      <c r="S92" s="7">
        <f t="shared" si="28"/>
        <v>0.20303462300851</v>
      </c>
    </row>
    <row r="93" spans="2:19">
      <c r="J93">
        <v>87.875</v>
      </c>
      <c r="K93">
        <v>0.118403495969422</v>
      </c>
      <c r="L93">
        <v>0.20096014302085299</v>
      </c>
      <c r="O93" s="7">
        <f t="shared" si="24"/>
        <v>87.875</v>
      </c>
      <c r="P93" s="7">
        <f t="shared" si="25"/>
        <v>205</v>
      </c>
      <c r="Q93" s="7">
        <f t="shared" si="26"/>
        <v>-105704.843508374</v>
      </c>
      <c r="R93" s="7">
        <f t="shared" si="27"/>
        <v>0.118403495969422</v>
      </c>
      <c r="S93" s="7">
        <f t="shared" si="28"/>
        <v>0.20096014302085299</v>
      </c>
    </row>
    <row r="94" spans="2:19">
      <c r="J94">
        <v>92.625</v>
      </c>
      <c r="K94">
        <v>0.12269763129982</v>
      </c>
      <c r="L94">
        <v>0.19813212878641401</v>
      </c>
      <c r="O94" s="7">
        <f t="shared" si="24"/>
        <v>92.625</v>
      </c>
      <c r="P94" s="7">
        <f t="shared" si="25"/>
        <v>200</v>
      </c>
      <c r="Q94" s="7">
        <f t="shared" si="26"/>
        <v>-98447.232097802203</v>
      </c>
      <c r="R94" s="7">
        <f t="shared" si="27"/>
        <v>0.12269763129982</v>
      </c>
      <c r="S94" s="7">
        <f t="shared" si="28"/>
        <v>0.19813212878641401</v>
      </c>
    </row>
  </sheetData>
  <mergeCells count="26">
    <mergeCell ref="B1:C1"/>
    <mergeCell ref="B79:C79"/>
    <mergeCell ref="G79:I79"/>
    <mergeCell ref="D79:D80"/>
    <mergeCell ref="E79:E80"/>
    <mergeCell ref="F79:F80"/>
    <mergeCell ref="B71:B73"/>
    <mergeCell ref="B74:B76"/>
    <mergeCell ref="B60:C60"/>
    <mergeCell ref="D60:F60"/>
    <mergeCell ref="B62:B64"/>
    <mergeCell ref="B65:B67"/>
    <mergeCell ref="B68:B70"/>
    <mergeCell ref="O6:Q6"/>
    <mergeCell ref="D1:E1"/>
    <mergeCell ref="F1:H1"/>
    <mergeCell ref="K6:L6"/>
    <mergeCell ref="M6:N6"/>
    <mergeCell ref="J6:J7"/>
    <mergeCell ref="R73:S73"/>
    <mergeCell ref="L25:M25"/>
    <mergeCell ref="N25:P25"/>
    <mergeCell ref="J25:K25"/>
    <mergeCell ref="O73:O74"/>
    <mergeCell ref="P73:P74"/>
    <mergeCell ref="Q73:Q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8"/>
  <sheetViews>
    <sheetView topLeftCell="A54" workbookViewId="0">
      <selection activeCell="J67" sqref="J67:K72"/>
    </sheetView>
  </sheetViews>
  <sheetFormatPr defaultRowHeight="15"/>
  <cols>
    <col min="3" max="3" width="7.5703125" customWidth="1"/>
    <col min="5" max="5" width="13.5703125" customWidth="1"/>
    <col min="7" max="7" width="20.5703125" customWidth="1"/>
    <col min="8" max="8" width="19.85546875" customWidth="1"/>
    <col min="9" max="9" width="23.85546875" customWidth="1"/>
    <col min="10" max="10" width="20.140625" customWidth="1"/>
    <col min="11" max="11" width="17.28515625" customWidth="1"/>
    <col min="12" max="12" width="27.42578125" customWidth="1"/>
    <col min="13" max="13" width="15.7109375" customWidth="1"/>
    <col min="14" max="14" width="15.5703125" customWidth="1"/>
    <col min="15" max="15" width="11.5703125" customWidth="1"/>
    <col min="16" max="16" width="19.5703125" customWidth="1"/>
    <col min="17" max="17" width="20.5703125" customWidth="1"/>
    <col min="24" max="24" width="28.7109375" customWidth="1"/>
    <col min="25" max="25" width="16.42578125" customWidth="1"/>
    <col min="26" max="26" width="13.42578125" customWidth="1"/>
    <col min="27" max="27" width="10.85546875" customWidth="1"/>
    <col min="28" max="28" width="33.7109375" customWidth="1"/>
    <col min="29" max="29" width="35.28515625" customWidth="1"/>
  </cols>
  <sheetData>
    <row r="1" spans="1:17">
      <c r="B1" s="1" t="s">
        <v>15</v>
      </c>
      <c r="C1" s="1"/>
      <c r="D1" s="43" t="s">
        <v>37</v>
      </c>
      <c r="E1" s="43"/>
      <c r="F1" s="43" t="s">
        <v>39</v>
      </c>
      <c r="G1" s="43"/>
      <c r="H1" s="43"/>
    </row>
    <row r="2" spans="1:17">
      <c r="B2" s="1" t="s">
        <v>20</v>
      </c>
      <c r="C2" s="1" t="s">
        <v>21</v>
      </c>
      <c r="D2" s="1" t="s">
        <v>31</v>
      </c>
      <c r="E2" s="1" t="s">
        <v>32</v>
      </c>
      <c r="F2" s="1" t="s">
        <v>31</v>
      </c>
      <c r="G2" s="1" t="s">
        <v>32</v>
      </c>
      <c r="H2" s="1" t="s">
        <v>33</v>
      </c>
      <c r="J2" s="1"/>
      <c r="K2" s="1" t="s">
        <v>20</v>
      </c>
      <c r="L2" s="1" t="s">
        <v>21</v>
      </c>
    </row>
    <row r="3" spans="1:17">
      <c r="A3">
        <v>2000</v>
      </c>
      <c r="B3" s="1">
        <v>625</v>
      </c>
      <c r="C3" s="1">
        <v>650</v>
      </c>
      <c r="D3" s="7">
        <v>25.159715546864899</v>
      </c>
      <c r="E3" s="7">
        <v>54.3971443689559</v>
      </c>
      <c r="F3" s="11">
        <f t="shared" ref="F3:G5" si="0">D3/$A$3</f>
        <v>1.257985777343245E-2</v>
      </c>
      <c r="G3" s="11">
        <f t="shared" si="0"/>
        <v>2.7198572184477951E-2</v>
      </c>
      <c r="H3" s="11">
        <f t="shared" ref="H3:H14" si="1">(D3+E3)/$A$3</f>
        <v>3.9778429957910394E-2</v>
      </c>
      <c r="J3" s="1" t="s">
        <v>15</v>
      </c>
      <c r="K3" s="1">
        <v>650</v>
      </c>
      <c r="L3" s="1">
        <v>825</v>
      </c>
    </row>
    <row r="4" spans="1:17">
      <c r="B4" s="1">
        <v>625</v>
      </c>
      <c r="C4" s="1">
        <f>C3+25</f>
        <v>675</v>
      </c>
      <c r="D4" s="7">
        <v>44.019052651861401</v>
      </c>
      <c r="E4" s="7">
        <v>87.175853045672994</v>
      </c>
      <c r="F4" s="11">
        <f t="shared" si="0"/>
        <v>2.2009526325930701E-2</v>
      </c>
      <c r="G4" s="11">
        <f t="shared" si="0"/>
        <v>4.3587926522836495E-2</v>
      </c>
      <c r="H4" s="11">
        <f t="shared" si="1"/>
        <v>6.559745284876721E-2</v>
      </c>
      <c r="J4" s="1" t="s">
        <v>19</v>
      </c>
      <c r="K4" s="1">
        <v>3</v>
      </c>
      <c r="L4" s="1">
        <v>2</v>
      </c>
    </row>
    <row r="5" spans="1:17">
      <c r="B5" s="1">
        <v>625</v>
      </c>
      <c r="C5" s="1">
        <f t="shared" ref="C5:C14" si="2">C4+25</f>
        <v>700</v>
      </c>
      <c r="D5" s="7">
        <v>78.126143401095206</v>
      </c>
      <c r="E5" s="7">
        <v>139.71990566388101</v>
      </c>
      <c r="F5" s="11">
        <f t="shared" si="0"/>
        <v>3.9063071700547604E-2</v>
      </c>
      <c r="G5" s="11">
        <f t="shared" si="0"/>
        <v>6.9859952831940506E-2</v>
      </c>
      <c r="H5" s="11">
        <f t="shared" si="1"/>
        <v>0.10892302453248812</v>
      </c>
    </row>
    <row r="6" spans="1:17">
      <c r="B6" s="1">
        <v>625</v>
      </c>
      <c r="C6" s="1">
        <f t="shared" si="2"/>
        <v>725</v>
      </c>
      <c r="D6" s="7">
        <v>136.319049234197</v>
      </c>
      <c r="E6" s="7">
        <v>217.14445070157799</v>
      </c>
      <c r="F6" s="11">
        <f t="shared" ref="F6:F56" si="3">D6/$A$3</f>
        <v>6.8159524617098496E-2</v>
      </c>
      <c r="G6" s="11">
        <f t="shared" ref="G6:G14" si="4">E6/$A$3</f>
        <v>0.108572225350789</v>
      </c>
      <c r="H6" s="11">
        <f t="shared" si="1"/>
        <v>0.17673174996788749</v>
      </c>
      <c r="J6" s="40" t="s">
        <v>25</v>
      </c>
      <c r="K6" s="43" t="s">
        <v>22</v>
      </c>
      <c r="L6" s="43"/>
      <c r="M6" s="43" t="s">
        <v>37</v>
      </c>
      <c r="N6" s="43"/>
      <c r="O6" s="43" t="s">
        <v>39</v>
      </c>
      <c r="P6" s="43"/>
      <c r="Q6" s="43"/>
    </row>
    <row r="7" spans="1:17">
      <c r="B7" s="1">
        <v>625</v>
      </c>
      <c r="C7" s="1">
        <f t="shared" si="2"/>
        <v>750</v>
      </c>
      <c r="D7" s="7">
        <v>226.66594363838499</v>
      </c>
      <c r="E7" s="7">
        <v>315.16753833382302</v>
      </c>
      <c r="F7" s="11">
        <f t="shared" si="3"/>
        <v>0.1133329718191925</v>
      </c>
      <c r="G7" s="11">
        <f t="shared" si="4"/>
        <v>0.1575837691669115</v>
      </c>
      <c r="H7" s="11">
        <f t="shared" si="1"/>
        <v>0.27091674098610402</v>
      </c>
      <c r="J7" s="41"/>
      <c r="K7" s="1" t="s">
        <v>40</v>
      </c>
      <c r="L7" s="1" t="s">
        <v>35</v>
      </c>
      <c r="M7" s="1" t="s">
        <v>31</v>
      </c>
      <c r="N7" s="1" t="s">
        <v>32</v>
      </c>
      <c r="O7" s="1" t="s">
        <v>41</v>
      </c>
      <c r="P7" s="1" t="s">
        <v>32</v>
      </c>
      <c r="Q7" s="1" t="s">
        <v>33</v>
      </c>
    </row>
    <row r="8" spans="1:17">
      <c r="B8" s="1">
        <v>625</v>
      </c>
      <c r="C8" s="1">
        <f t="shared" si="2"/>
        <v>775</v>
      </c>
      <c r="D8" s="7">
        <v>349.78743615666502</v>
      </c>
      <c r="E8" s="7">
        <v>409.34158244827597</v>
      </c>
      <c r="F8" s="11">
        <f t="shared" si="3"/>
        <v>0.17489371807833251</v>
      </c>
      <c r="G8" s="11">
        <f t="shared" si="4"/>
        <v>0.20467079122413798</v>
      </c>
      <c r="H8" s="11">
        <f t="shared" si="1"/>
        <v>0.37956450930247049</v>
      </c>
      <c r="J8" s="1">
        <v>0.1</v>
      </c>
      <c r="K8" s="7">
        <f>(3000/($J$17+J8))*$J$17</f>
        <v>2727.272727272727</v>
      </c>
      <c r="L8" s="7">
        <f>3000-K8</f>
        <v>272.72727272727298</v>
      </c>
      <c r="M8" s="7">
        <v>905.82764798256505</v>
      </c>
      <c r="N8" s="7">
        <v>467.58739641909602</v>
      </c>
      <c r="O8" s="11">
        <f t="shared" ref="O8:O17" si="5">M8/K8</f>
        <v>0.33213680426027387</v>
      </c>
      <c r="P8" s="11">
        <f t="shared" ref="P8:P17" si="6">N8/K8</f>
        <v>0.17144871202033524</v>
      </c>
      <c r="Q8" s="11">
        <f t="shared" ref="Q8:Q17" si="7">(M8+N8)/K8</f>
        <v>0.5035855162806091</v>
      </c>
    </row>
    <row r="9" spans="1:17">
      <c r="B9" s="1">
        <v>625</v>
      </c>
      <c r="C9" s="1">
        <f t="shared" si="2"/>
        <v>800</v>
      </c>
      <c r="D9" s="7">
        <v>492.022838080621</v>
      </c>
      <c r="E9" s="7">
        <v>456.073060058115</v>
      </c>
      <c r="F9" s="11">
        <f t="shared" si="3"/>
        <v>0.24601141904031049</v>
      </c>
      <c r="G9" s="11">
        <f t="shared" si="4"/>
        <v>0.22803653002905749</v>
      </c>
      <c r="H9" s="11">
        <f t="shared" si="1"/>
        <v>0.47404794906936798</v>
      </c>
      <c r="J9" s="1">
        <f>J8+0.1</f>
        <v>0.2</v>
      </c>
      <c r="K9" s="7">
        <f t="shared" ref="K9:K17" si="8">(3000/($J$17+J9))*$J$17</f>
        <v>2499.9999999999995</v>
      </c>
      <c r="L9" s="7">
        <f t="shared" ref="L9:L17" si="9">3000-K9</f>
        <v>500.00000000000045</v>
      </c>
      <c r="M9" s="7">
        <v>824.53206607173604</v>
      </c>
      <c r="N9" s="7">
        <v>451.049675846436</v>
      </c>
      <c r="O9" s="11">
        <f t="shared" si="5"/>
        <v>0.32981282642869447</v>
      </c>
      <c r="P9" s="11">
        <f t="shared" si="6"/>
        <v>0.18041987033857443</v>
      </c>
      <c r="Q9" s="11">
        <f t="shared" si="7"/>
        <v>0.5102326967672689</v>
      </c>
    </row>
    <row r="10" spans="1:17">
      <c r="B10" s="1">
        <v>625</v>
      </c>
      <c r="C10" s="1">
        <f t="shared" si="2"/>
        <v>825</v>
      </c>
      <c r="D10" s="7">
        <v>626.84697335553699</v>
      </c>
      <c r="E10" s="7">
        <v>419.38657922394202</v>
      </c>
      <c r="F10" s="11">
        <f t="shared" si="3"/>
        <v>0.31342348667776848</v>
      </c>
      <c r="G10" s="11">
        <f t="shared" si="4"/>
        <v>0.20969328961197101</v>
      </c>
      <c r="H10" s="19">
        <f t="shared" si="1"/>
        <v>0.52311677628973952</v>
      </c>
      <c r="J10" s="1">
        <f t="shared" ref="J10:J16" si="10">J9+0.1</f>
        <v>0.30000000000000004</v>
      </c>
      <c r="K10" s="7">
        <f t="shared" si="8"/>
        <v>2307.6923076923076</v>
      </c>
      <c r="L10" s="7">
        <f t="shared" si="9"/>
        <v>692.30769230769238</v>
      </c>
      <c r="M10" s="7">
        <v>756.08925425914697</v>
      </c>
      <c r="N10" s="7">
        <v>433.66341721589299</v>
      </c>
      <c r="O10" s="11">
        <f t="shared" si="5"/>
        <v>0.32763867684563036</v>
      </c>
      <c r="P10" s="11">
        <f t="shared" si="6"/>
        <v>0.18792081412688696</v>
      </c>
      <c r="Q10" s="11">
        <f t="shared" si="7"/>
        <v>0.5155594909725173</v>
      </c>
    </row>
    <row r="11" spans="1:17">
      <c r="B11" s="1">
        <v>625</v>
      </c>
      <c r="C11" s="1">
        <f t="shared" si="2"/>
        <v>850</v>
      </c>
      <c r="D11" s="7">
        <v>730.50426750999702</v>
      </c>
      <c r="E11" s="7">
        <v>306.24617725264699</v>
      </c>
      <c r="F11" s="11">
        <f t="shared" si="3"/>
        <v>0.36525213375499849</v>
      </c>
      <c r="G11" s="11">
        <f t="shared" si="4"/>
        <v>0.15312308862632348</v>
      </c>
      <c r="H11" s="11">
        <f t="shared" si="1"/>
        <v>0.51837522238132205</v>
      </c>
      <c r="J11" s="1">
        <f t="shared" si="10"/>
        <v>0.4</v>
      </c>
      <c r="K11" s="7">
        <f t="shared" si="8"/>
        <v>2142.8571428571427</v>
      </c>
      <c r="L11" s="7">
        <f t="shared" si="9"/>
        <v>857.14285714285734</v>
      </c>
      <c r="M11" s="7">
        <v>697.792990902116</v>
      </c>
      <c r="N11" s="7">
        <v>416.31802787707602</v>
      </c>
      <c r="O11" s="11">
        <f t="shared" si="5"/>
        <v>0.32563672908765418</v>
      </c>
      <c r="P11" s="11">
        <f t="shared" si="6"/>
        <v>0.19428174634263548</v>
      </c>
      <c r="Q11" s="11">
        <f t="shared" si="7"/>
        <v>0.51991847543028957</v>
      </c>
    </row>
    <row r="12" spans="1:17">
      <c r="B12" s="1">
        <v>625</v>
      </c>
      <c r="C12" s="1">
        <f t="shared" si="2"/>
        <v>875</v>
      </c>
      <c r="D12" s="7">
        <v>797.65290965594102</v>
      </c>
      <c r="E12" s="7">
        <v>170.196293199434</v>
      </c>
      <c r="F12" s="11">
        <f t="shared" si="3"/>
        <v>0.39882645482797052</v>
      </c>
      <c r="G12" s="11">
        <f t="shared" si="4"/>
        <v>8.5098146599716998E-2</v>
      </c>
      <c r="H12" s="11">
        <f t="shared" si="1"/>
        <v>0.48392460142768751</v>
      </c>
      <c r="J12" s="1">
        <f t="shared" si="10"/>
        <v>0.5</v>
      </c>
      <c r="K12" s="7">
        <f t="shared" si="8"/>
        <v>1999.9999999999998</v>
      </c>
      <c r="L12" s="7">
        <f t="shared" si="9"/>
        <v>1000.0000000000002</v>
      </c>
      <c r="M12" s="7">
        <v>647.61355892436904</v>
      </c>
      <c r="N12" s="7">
        <v>399.49022460373101</v>
      </c>
      <c r="O12" s="11">
        <f t="shared" si="5"/>
        <v>0.32380677946218456</v>
      </c>
      <c r="P12" s="11">
        <f t="shared" si="6"/>
        <v>0.19974511230186554</v>
      </c>
      <c r="Q12" s="11">
        <f t="shared" si="7"/>
        <v>0.52355189176405004</v>
      </c>
    </row>
    <row r="13" spans="1:17">
      <c r="B13" s="1">
        <v>625</v>
      </c>
      <c r="C13" s="1">
        <f t="shared" si="2"/>
        <v>900</v>
      </c>
      <c r="D13" s="7">
        <v>833.35452426967697</v>
      </c>
      <c r="E13" s="7">
        <v>67.601967952402305</v>
      </c>
      <c r="F13" s="11">
        <f t="shared" si="3"/>
        <v>0.41667726213483847</v>
      </c>
      <c r="G13" s="11">
        <f t="shared" si="4"/>
        <v>3.3800983976201154E-2</v>
      </c>
      <c r="H13" s="11">
        <f t="shared" si="1"/>
        <v>0.45047824611103965</v>
      </c>
      <c r="J13" s="1">
        <f t="shared" si="10"/>
        <v>0.6</v>
      </c>
      <c r="K13" s="7">
        <f t="shared" si="8"/>
        <v>1875</v>
      </c>
      <c r="L13" s="7">
        <f t="shared" si="9"/>
        <v>1125</v>
      </c>
      <c r="M13" s="7">
        <v>604.00978141746805</v>
      </c>
      <c r="N13" s="7">
        <v>383.41985995727202</v>
      </c>
      <c r="O13" s="11">
        <f t="shared" si="5"/>
        <v>0.3221385500893163</v>
      </c>
      <c r="P13" s="11">
        <f t="shared" si="6"/>
        <v>0.20449059197721176</v>
      </c>
      <c r="Q13" s="11">
        <f t="shared" si="7"/>
        <v>0.526629142066528</v>
      </c>
    </row>
    <row r="14" spans="1:17">
      <c r="B14" s="3">
        <v>625</v>
      </c>
      <c r="C14" s="3">
        <f t="shared" si="2"/>
        <v>925</v>
      </c>
      <c r="D14" s="8">
        <v>839.41699862370899</v>
      </c>
      <c r="E14" s="8">
        <v>17.0176948467419</v>
      </c>
      <c r="F14" s="16">
        <f t="shared" si="3"/>
        <v>0.4197084993118545</v>
      </c>
      <c r="G14" s="12">
        <f t="shared" si="4"/>
        <v>8.5088474233709493E-3</v>
      </c>
      <c r="H14" s="12">
        <f t="shared" si="1"/>
        <v>0.42821734673522543</v>
      </c>
      <c r="J14" s="1">
        <f t="shared" si="10"/>
        <v>0.7</v>
      </c>
      <c r="K14" s="7">
        <f t="shared" si="8"/>
        <v>1764.7058823529412</v>
      </c>
      <c r="L14" s="7">
        <f t="shared" si="9"/>
        <v>1235.2941176470588</v>
      </c>
      <c r="M14" s="7">
        <v>565.79684354730796</v>
      </c>
      <c r="N14" s="7">
        <v>368.212148962718</v>
      </c>
      <c r="O14" s="11">
        <f t="shared" si="5"/>
        <v>0.32061821134347451</v>
      </c>
      <c r="P14" s="11">
        <f t="shared" si="6"/>
        <v>0.20865355107887354</v>
      </c>
      <c r="Q14" s="11">
        <f t="shared" si="7"/>
        <v>0.52927176242234808</v>
      </c>
    </row>
    <row r="15" spans="1:17">
      <c r="B15" s="5"/>
      <c r="C15" s="6"/>
      <c r="D15" s="9"/>
      <c r="E15" s="9"/>
      <c r="F15" s="13"/>
      <c r="G15" s="13"/>
      <c r="H15" s="14"/>
      <c r="J15" s="1">
        <f t="shared" si="10"/>
        <v>0.79999999999999993</v>
      </c>
      <c r="K15" s="7">
        <f t="shared" si="8"/>
        <v>1666.6666666666665</v>
      </c>
      <c r="L15" s="7">
        <f t="shared" si="9"/>
        <v>1333.3333333333335</v>
      </c>
      <c r="M15" s="7">
        <v>532.05201039828796</v>
      </c>
      <c r="N15" s="7">
        <v>353.89581262298702</v>
      </c>
      <c r="O15" s="11">
        <f t="shared" si="5"/>
        <v>0.31923120623897283</v>
      </c>
      <c r="P15" s="11">
        <f t="shared" si="6"/>
        <v>0.21233748757379223</v>
      </c>
      <c r="Q15" s="11">
        <f t="shared" si="7"/>
        <v>0.53156869381276506</v>
      </c>
    </row>
    <row r="16" spans="1:17">
      <c r="B16" s="4">
        <v>650</v>
      </c>
      <c r="C16" s="4">
        <v>675</v>
      </c>
      <c r="D16" s="10">
        <v>62.4795549217502</v>
      </c>
      <c r="E16" s="10">
        <v>118.655671341622</v>
      </c>
      <c r="F16" s="15">
        <f t="shared" si="3"/>
        <v>3.1239777460875098E-2</v>
      </c>
      <c r="G16" s="15">
        <f t="shared" ref="G16:G26" si="11">E16/$A$3</f>
        <v>5.9327835670810999E-2</v>
      </c>
      <c r="H16" s="15">
        <f t="shared" ref="H16:H26" si="12">(D16+E16)/$A$3</f>
        <v>9.0567613131686098E-2</v>
      </c>
      <c r="J16" s="1">
        <f t="shared" si="10"/>
        <v>0.89999999999999991</v>
      </c>
      <c r="K16" s="7">
        <f t="shared" si="8"/>
        <v>1578.9473684210525</v>
      </c>
      <c r="L16" s="7">
        <f t="shared" si="9"/>
        <v>1421.0526315789475</v>
      </c>
      <c r="M16" s="7">
        <v>502.04771492001697</v>
      </c>
      <c r="N16" s="7">
        <v>340.45688467473002</v>
      </c>
      <c r="O16" s="11">
        <f t="shared" si="5"/>
        <v>0.31796355278267746</v>
      </c>
      <c r="P16" s="11">
        <f t="shared" si="6"/>
        <v>0.21562269362732903</v>
      </c>
      <c r="Q16" s="11">
        <f t="shared" si="7"/>
        <v>0.53358624641000652</v>
      </c>
    </row>
    <row r="17" spans="2:17">
      <c r="B17" s="1">
        <v>650</v>
      </c>
      <c r="C17" s="1">
        <f>C16+25</f>
        <v>700</v>
      </c>
      <c r="D17" s="7">
        <v>102.338598259219</v>
      </c>
      <c r="E17" s="7">
        <v>177.43014132160201</v>
      </c>
      <c r="F17" s="11">
        <f t="shared" si="3"/>
        <v>5.1169299129609498E-2</v>
      </c>
      <c r="G17" s="11">
        <f t="shared" si="11"/>
        <v>8.8715070660801004E-2</v>
      </c>
      <c r="H17" s="11">
        <f t="shared" si="12"/>
        <v>0.13988436979041052</v>
      </c>
      <c r="J17" s="1">
        <f>J16+0.1</f>
        <v>0.99999999999999989</v>
      </c>
      <c r="K17" s="7">
        <f t="shared" si="8"/>
        <v>1500</v>
      </c>
      <c r="L17" s="7">
        <f t="shared" si="9"/>
        <v>1500</v>
      </c>
      <c r="M17" s="7">
        <v>475.20360015319</v>
      </c>
      <c r="N17" s="7">
        <v>327.858493409083</v>
      </c>
      <c r="O17" s="11">
        <f t="shared" si="5"/>
        <v>0.31680240010212668</v>
      </c>
      <c r="P17" s="11">
        <f t="shared" si="6"/>
        <v>0.21857232893938866</v>
      </c>
      <c r="Q17" s="11">
        <f t="shared" si="7"/>
        <v>0.5353747290415154</v>
      </c>
    </row>
    <row r="18" spans="2:17">
      <c r="B18" s="1">
        <v>650</v>
      </c>
      <c r="C18" s="1">
        <f t="shared" ref="C18:C25" si="13">C17+25</f>
        <v>725</v>
      </c>
      <c r="D18" s="7">
        <v>166.765805768707</v>
      </c>
      <c r="E18" s="7">
        <v>258.73695613922098</v>
      </c>
      <c r="F18" s="11">
        <f t="shared" si="3"/>
        <v>8.3382902884353502E-2</v>
      </c>
      <c r="G18" s="11">
        <f t="shared" si="11"/>
        <v>0.12936847806961049</v>
      </c>
      <c r="H18" s="11">
        <f t="shared" si="12"/>
        <v>0.21275138095396398</v>
      </c>
    </row>
    <row r="19" spans="2:17">
      <c r="B19" s="1">
        <v>650</v>
      </c>
      <c r="C19" s="1">
        <f t="shared" si="13"/>
        <v>750</v>
      </c>
      <c r="D19" s="7">
        <v>261.99561352660697</v>
      </c>
      <c r="E19" s="7">
        <v>353.92265658163899</v>
      </c>
      <c r="F19" s="11">
        <f t="shared" si="3"/>
        <v>0.1309978067633035</v>
      </c>
      <c r="G19" s="11">
        <f t="shared" si="11"/>
        <v>0.17696132829081951</v>
      </c>
      <c r="H19" s="11">
        <f t="shared" si="12"/>
        <v>0.30795913505412298</v>
      </c>
    </row>
    <row r="20" spans="2:17">
      <c r="B20" s="1">
        <v>650</v>
      </c>
      <c r="C20" s="1">
        <f t="shared" si="13"/>
        <v>775</v>
      </c>
      <c r="D20" s="7">
        <v>385.99212788908198</v>
      </c>
      <c r="E20" s="7">
        <v>434.56852585915601</v>
      </c>
      <c r="F20" s="11">
        <f t="shared" si="3"/>
        <v>0.192996063944541</v>
      </c>
      <c r="G20" s="11">
        <f t="shared" si="11"/>
        <v>0.217284262929578</v>
      </c>
      <c r="H20" s="11">
        <f t="shared" si="12"/>
        <v>0.41028032687411897</v>
      </c>
      <c r="L20" s="1" t="s">
        <v>26</v>
      </c>
      <c r="M20" s="1">
        <v>650</v>
      </c>
    </row>
    <row r="21" spans="2:17">
      <c r="B21" s="1">
        <v>650</v>
      </c>
      <c r="C21" s="1">
        <f t="shared" si="13"/>
        <v>800</v>
      </c>
      <c r="D21" s="7">
        <v>523.06764351936704</v>
      </c>
      <c r="E21" s="7">
        <v>458.69829704957198</v>
      </c>
      <c r="F21" s="11">
        <f t="shared" si="3"/>
        <v>0.26153382175968354</v>
      </c>
      <c r="G21" s="20">
        <f t="shared" si="11"/>
        <v>0.229349148524786</v>
      </c>
      <c r="H21" s="11">
        <f t="shared" si="12"/>
        <v>0.49088297028446948</v>
      </c>
      <c r="L21" s="1" t="s">
        <v>28</v>
      </c>
      <c r="M21" s="1">
        <v>825</v>
      </c>
    </row>
    <row r="22" spans="2:17">
      <c r="B22" s="1">
        <v>650</v>
      </c>
      <c r="C22" s="1">
        <f t="shared" si="13"/>
        <v>825</v>
      </c>
      <c r="D22" s="7">
        <v>647.61429945722398</v>
      </c>
      <c r="E22" s="7">
        <v>399.49322122388202</v>
      </c>
      <c r="F22" s="11">
        <f t="shared" si="3"/>
        <v>0.32380714972861196</v>
      </c>
      <c r="G22" s="11">
        <f t="shared" si="11"/>
        <v>0.19974661061194102</v>
      </c>
      <c r="H22" s="20">
        <f t="shared" si="12"/>
        <v>0.52355376034055301</v>
      </c>
      <c r="L22" s="1" t="s">
        <v>0</v>
      </c>
      <c r="M22" s="1">
        <v>0.5</v>
      </c>
    </row>
    <row r="23" spans="2:17">
      <c r="B23" s="1">
        <v>650</v>
      </c>
      <c r="C23" s="1">
        <f t="shared" si="13"/>
        <v>850</v>
      </c>
      <c r="D23" s="7">
        <v>740.47604519781999</v>
      </c>
      <c r="E23" s="7">
        <v>275.25112412175997</v>
      </c>
      <c r="F23" s="11">
        <f t="shared" si="3"/>
        <v>0.37023802259890998</v>
      </c>
      <c r="G23" s="11">
        <f t="shared" si="11"/>
        <v>0.13762556206087997</v>
      </c>
      <c r="H23" s="11">
        <f t="shared" si="12"/>
        <v>0.50786358465978998</v>
      </c>
      <c r="L23" s="1" t="s">
        <v>42</v>
      </c>
      <c r="M23" s="1">
        <v>2000</v>
      </c>
    </row>
    <row r="24" spans="2:17">
      <c r="B24" s="1">
        <v>650</v>
      </c>
      <c r="C24" s="1">
        <f t="shared" si="13"/>
        <v>875</v>
      </c>
      <c r="D24" s="7">
        <v>800.08917876153703</v>
      </c>
      <c r="E24" s="7">
        <v>143.13449771005901</v>
      </c>
      <c r="F24" s="11">
        <f t="shared" si="3"/>
        <v>0.40004458938076853</v>
      </c>
      <c r="G24" s="11">
        <f t="shared" si="11"/>
        <v>7.1567248855029506E-2</v>
      </c>
      <c r="H24" s="11">
        <f t="shared" si="12"/>
        <v>0.471611838235798</v>
      </c>
    </row>
    <row r="25" spans="2:17">
      <c r="B25" s="1">
        <v>650</v>
      </c>
      <c r="C25" s="1">
        <f t="shared" si="13"/>
        <v>900</v>
      </c>
      <c r="D25" s="7">
        <v>830.78954639450399</v>
      </c>
      <c r="E25" s="7">
        <v>52.209363286352001</v>
      </c>
      <c r="F25" s="11">
        <f t="shared" si="3"/>
        <v>0.41539477319725199</v>
      </c>
      <c r="G25" s="11">
        <f t="shared" si="11"/>
        <v>2.6104681643176E-2</v>
      </c>
      <c r="H25" s="11">
        <f t="shared" si="12"/>
        <v>0.44149945484042796</v>
      </c>
      <c r="J25" s="43" t="s">
        <v>19</v>
      </c>
      <c r="K25" s="43"/>
      <c r="L25" s="43" t="s">
        <v>37</v>
      </c>
      <c r="M25" s="43"/>
      <c r="N25" s="43" t="s">
        <v>39</v>
      </c>
      <c r="O25" s="43"/>
      <c r="P25" s="43"/>
    </row>
    <row r="26" spans="2:17">
      <c r="B26" s="3">
        <v>650</v>
      </c>
      <c r="C26" s="3">
        <f>C25+25</f>
        <v>925</v>
      </c>
      <c r="D26" s="8">
        <v>833.04296911211202</v>
      </c>
      <c r="E26" s="21">
        <v>11.712127421388001</v>
      </c>
      <c r="F26" s="22">
        <f t="shared" si="3"/>
        <v>0.41652148455605603</v>
      </c>
      <c r="G26" s="12">
        <f t="shared" si="11"/>
        <v>5.8560637106940001E-3</v>
      </c>
      <c r="H26" s="12">
        <f t="shared" si="12"/>
        <v>0.42237754826675</v>
      </c>
      <c r="J26" s="1" t="s">
        <v>20</v>
      </c>
      <c r="K26" s="1" t="s">
        <v>21</v>
      </c>
      <c r="L26" s="1" t="s">
        <v>31</v>
      </c>
      <c r="M26" s="1" t="s">
        <v>32</v>
      </c>
      <c r="N26" s="1" t="s">
        <v>31</v>
      </c>
      <c r="O26" s="1" t="s">
        <v>32</v>
      </c>
      <c r="P26" s="1" t="s">
        <v>33</v>
      </c>
    </row>
    <row r="27" spans="2:17">
      <c r="B27" s="5"/>
      <c r="C27" s="6"/>
      <c r="D27" s="9"/>
      <c r="E27" s="9"/>
      <c r="F27" s="13"/>
      <c r="G27" s="13"/>
      <c r="H27" s="14"/>
      <c r="J27" s="1">
        <v>5</v>
      </c>
      <c r="K27" s="1">
        <v>4</v>
      </c>
      <c r="L27" s="7">
        <v>707.80067475189401</v>
      </c>
      <c r="M27" s="7">
        <v>203.06611394890001</v>
      </c>
      <c r="N27" s="11">
        <f t="shared" ref="N27:O30" si="14">L27/$M$23</f>
        <v>0.35390033737594701</v>
      </c>
      <c r="O27" s="11">
        <f t="shared" si="14"/>
        <v>0.10153305697445</v>
      </c>
      <c r="P27" s="11">
        <f>(L27+M27)/$M$23</f>
        <v>0.45543339435039704</v>
      </c>
    </row>
    <row r="28" spans="2:17">
      <c r="B28" s="4">
        <v>675</v>
      </c>
      <c r="C28" s="4">
        <v>700</v>
      </c>
      <c r="D28" s="10">
        <v>139.31675444556799</v>
      </c>
      <c r="E28" s="10">
        <v>229.07569453399401</v>
      </c>
      <c r="F28" s="15">
        <f t="shared" si="3"/>
        <v>6.9658377222783993E-2</v>
      </c>
      <c r="G28" s="15">
        <f t="shared" ref="G28:G37" si="15">E28/$A$3</f>
        <v>0.11453784726699701</v>
      </c>
      <c r="H28" s="15">
        <f t="shared" ref="H28:H37" si="16">(D28+E28)/$A$3</f>
        <v>0.18419622448978101</v>
      </c>
      <c r="J28" s="1">
        <v>4</v>
      </c>
      <c r="K28" s="1">
        <v>3</v>
      </c>
      <c r="L28" s="7">
        <v>690.65685076889304</v>
      </c>
      <c r="M28" s="7">
        <v>288.581415965178</v>
      </c>
      <c r="N28" s="11">
        <f t="shared" si="14"/>
        <v>0.34532842538444652</v>
      </c>
      <c r="O28" s="11">
        <f t="shared" si="14"/>
        <v>0.144290707982589</v>
      </c>
      <c r="P28" s="11">
        <f>(L28+M28)/$M$23</f>
        <v>0.4896191333670355</v>
      </c>
    </row>
    <row r="29" spans="2:17">
      <c r="B29" s="1">
        <v>675</v>
      </c>
      <c r="C29" s="1">
        <f>C28+25</f>
        <v>725</v>
      </c>
      <c r="D29" s="7">
        <v>209.95252259669601</v>
      </c>
      <c r="E29" s="7">
        <v>310.51661909487001</v>
      </c>
      <c r="F29" s="11">
        <f t="shared" si="3"/>
        <v>0.104976261298348</v>
      </c>
      <c r="G29" s="11">
        <f t="shared" si="15"/>
        <v>0.155258309547435</v>
      </c>
      <c r="H29" s="11">
        <f t="shared" si="16"/>
        <v>0.26023457084578305</v>
      </c>
      <c r="J29" s="1">
        <v>3</v>
      </c>
      <c r="K29" s="1">
        <v>2</v>
      </c>
      <c r="L29" s="7">
        <v>647.61369879256495</v>
      </c>
      <c r="M29" s="7">
        <v>399.49064663975702</v>
      </c>
      <c r="N29" s="11">
        <f t="shared" si="14"/>
        <v>0.32380684939628246</v>
      </c>
      <c r="O29" s="11">
        <f t="shared" si="14"/>
        <v>0.19974532331987851</v>
      </c>
      <c r="P29" s="11">
        <f>(L29+M29)/$M$23</f>
        <v>0.52355217271616095</v>
      </c>
    </row>
    <row r="30" spans="2:17">
      <c r="B30" s="1">
        <v>675</v>
      </c>
      <c r="C30" s="1">
        <f t="shared" ref="C30:C37" si="17">C29+25</f>
        <v>750</v>
      </c>
      <c r="D30" s="7">
        <v>308.556356248496</v>
      </c>
      <c r="E30" s="7">
        <v>396.08602968555601</v>
      </c>
      <c r="F30" s="11">
        <f t="shared" si="3"/>
        <v>0.15427817812424799</v>
      </c>
      <c r="G30" s="11">
        <f t="shared" si="15"/>
        <v>0.198043014842778</v>
      </c>
      <c r="H30" s="11">
        <f t="shared" si="16"/>
        <v>0.35232119296702602</v>
      </c>
      <c r="J30" s="1">
        <v>2</v>
      </c>
      <c r="K30" s="1">
        <v>1</v>
      </c>
      <c r="L30" s="7">
        <v>534.17593827875498</v>
      </c>
      <c r="M30" s="7">
        <v>480.575562040997</v>
      </c>
      <c r="N30" s="11">
        <f t="shared" si="14"/>
        <v>0.26708796913937749</v>
      </c>
      <c r="O30" s="11">
        <f t="shared" si="14"/>
        <v>0.2402877810204985</v>
      </c>
      <c r="P30" s="11">
        <f>(L30+M30)/$M$23</f>
        <v>0.50737575015987602</v>
      </c>
    </row>
    <row r="31" spans="2:17">
      <c r="B31" s="1">
        <v>675</v>
      </c>
      <c r="C31" s="1">
        <f t="shared" si="17"/>
        <v>775</v>
      </c>
      <c r="D31" s="7">
        <v>430.39123371795398</v>
      </c>
      <c r="E31" s="7">
        <v>455.173575545586</v>
      </c>
      <c r="F31" s="11">
        <f t="shared" si="3"/>
        <v>0.21519561685897698</v>
      </c>
      <c r="G31" s="11">
        <f t="shared" si="15"/>
        <v>0.22758678777279301</v>
      </c>
      <c r="H31" s="11">
        <f t="shared" si="16"/>
        <v>0.44278240463176999</v>
      </c>
    </row>
    <row r="32" spans="2:17">
      <c r="B32" s="1">
        <v>675</v>
      </c>
      <c r="C32" s="1">
        <f t="shared" si="17"/>
        <v>800</v>
      </c>
      <c r="D32" s="7">
        <v>558.53907416147001</v>
      </c>
      <c r="E32" s="7">
        <v>451.01310471801099</v>
      </c>
      <c r="F32" s="11">
        <f t="shared" si="3"/>
        <v>0.27926953708073499</v>
      </c>
      <c r="G32" s="11">
        <f t="shared" si="15"/>
        <v>0.22550655235900549</v>
      </c>
      <c r="H32" s="11">
        <f t="shared" si="16"/>
        <v>0.50477608943974051</v>
      </c>
    </row>
    <row r="33" spans="2:29">
      <c r="B33" s="1">
        <v>675</v>
      </c>
      <c r="C33" s="1">
        <f t="shared" si="17"/>
        <v>825</v>
      </c>
      <c r="D33" s="7">
        <v>669.94912122433698</v>
      </c>
      <c r="E33" s="7">
        <v>368.72652166944403</v>
      </c>
      <c r="F33" s="11">
        <f t="shared" si="3"/>
        <v>0.33497456061216851</v>
      </c>
      <c r="G33" s="11">
        <f t="shared" si="15"/>
        <v>0.18436326083472201</v>
      </c>
      <c r="H33" s="11">
        <f t="shared" si="16"/>
        <v>0.51933782144689056</v>
      </c>
    </row>
    <row r="34" spans="2:29">
      <c r="B34" s="1">
        <v>675</v>
      </c>
      <c r="C34" s="1">
        <f t="shared" si="17"/>
        <v>850</v>
      </c>
      <c r="D34" s="7">
        <v>751.083180615831</v>
      </c>
      <c r="E34" s="7">
        <v>237.52271076912299</v>
      </c>
      <c r="F34" s="11">
        <f t="shared" si="3"/>
        <v>0.37554159030791551</v>
      </c>
      <c r="G34" s="11">
        <f t="shared" si="15"/>
        <v>0.11876135538456149</v>
      </c>
      <c r="H34" s="11">
        <f t="shared" si="16"/>
        <v>0.49430294569247701</v>
      </c>
      <c r="X34" s="40" t="s">
        <v>14</v>
      </c>
      <c r="Y34" s="40" t="s">
        <v>15</v>
      </c>
      <c r="Z34" s="40" t="s">
        <v>16</v>
      </c>
      <c r="AA34" s="40" t="s">
        <v>17</v>
      </c>
      <c r="AB34" s="38" t="s">
        <v>44</v>
      </c>
      <c r="AC34" s="39"/>
    </row>
    <row r="35" spans="2:29">
      <c r="B35" s="1">
        <v>675</v>
      </c>
      <c r="C35" s="1">
        <f t="shared" si="17"/>
        <v>875</v>
      </c>
      <c r="D35" s="7">
        <v>803.12736645991095</v>
      </c>
      <c r="E35" s="7">
        <v>114.335431078613</v>
      </c>
      <c r="F35" s="11">
        <f t="shared" si="3"/>
        <v>0.40156368322995545</v>
      </c>
      <c r="G35" s="11">
        <f t="shared" si="15"/>
        <v>5.7167715539306496E-2</v>
      </c>
      <c r="H35" s="11">
        <f t="shared" si="16"/>
        <v>0.458731398769262</v>
      </c>
      <c r="P35" t="s">
        <v>1</v>
      </c>
      <c r="Q35" t="s">
        <v>2</v>
      </c>
      <c r="R35" t="s">
        <v>7</v>
      </c>
      <c r="T35" t="s">
        <v>6</v>
      </c>
      <c r="X35" s="41"/>
      <c r="Y35" s="41"/>
      <c r="Z35" s="41"/>
      <c r="AA35" s="41"/>
      <c r="AB35" s="1" t="s">
        <v>31</v>
      </c>
      <c r="AC35" s="1" t="s">
        <v>32</v>
      </c>
    </row>
    <row r="36" spans="2:29">
      <c r="B36" s="1">
        <v>675</v>
      </c>
      <c r="C36" s="1">
        <f>C35+25</f>
        <v>900</v>
      </c>
      <c r="D36" s="7">
        <v>828.60234236928795</v>
      </c>
      <c r="E36" s="7">
        <v>37.706067386563802</v>
      </c>
      <c r="F36" s="11">
        <f t="shared" si="3"/>
        <v>0.41430117118464399</v>
      </c>
      <c r="G36" s="11">
        <f t="shared" si="15"/>
        <v>1.8853033693281902E-2</v>
      </c>
      <c r="H36" s="11">
        <f t="shared" si="16"/>
        <v>0.43315420487792583</v>
      </c>
      <c r="P36">
        <v>2.375</v>
      </c>
      <c r="Q36">
        <v>658.75</v>
      </c>
      <c r="R36">
        <v>295</v>
      </c>
      <c r="S36">
        <v>1</v>
      </c>
      <c r="T36">
        <v>-110868.994724693</v>
      </c>
      <c r="U36">
        <f>T36*-1</f>
        <v>110868.994724693</v>
      </c>
      <c r="X36" s="7">
        <f>P36</f>
        <v>2.375</v>
      </c>
      <c r="Y36" s="7">
        <f>Q36</f>
        <v>658.75</v>
      </c>
      <c r="Z36" s="7">
        <f>R36</f>
        <v>295</v>
      </c>
      <c r="AA36" s="7">
        <f>T36</f>
        <v>-110868.994724693</v>
      </c>
      <c r="AB36" s="7">
        <f>Q59</f>
        <v>1.1478785070283401E-3</v>
      </c>
      <c r="AC36" s="7">
        <f>R59</f>
        <v>2.2816179025372898E-3</v>
      </c>
    </row>
    <row r="37" spans="2:29">
      <c r="B37" s="3">
        <v>675</v>
      </c>
      <c r="C37" s="3">
        <f t="shared" si="17"/>
        <v>925</v>
      </c>
      <c r="D37" s="8">
        <v>826.85065478651404</v>
      </c>
      <c r="E37" s="8">
        <v>7.4477683423113801</v>
      </c>
      <c r="F37" s="12">
        <f t="shared" si="3"/>
        <v>0.41342532739325705</v>
      </c>
      <c r="G37" s="12">
        <f t="shared" si="15"/>
        <v>3.7238841711556901E-3</v>
      </c>
      <c r="H37" s="12">
        <f t="shared" si="16"/>
        <v>0.4171492115644127</v>
      </c>
      <c r="P37">
        <v>7.125</v>
      </c>
      <c r="Q37">
        <v>667.5</v>
      </c>
      <c r="R37">
        <v>290</v>
      </c>
      <c r="S37">
        <v>1</v>
      </c>
      <c r="T37">
        <v>-119503.033808985</v>
      </c>
      <c r="U37">
        <f t="shared" ref="U37:U55" si="18">T37*-1</f>
        <v>119503.033808985</v>
      </c>
      <c r="X37" s="7">
        <f t="shared" ref="X37:X55" si="19">P37</f>
        <v>7.125</v>
      </c>
      <c r="Y37" s="7">
        <f t="shared" ref="Y37:Y55" si="20">Q37</f>
        <v>667.5</v>
      </c>
      <c r="Z37" s="7">
        <f t="shared" ref="Z37:Z55" si="21">R37</f>
        <v>290</v>
      </c>
      <c r="AA37" s="7">
        <f t="shared" ref="AA37:AA55" si="22">T37</f>
        <v>-119503.033808985</v>
      </c>
      <c r="AB37" s="7">
        <f t="shared" ref="AB37:AB55" si="23">Q60</f>
        <v>2.6978858839645098E-3</v>
      </c>
      <c r="AC37" s="7">
        <f t="shared" ref="AC37:AC55" si="24">R60</f>
        <v>5.2301708143755203E-3</v>
      </c>
    </row>
    <row r="38" spans="2:29">
      <c r="B38" s="5"/>
      <c r="C38" s="6"/>
      <c r="D38" s="9"/>
      <c r="E38" s="9"/>
      <c r="F38" s="13"/>
      <c r="G38" s="13"/>
      <c r="H38" s="14"/>
      <c r="P38">
        <v>11.875</v>
      </c>
      <c r="Q38">
        <v>676.25</v>
      </c>
      <c r="R38">
        <v>285</v>
      </c>
      <c r="S38">
        <v>1</v>
      </c>
      <c r="T38">
        <v>-130436.31054289899</v>
      </c>
      <c r="U38">
        <f t="shared" si="18"/>
        <v>130436.31054289899</v>
      </c>
      <c r="X38" s="7">
        <f t="shared" si="19"/>
        <v>11.875</v>
      </c>
      <c r="Y38" s="7">
        <f t="shared" si="20"/>
        <v>676.25</v>
      </c>
      <c r="Z38" s="7">
        <f t="shared" si="21"/>
        <v>285</v>
      </c>
      <c r="AA38" s="7">
        <f t="shared" si="22"/>
        <v>-130436.31054289899</v>
      </c>
      <c r="AB38" s="7">
        <f t="shared" si="23"/>
        <v>4.7698741328057997E-3</v>
      </c>
      <c r="AC38" s="7">
        <f t="shared" si="24"/>
        <v>9.0003397700257597E-3</v>
      </c>
    </row>
    <row r="39" spans="2:29">
      <c r="B39" s="4">
        <v>700</v>
      </c>
      <c r="C39" s="4">
        <v>725</v>
      </c>
      <c r="D39" s="10">
        <v>270.23481101663799</v>
      </c>
      <c r="E39" s="10">
        <v>368.83091088225399</v>
      </c>
      <c r="F39" s="15">
        <f t="shared" si="3"/>
        <v>0.13511740550831899</v>
      </c>
      <c r="G39" s="15">
        <f t="shared" ref="G39:G47" si="25">E39/$A$3</f>
        <v>0.184415455441127</v>
      </c>
      <c r="H39" s="15">
        <f t="shared" ref="H39:H47" si="26">(D39+E39)/$A$3</f>
        <v>0.319532860949446</v>
      </c>
      <c r="P39">
        <v>16.625</v>
      </c>
      <c r="Q39">
        <v>685</v>
      </c>
      <c r="R39">
        <v>280</v>
      </c>
      <c r="S39">
        <v>1</v>
      </c>
      <c r="T39">
        <v>-144107.657825592</v>
      </c>
      <c r="U39">
        <f t="shared" si="18"/>
        <v>144107.657825592</v>
      </c>
      <c r="X39" s="7">
        <f t="shared" si="19"/>
        <v>16.625</v>
      </c>
      <c r="Y39" s="7">
        <f t="shared" si="20"/>
        <v>685</v>
      </c>
      <c r="Z39" s="7">
        <f t="shared" si="21"/>
        <v>280</v>
      </c>
      <c r="AA39" s="7">
        <f t="shared" si="22"/>
        <v>-144107.657825592</v>
      </c>
      <c r="AB39" s="7">
        <f t="shared" si="23"/>
        <v>7.50883305182771E-3</v>
      </c>
      <c r="AC39" s="7">
        <f t="shared" si="24"/>
        <v>1.3763607004731501E-2</v>
      </c>
    </row>
    <row r="40" spans="2:29">
      <c r="B40" s="1">
        <v>700</v>
      </c>
      <c r="C40" s="1">
        <f>C39+25</f>
        <v>750</v>
      </c>
      <c r="D40" s="7">
        <v>369.05455198297699</v>
      </c>
      <c r="E40" s="7">
        <v>434.79303029923199</v>
      </c>
      <c r="F40" s="11">
        <f t="shared" si="3"/>
        <v>0.18452727599148849</v>
      </c>
      <c r="G40" s="11">
        <f t="shared" si="25"/>
        <v>0.217396515149616</v>
      </c>
      <c r="H40" s="11">
        <f t="shared" si="26"/>
        <v>0.40192379114110449</v>
      </c>
      <c r="P40">
        <v>21.375</v>
      </c>
      <c r="Q40">
        <v>693.75</v>
      </c>
      <c r="R40">
        <v>275</v>
      </c>
      <c r="S40">
        <v>1</v>
      </c>
      <c r="T40">
        <v>-160938.75022989701</v>
      </c>
      <c r="U40">
        <f t="shared" si="18"/>
        <v>160938.75022989701</v>
      </c>
      <c r="X40" s="7">
        <f t="shared" si="19"/>
        <v>21.375</v>
      </c>
      <c r="Y40" s="7">
        <f t="shared" si="20"/>
        <v>693.75</v>
      </c>
      <c r="Z40" s="7">
        <f t="shared" si="21"/>
        <v>275</v>
      </c>
      <c r="AA40" s="7">
        <f t="shared" si="22"/>
        <v>-160938.75022989701</v>
      </c>
      <c r="AB40" s="7">
        <f t="shared" si="23"/>
        <v>1.1085088734904399E-2</v>
      </c>
      <c r="AC40" s="7">
        <f t="shared" si="24"/>
        <v>1.97005358060716E-2</v>
      </c>
    </row>
    <row r="41" spans="2:29">
      <c r="B41" s="1">
        <v>700</v>
      </c>
      <c r="C41" s="1">
        <f t="shared" ref="C41:C46" si="27">C40+25</f>
        <v>775</v>
      </c>
      <c r="D41" s="7">
        <v>484.140232672602</v>
      </c>
      <c r="E41" s="7">
        <v>463.33938324462599</v>
      </c>
      <c r="F41" s="11">
        <f t="shared" si="3"/>
        <v>0.24207011633630099</v>
      </c>
      <c r="G41" s="11">
        <f t="shared" si="25"/>
        <v>0.23166969162231299</v>
      </c>
      <c r="H41" s="11">
        <f t="shared" si="26"/>
        <v>0.47373980795861398</v>
      </c>
      <c r="P41">
        <v>26.125</v>
      </c>
      <c r="Q41">
        <v>702.5</v>
      </c>
      <c r="R41">
        <v>270</v>
      </c>
      <c r="S41">
        <v>1</v>
      </c>
      <c r="T41">
        <v>-181263.864206064</v>
      </c>
      <c r="U41">
        <f t="shared" si="18"/>
        <v>181263.864206064</v>
      </c>
      <c r="X41" s="7">
        <f t="shared" si="19"/>
        <v>26.125</v>
      </c>
      <c r="Y41" s="7">
        <f t="shared" si="20"/>
        <v>702.5</v>
      </c>
      <c r="Z41" s="7">
        <f t="shared" si="21"/>
        <v>270</v>
      </c>
      <c r="AA41" s="7">
        <f t="shared" si="22"/>
        <v>-181263.864206064</v>
      </c>
      <c r="AB41" s="7">
        <f t="shared" si="23"/>
        <v>1.56912034121751E-2</v>
      </c>
      <c r="AC41" s="7">
        <f t="shared" si="24"/>
        <v>2.6986399198411001E-2</v>
      </c>
    </row>
    <row r="42" spans="2:29">
      <c r="B42" s="1">
        <v>700</v>
      </c>
      <c r="C42" s="1">
        <f t="shared" si="27"/>
        <v>800</v>
      </c>
      <c r="D42" s="7">
        <v>598.78510132709005</v>
      </c>
      <c r="E42" s="7">
        <v>426.96100414013301</v>
      </c>
      <c r="F42" s="11">
        <f t="shared" si="3"/>
        <v>0.29939255066354503</v>
      </c>
      <c r="G42" s="11">
        <f t="shared" si="25"/>
        <v>0.2134805020700665</v>
      </c>
      <c r="H42" s="11">
        <f t="shared" si="26"/>
        <v>0.5128730527336115</v>
      </c>
      <c r="P42">
        <v>30.875</v>
      </c>
      <c r="Q42">
        <v>711.25</v>
      </c>
      <c r="R42">
        <v>265</v>
      </c>
      <c r="S42">
        <v>1</v>
      </c>
      <c r="T42">
        <v>-205232.56740473901</v>
      </c>
      <c r="U42">
        <f t="shared" si="18"/>
        <v>205232.56740473901</v>
      </c>
      <c r="X42" s="7">
        <f t="shared" si="19"/>
        <v>30.875</v>
      </c>
      <c r="Y42" s="7">
        <f t="shared" si="20"/>
        <v>711.25</v>
      </c>
      <c r="Z42" s="7">
        <f t="shared" si="21"/>
        <v>265</v>
      </c>
      <c r="AA42" s="7">
        <f t="shared" si="22"/>
        <v>-205232.56740473901</v>
      </c>
      <c r="AB42" s="7">
        <f t="shared" si="23"/>
        <v>2.15344057129047E-2</v>
      </c>
      <c r="AC42" s="7">
        <f t="shared" si="24"/>
        <v>3.5768625953446098E-2</v>
      </c>
    </row>
    <row r="43" spans="2:29">
      <c r="B43" s="1">
        <v>700</v>
      </c>
      <c r="C43" s="1">
        <f t="shared" si="27"/>
        <v>825</v>
      </c>
      <c r="D43" s="7">
        <v>694.43994306197203</v>
      </c>
      <c r="E43" s="7">
        <v>324.45833897396398</v>
      </c>
      <c r="F43" s="11">
        <f t="shared" si="3"/>
        <v>0.34721997153098599</v>
      </c>
      <c r="G43" s="11">
        <f t="shared" si="25"/>
        <v>0.16222916948698199</v>
      </c>
      <c r="H43" s="11">
        <f t="shared" si="26"/>
        <v>0.50944914101796801</v>
      </c>
      <c r="P43">
        <v>35.625</v>
      </c>
      <c r="Q43">
        <v>720</v>
      </c>
      <c r="R43">
        <v>260</v>
      </c>
      <c r="S43">
        <v>1</v>
      </c>
      <c r="T43">
        <v>-232685.601878355</v>
      </c>
      <c r="U43">
        <f t="shared" si="18"/>
        <v>232685.601878355</v>
      </c>
      <c r="X43" s="7">
        <f t="shared" si="19"/>
        <v>35.625</v>
      </c>
      <c r="Y43" s="7">
        <f t="shared" si="20"/>
        <v>720</v>
      </c>
      <c r="Z43" s="7">
        <f t="shared" si="21"/>
        <v>260</v>
      </c>
      <c r="AA43" s="7">
        <f t="shared" si="22"/>
        <v>-232685.601878355</v>
      </c>
      <c r="AB43" s="7">
        <f t="shared" si="23"/>
        <v>2.8823450555210899E-2</v>
      </c>
      <c r="AC43" s="7">
        <f t="shared" si="24"/>
        <v>4.61348080487433E-2</v>
      </c>
    </row>
    <row r="44" spans="2:29">
      <c r="B44" s="1">
        <v>700</v>
      </c>
      <c r="C44" s="1">
        <f t="shared" si="27"/>
        <v>850</v>
      </c>
      <c r="D44" s="7">
        <v>763.46125901782602</v>
      </c>
      <c r="E44" s="7">
        <v>193.34716702487799</v>
      </c>
      <c r="F44" s="11">
        <f t="shared" si="3"/>
        <v>0.38173062950891301</v>
      </c>
      <c r="G44" s="11">
        <f t="shared" si="25"/>
        <v>9.6673583512439001E-2</v>
      </c>
      <c r="H44" s="11">
        <f t="shared" si="26"/>
        <v>0.478404213021352</v>
      </c>
      <c r="P44">
        <v>40.375</v>
      </c>
      <c r="Q44">
        <v>728.75</v>
      </c>
      <c r="R44">
        <v>255</v>
      </c>
      <c r="S44">
        <v>1</v>
      </c>
      <c r="T44">
        <v>-263018.23281710199</v>
      </c>
      <c r="U44">
        <f t="shared" si="18"/>
        <v>263018.23281710199</v>
      </c>
      <c r="X44" s="7">
        <f t="shared" si="19"/>
        <v>40.375</v>
      </c>
      <c r="Y44" s="7">
        <f t="shared" si="20"/>
        <v>728.75</v>
      </c>
      <c r="Z44" s="7">
        <f t="shared" si="21"/>
        <v>255</v>
      </c>
      <c r="AA44" s="7">
        <f t="shared" si="22"/>
        <v>-263018.23281710199</v>
      </c>
      <c r="AB44" s="7">
        <f t="shared" si="23"/>
        <v>3.7749472893124303E-2</v>
      </c>
      <c r="AC44" s="7">
        <f t="shared" si="24"/>
        <v>5.8071625734222899E-2</v>
      </c>
    </row>
    <row r="45" spans="2:29">
      <c r="B45" s="1">
        <v>700</v>
      </c>
      <c r="C45" s="1">
        <f t="shared" si="27"/>
        <v>875</v>
      </c>
      <c r="D45" s="7">
        <v>807.921031460265</v>
      </c>
      <c r="E45" s="7">
        <v>84.9916235493085</v>
      </c>
      <c r="F45" s="11">
        <f t="shared" si="3"/>
        <v>0.40396051573013247</v>
      </c>
      <c r="G45" s="11">
        <f t="shared" si="25"/>
        <v>4.2495811774654252E-2</v>
      </c>
      <c r="H45" s="11">
        <f t="shared" si="26"/>
        <v>0.44645632750478675</v>
      </c>
      <c r="P45">
        <v>45.125</v>
      </c>
      <c r="Q45">
        <v>737.5</v>
      </c>
      <c r="R45">
        <v>250</v>
      </c>
      <c r="S45">
        <v>1</v>
      </c>
      <c r="T45">
        <v>-295062.08203190798</v>
      </c>
      <c r="U45">
        <f t="shared" si="18"/>
        <v>295062.08203190798</v>
      </c>
      <c r="X45" s="7">
        <f t="shared" si="19"/>
        <v>45.125</v>
      </c>
      <c r="Y45" s="7">
        <f t="shared" si="20"/>
        <v>737.5</v>
      </c>
      <c r="Z45" s="7">
        <f t="shared" si="21"/>
        <v>250</v>
      </c>
      <c r="AA45" s="7">
        <f t="shared" si="22"/>
        <v>-295062.08203190798</v>
      </c>
      <c r="AB45" s="7">
        <f t="shared" si="23"/>
        <v>4.8461520345294197E-2</v>
      </c>
      <c r="AC45" s="7">
        <f t="shared" si="24"/>
        <v>7.1418167408802996E-2</v>
      </c>
    </row>
    <row r="46" spans="2:29">
      <c r="B46" s="1">
        <v>700</v>
      </c>
      <c r="C46" s="1">
        <f t="shared" si="27"/>
        <v>900</v>
      </c>
      <c r="D46" s="7">
        <v>827.79147629049703</v>
      </c>
      <c r="E46" s="7">
        <v>24.846889315188299</v>
      </c>
      <c r="F46" s="11">
        <f t="shared" si="3"/>
        <v>0.41389573814524849</v>
      </c>
      <c r="G46" s="11">
        <f t="shared" si="25"/>
        <v>1.242344465759415E-2</v>
      </c>
      <c r="H46" s="11">
        <f t="shared" si="26"/>
        <v>0.42631918280284264</v>
      </c>
      <c r="P46">
        <v>49.875</v>
      </c>
      <c r="Q46">
        <v>746.25</v>
      </c>
      <c r="R46">
        <v>245</v>
      </c>
      <c r="S46">
        <v>1</v>
      </c>
      <c r="T46">
        <v>-327002.32275345502</v>
      </c>
      <c r="U46">
        <f t="shared" si="18"/>
        <v>327002.32275345502</v>
      </c>
      <c r="X46" s="7">
        <f t="shared" si="19"/>
        <v>49.875</v>
      </c>
      <c r="Y46" s="7">
        <f t="shared" si="20"/>
        <v>746.25</v>
      </c>
      <c r="Z46" s="7">
        <f t="shared" si="21"/>
        <v>245</v>
      </c>
      <c r="AA46" s="7">
        <f t="shared" si="22"/>
        <v>-327002.32275345502</v>
      </c>
      <c r="AB46" s="7">
        <f t="shared" si="23"/>
        <v>6.1038946998150503E-2</v>
      </c>
      <c r="AC46" s="7">
        <f t="shared" si="24"/>
        <v>8.5822056218777601E-2</v>
      </c>
    </row>
    <row r="47" spans="2:29">
      <c r="B47" s="3">
        <v>700</v>
      </c>
      <c r="C47" s="3">
        <f>C46+25</f>
        <v>925</v>
      </c>
      <c r="D47" s="8">
        <v>821.77771979120996</v>
      </c>
      <c r="E47" s="8">
        <v>4.32836101532141</v>
      </c>
      <c r="F47" s="12">
        <f t="shared" si="3"/>
        <v>0.41088885989560497</v>
      </c>
      <c r="G47" s="12">
        <f t="shared" si="25"/>
        <v>2.1641805076607051E-3</v>
      </c>
      <c r="H47" s="12">
        <f t="shared" si="26"/>
        <v>0.41305304040326568</v>
      </c>
      <c r="P47">
        <v>54.625</v>
      </c>
      <c r="Q47">
        <v>755</v>
      </c>
      <c r="R47">
        <v>240</v>
      </c>
      <c r="S47">
        <v>1</v>
      </c>
      <c r="T47">
        <v>-356551.42742994399</v>
      </c>
      <c r="U47">
        <f t="shared" si="18"/>
        <v>356551.42742994399</v>
      </c>
      <c r="X47" s="7">
        <f t="shared" si="19"/>
        <v>54.625</v>
      </c>
      <c r="Y47" s="7">
        <f t="shared" si="20"/>
        <v>755</v>
      </c>
      <c r="Z47" s="7">
        <f t="shared" si="21"/>
        <v>240</v>
      </c>
      <c r="AA47" s="7">
        <f t="shared" si="22"/>
        <v>-356551.42742994399</v>
      </c>
      <c r="AB47" s="7">
        <f t="shared" si="23"/>
        <v>7.5463537170472494E-2</v>
      </c>
      <c r="AC47" s="7">
        <f t="shared" si="24"/>
        <v>0.10071075544496599</v>
      </c>
    </row>
    <row r="48" spans="2:29">
      <c r="B48" s="5"/>
      <c r="C48" s="6"/>
      <c r="D48" s="9"/>
      <c r="E48" s="9"/>
      <c r="F48" s="13"/>
      <c r="G48" s="13"/>
      <c r="H48" s="14"/>
      <c r="P48">
        <v>59.375</v>
      </c>
      <c r="Q48">
        <v>763.75</v>
      </c>
      <c r="R48">
        <v>235</v>
      </c>
      <c r="S48">
        <v>1</v>
      </c>
      <c r="T48">
        <v>-381049.19356100098</v>
      </c>
      <c r="U48">
        <f t="shared" si="18"/>
        <v>381049.19356100098</v>
      </c>
      <c r="X48" s="7">
        <f t="shared" si="19"/>
        <v>59.375</v>
      </c>
      <c r="Y48" s="7">
        <f t="shared" si="20"/>
        <v>763.75</v>
      </c>
      <c r="Z48" s="7">
        <f t="shared" si="21"/>
        <v>235</v>
      </c>
      <c r="AA48" s="7">
        <f t="shared" si="22"/>
        <v>-381049.19356100098</v>
      </c>
      <c r="AB48" s="7">
        <f t="shared" si="23"/>
        <v>9.1596033403479202E-2</v>
      </c>
      <c r="AC48" s="7">
        <f t="shared" si="24"/>
        <v>0.115294673067574</v>
      </c>
    </row>
    <row r="49" spans="2:29">
      <c r="B49" s="4">
        <v>725</v>
      </c>
      <c r="C49" s="4">
        <v>750</v>
      </c>
      <c r="D49" s="10">
        <v>444.55011865855897</v>
      </c>
      <c r="E49" s="10">
        <v>456.84900777235902</v>
      </c>
      <c r="F49" s="15">
        <f t="shared" si="3"/>
        <v>0.22227505932927949</v>
      </c>
      <c r="G49" s="24">
        <f t="shared" ref="G49:G56" si="28">E49/$A$3</f>
        <v>0.22842450388617952</v>
      </c>
      <c r="H49" s="15">
        <f t="shared" ref="H49:H56" si="29">(D49+E49)/$A$3</f>
        <v>0.45069956321545895</v>
      </c>
      <c r="P49">
        <v>64.125</v>
      </c>
      <c r="Q49">
        <v>772.5</v>
      </c>
      <c r="R49">
        <v>230</v>
      </c>
      <c r="S49">
        <v>1</v>
      </c>
      <c r="T49">
        <v>-397896.51192957698</v>
      </c>
      <c r="U49">
        <f t="shared" si="18"/>
        <v>397896.51192957698</v>
      </c>
      <c r="X49" s="7">
        <f t="shared" si="19"/>
        <v>64.125</v>
      </c>
      <c r="Y49" s="7">
        <f t="shared" si="20"/>
        <v>772.5</v>
      </c>
      <c r="Z49" s="7">
        <f t="shared" si="21"/>
        <v>230</v>
      </c>
      <c r="AA49" s="7">
        <f t="shared" si="22"/>
        <v>-397896.51192957698</v>
      </c>
      <c r="AB49" s="7">
        <f t="shared" si="23"/>
        <v>0.109161272975295</v>
      </c>
      <c r="AC49" s="7">
        <f t="shared" si="24"/>
        <v>0.12861240876367799</v>
      </c>
    </row>
    <row r="50" spans="2:29">
      <c r="B50" s="1">
        <v>725</v>
      </c>
      <c r="C50" s="1">
        <f>C49+25</f>
        <v>775</v>
      </c>
      <c r="D50" s="7">
        <v>547.04141696808995</v>
      </c>
      <c r="E50" s="7">
        <v>448.12832207827898</v>
      </c>
      <c r="F50" s="11">
        <f t="shared" si="3"/>
        <v>0.27352070848404497</v>
      </c>
      <c r="G50" s="11">
        <f t="shared" si="28"/>
        <v>0.22406416103913948</v>
      </c>
      <c r="H50" s="19">
        <f t="shared" si="29"/>
        <v>0.49758486952318448</v>
      </c>
      <c r="P50">
        <v>68.875</v>
      </c>
      <c r="Q50">
        <v>781.25</v>
      </c>
      <c r="R50">
        <v>225</v>
      </c>
      <c r="S50">
        <v>1</v>
      </c>
      <c r="T50">
        <v>-404960.88301560603</v>
      </c>
      <c r="U50">
        <f t="shared" si="18"/>
        <v>404960.88301560603</v>
      </c>
      <c r="X50" s="7">
        <f t="shared" si="19"/>
        <v>68.875</v>
      </c>
      <c r="Y50" s="7">
        <f t="shared" si="20"/>
        <v>781.25</v>
      </c>
      <c r="Z50" s="7">
        <f t="shared" si="21"/>
        <v>225</v>
      </c>
      <c r="AA50" s="7">
        <f t="shared" si="22"/>
        <v>-404960.88301560603</v>
      </c>
      <c r="AB50" s="7">
        <f t="shared" si="23"/>
        <v>0.12774687945909499</v>
      </c>
      <c r="AC50" s="7">
        <f t="shared" si="24"/>
        <v>0.13961911696082699</v>
      </c>
    </row>
    <row r="51" spans="2:29">
      <c r="B51" s="1">
        <v>725</v>
      </c>
      <c r="C51" s="1">
        <f t="shared" ref="C51:C56" si="30">C50+25</f>
        <v>800</v>
      </c>
      <c r="D51" s="7">
        <v>643.68616451082903</v>
      </c>
      <c r="E51" s="7">
        <v>380.521541082135</v>
      </c>
      <c r="F51" s="11">
        <f t="shared" si="3"/>
        <v>0.32184308225541453</v>
      </c>
      <c r="G51" s="11">
        <f t="shared" si="28"/>
        <v>0.19026077054106749</v>
      </c>
      <c r="H51" s="11">
        <f t="shared" si="29"/>
        <v>0.51210385279648196</v>
      </c>
      <c r="P51">
        <v>73.625</v>
      </c>
      <c r="Q51">
        <v>790</v>
      </c>
      <c r="R51">
        <v>220</v>
      </c>
      <c r="S51">
        <v>1</v>
      </c>
      <c r="T51">
        <v>-400965.34963766002</v>
      </c>
      <c r="U51">
        <f t="shared" si="18"/>
        <v>400965.34963766002</v>
      </c>
      <c r="X51" s="7">
        <f t="shared" si="19"/>
        <v>73.625</v>
      </c>
      <c r="Y51" s="7">
        <f t="shared" si="20"/>
        <v>790</v>
      </c>
      <c r="Z51" s="7">
        <f t="shared" si="21"/>
        <v>220</v>
      </c>
      <c r="AA51" s="7">
        <f t="shared" si="22"/>
        <v>-400965.34963766002</v>
      </c>
      <c r="AB51" s="7">
        <f t="shared" si="23"/>
        <v>0.14682023778046899</v>
      </c>
      <c r="AC51" s="7">
        <f t="shared" si="24"/>
        <v>0.14730658090016999</v>
      </c>
    </row>
    <row r="52" spans="2:29">
      <c r="B52" s="1">
        <v>725</v>
      </c>
      <c r="C52" s="1">
        <f t="shared" si="30"/>
        <v>825</v>
      </c>
      <c r="D52" s="7">
        <v>722.06161677837099</v>
      </c>
      <c r="E52" s="7">
        <v>265.947595196002</v>
      </c>
      <c r="F52" s="11">
        <f t="shared" si="3"/>
        <v>0.3610308083891855</v>
      </c>
      <c r="G52" s="11">
        <f t="shared" si="28"/>
        <v>0.13297379759800099</v>
      </c>
      <c r="H52" s="11">
        <f t="shared" si="29"/>
        <v>0.49400460598718648</v>
      </c>
      <c r="P52">
        <v>78.375</v>
      </c>
      <c r="Q52">
        <v>798.75</v>
      </c>
      <c r="R52">
        <v>215</v>
      </c>
      <c r="S52">
        <v>1</v>
      </c>
      <c r="T52">
        <v>-385781.91587448597</v>
      </c>
      <c r="U52">
        <f t="shared" si="18"/>
        <v>385781.91587448597</v>
      </c>
      <c r="X52" s="7">
        <f t="shared" si="19"/>
        <v>78.375</v>
      </c>
      <c r="Y52" s="7">
        <f t="shared" si="20"/>
        <v>798.75</v>
      </c>
      <c r="Z52" s="7">
        <f t="shared" si="21"/>
        <v>215</v>
      </c>
      <c r="AA52" s="7">
        <f t="shared" si="22"/>
        <v>-385781.91587448597</v>
      </c>
      <c r="AB52" s="7">
        <f t="shared" si="23"/>
        <v>0.16576736021378599</v>
      </c>
      <c r="AC52" s="7">
        <f t="shared" si="24"/>
        <v>0.150836802901617</v>
      </c>
    </row>
    <row r="53" spans="2:29">
      <c r="B53" s="1">
        <v>725</v>
      </c>
      <c r="C53" s="1">
        <f t="shared" si="30"/>
        <v>850</v>
      </c>
      <c r="D53" s="7">
        <v>779.24428133870003</v>
      </c>
      <c r="E53" s="7">
        <v>144.79997069326399</v>
      </c>
      <c r="F53" s="11">
        <f t="shared" si="3"/>
        <v>0.38962214066935003</v>
      </c>
      <c r="G53" s="11">
        <f t="shared" si="28"/>
        <v>7.2399985346631987E-2</v>
      </c>
      <c r="H53" s="11">
        <f t="shared" si="29"/>
        <v>0.46202212601598197</v>
      </c>
      <c r="P53">
        <v>83.125</v>
      </c>
      <c r="Q53">
        <v>807.5</v>
      </c>
      <c r="R53">
        <v>210</v>
      </c>
      <c r="S53">
        <v>1</v>
      </c>
      <c r="T53">
        <v>-360598.30251420301</v>
      </c>
      <c r="U53">
        <f t="shared" si="18"/>
        <v>360598.30251420301</v>
      </c>
      <c r="X53" s="7">
        <f t="shared" si="19"/>
        <v>83.125</v>
      </c>
      <c r="Y53" s="7">
        <f t="shared" si="20"/>
        <v>807.5</v>
      </c>
      <c r="Z53" s="7">
        <f t="shared" si="21"/>
        <v>210</v>
      </c>
      <c r="AA53" s="7">
        <f t="shared" si="22"/>
        <v>-360598.30251420301</v>
      </c>
      <c r="AB53" s="7">
        <f t="shared" si="23"/>
        <v>0.18395391553391799</v>
      </c>
      <c r="AC53" s="7">
        <f t="shared" si="24"/>
        <v>0.14967020215818999</v>
      </c>
    </row>
    <row r="54" spans="2:29">
      <c r="B54" s="1">
        <v>725</v>
      </c>
      <c r="C54" s="1">
        <f t="shared" si="30"/>
        <v>875</v>
      </c>
      <c r="D54" s="7">
        <v>815.93207876459905</v>
      </c>
      <c r="E54" s="7">
        <v>57.112503825591503</v>
      </c>
      <c r="F54" s="11">
        <f t="shared" si="3"/>
        <v>0.40796603938229953</v>
      </c>
      <c r="G54" s="11">
        <f t="shared" si="28"/>
        <v>2.855625191279575E-2</v>
      </c>
      <c r="H54" s="11">
        <f t="shared" si="29"/>
        <v>0.43652229129509529</v>
      </c>
      <c r="P54">
        <v>87.875</v>
      </c>
      <c r="Q54">
        <v>816.25</v>
      </c>
      <c r="R54">
        <v>205</v>
      </c>
      <c r="S54">
        <v>1</v>
      </c>
      <c r="T54">
        <v>-327918.47493769397</v>
      </c>
      <c r="U54">
        <f t="shared" si="18"/>
        <v>327918.47493769397</v>
      </c>
      <c r="X54" s="7">
        <f t="shared" si="19"/>
        <v>87.875</v>
      </c>
      <c r="Y54" s="7">
        <f t="shared" si="20"/>
        <v>816.25</v>
      </c>
      <c r="Z54" s="7">
        <f t="shared" si="21"/>
        <v>205</v>
      </c>
      <c r="AA54" s="7">
        <f t="shared" si="22"/>
        <v>-327918.47493769397</v>
      </c>
      <c r="AB54" s="7">
        <f t="shared" si="23"/>
        <v>0.20080242252795999</v>
      </c>
      <c r="AC54" s="7">
        <f t="shared" si="24"/>
        <v>0.14367012390411199</v>
      </c>
    </row>
    <row r="55" spans="2:29">
      <c r="B55" s="1">
        <v>725</v>
      </c>
      <c r="C55" s="1">
        <f t="shared" si="30"/>
        <v>900</v>
      </c>
      <c r="D55" s="7">
        <v>829.64673459317703</v>
      </c>
      <c r="E55" s="7">
        <v>14.466585266929799</v>
      </c>
      <c r="F55" s="11">
        <f t="shared" si="3"/>
        <v>0.41482336729658853</v>
      </c>
      <c r="G55" s="11">
        <f t="shared" si="28"/>
        <v>7.2332926334649E-3</v>
      </c>
      <c r="H55" s="11">
        <f t="shared" si="29"/>
        <v>0.42205665993005342</v>
      </c>
      <c r="J55" t="s">
        <v>10</v>
      </c>
      <c r="K55">
        <v>2000</v>
      </c>
      <c r="P55">
        <v>92.625</v>
      </c>
      <c r="Q55">
        <v>825</v>
      </c>
      <c r="R55">
        <v>200</v>
      </c>
      <c r="S55">
        <v>1</v>
      </c>
      <c r="T55">
        <v>-291324.145148799</v>
      </c>
      <c r="U55">
        <f t="shared" si="18"/>
        <v>291324.145148799</v>
      </c>
      <c r="X55" s="7">
        <f t="shared" si="19"/>
        <v>92.625</v>
      </c>
      <c r="Y55" s="7">
        <f t="shared" si="20"/>
        <v>825</v>
      </c>
      <c r="Z55" s="7">
        <f t="shared" si="21"/>
        <v>200</v>
      </c>
      <c r="AA55" s="7">
        <f t="shared" si="22"/>
        <v>-291324.145148799</v>
      </c>
      <c r="AB55" s="7">
        <f t="shared" si="23"/>
        <v>0.21587111572531301</v>
      </c>
      <c r="AC55" s="7">
        <f t="shared" si="24"/>
        <v>0.13316347657984601</v>
      </c>
    </row>
    <row r="56" spans="2:29">
      <c r="B56" s="1">
        <v>725</v>
      </c>
      <c r="C56" s="1">
        <f t="shared" si="30"/>
        <v>925</v>
      </c>
      <c r="D56" s="7">
        <v>819.00388771562803</v>
      </c>
      <c r="E56" s="7">
        <v>2.3384515688950498</v>
      </c>
      <c r="F56" s="11">
        <f t="shared" si="3"/>
        <v>0.40950194385781402</v>
      </c>
      <c r="G56" s="11">
        <f t="shared" si="28"/>
        <v>1.1692257844475248E-3</v>
      </c>
      <c r="H56" s="11">
        <f t="shared" si="29"/>
        <v>0.41067116964226152</v>
      </c>
      <c r="K56">
        <v>0.176405528278155</v>
      </c>
    </row>
    <row r="58" spans="2:29">
      <c r="B58" t="s">
        <v>5</v>
      </c>
      <c r="K58">
        <f>(K55-K56)/K55</f>
        <v>0.99991179723586099</v>
      </c>
      <c r="P58" t="s">
        <v>6</v>
      </c>
      <c r="Q58" t="s">
        <v>10</v>
      </c>
      <c r="R58" t="s">
        <v>7</v>
      </c>
    </row>
    <row r="59" spans="2:29">
      <c r="B59" s="43" t="s">
        <v>15</v>
      </c>
      <c r="C59" s="43"/>
      <c r="D59" s="40" t="s">
        <v>47</v>
      </c>
      <c r="E59" s="40" t="s">
        <v>25</v>
      </c>
      <c r="F59" s="40" t="s">
        <v>46</v>
      </c>
      <c r="G59" s="38" t="s">
        <v>45</v>
      </c>
      <c r="H59" s="44"/>
      <c r="I59" s="39"/>
      <c r="P59">
        <v>2.375</v>
      </c>
      <c r="Q59" s="2">
        <v>1.1478785070283401E-3</v>
      </c>
      <c r="R59" s="2">
        <v>2.2816179025372898E-3</v>
      </c>
    </row>
    <row r="60" spans="2:29">
      <c r="B60" s="1" t="s">
        <v>20</v>
      </c>
      <c r="C60" s="1" t="s">
        <v>21</v>
      </c>
      <c r="D60" s="41"/>
      <c r="E60" s="41"/>
      <c r="F60" s="41"/>
      <c r="G60" s="1" t="s">
        <v>31</v>
      </c>
      <c r="H60" s="1" t="s">
        <v>32</v>
      </c>
      <c r="I60" s="1" t="s">
        <v>33</v>
      </c>
      <c r="J60" s="28" t="s">
        <v>7</v>
      </c>
      <c r="K60">
        <v>421.31108926941101</v>
      </c>
      <c r="P60">
        <v>7.125</v>
      </c>
      <c r="Q60" s="2">
        <v>2.6978858839645098E-3</v>
      </c>
      <c r="R60" s="2">
        <v>5.2301708143755203E-3</v>
      </c>
    </row>
    <row r="61" spans="2:29">
      <c r="B61" s="1">
        <v>625</v>
      </c>
      <c r="C61" s="1">
        <v>925</v>
      </c>
      <c r="D61" s="1">
        <v>2134</v>
      </c>
      <c r="E61" s="1">
        <v>0.5</v>
      </c>
      <c r="F61" s="1">
        <v>3</v>
      </c>
      <c r="G61" s="1">
        <v>0.42</v>
      </c>
      <c r="H61" s="1"/>
      <c r="I61" s="1"/>
      <c r="K61">
        <f>(K55-K60)/K55</f>
        <v>0.78934445536529452</v>
      </c>
      <c r="P61">
        <v>11.875</v>
      </c>
      <c r="Q61" s="2">
        <v>4.7698741328057997E-3</v>
      </c>
      <c r="R61" s="2">
        <v>9.0003397700257597E-3</v>
      </c>
    </row>
    <row r="62" spans="2:29">
      <c r="B62" s="1">
        <v>650</v>
      </c>
      <c r="C62" s="1">
        <v>800</v>
      </c>
      <c r="D62" s="1">
        <v>1296</v>
      </c>
      <c r="E62" s="1">
        <v>0.5</v>
      </c>
      <c r="F62" s="1">
        <v>3</v>
      </c>
      <c r="G62" s="1"/>
      <c r="H62" s="1">
        <v>0.22900000000000001</v>
      </c>
      <c r="I62" s="1"/>
      <c r="P62">
        <v>16.625</v>
      </c>
      <c r="Q62" s="2">
        <v>7.50883305182771E-3</v>
      </c>
      <c r="R62" s="2">
        <v>1.3763607004731501E-2</v>
      </c>
    </row>
    <row r="63" spans="2:29">
      <c r="B63" s="1">
        <v>650</v>
      </c>
      <c r="C63" s="1">
        <v>825</v>
      </c>
      <c r="D63" s="1">
        <v>1521</v>
      </c>
      <c r="E63" s="1">
        <v>0.5</v>
      </c>
      <c r="F63" s="1">
        <v>3</v>
      </c>
      <c r="G63" s="1">
        <v>0.32400000000000001</v>
      </c>
      <c r="H63" s="1">
        <v>0.2</v>
      </c>
      <c r="I63" s="1">
        <v>0.52400000000000002</v>
      </c>
      <c r="J63" t="s">
        <v>50</v>
      </c>
      <c r="K63">
        <v>177.185653241864</v>
      </c>
      <c r="P63">
        <v>21.375</v>
      </c>
      <c r="Q63" s="2">
        <v>1.1085088734904399E-2</v>
      </c>
      <c r="R63" s="2">
        <v>1.97005358060716E-2</v>
      </c>
    </row>
    <row r="64" spans="2:29">
      <c r="P64">
        <v>26.125</v>
      </c>
      <c r="Q64" s="2">
        <v>1.56912034121751E-2</v>
      </c>
      <c r="R64" s="2">
        <v>2.6986399198411001E-2</v>
      </c>
    </row>
    <row r="65" spans="7:18">
      <c r="K65">
        <f>(K55-K63)/K55</f>
        <v>0.91140717337906796</v>
      </c>
      <c r="P65">
        <v>30.875</v>
      </c>
      <c r="Q65" s="2">
        <v>2.15344057129047E-2</v>
      </c>
      <c r="R65" s="2">
        <v>3.5768625953446098E-2</v>
      </c>
    </row>
    <row r="66" spans="7:18">
      <c r="P66">
        <v>35.625</v>
      </c>
      <c r="Q66" s="2">
        <v>2.8823450555210899E-2</v>
      </c>
      <c r="R66" s="2">
        <v>4.61348080487433E-2</v>
      </c>
    </row>
    <row r="67" spans="7:18">
      <c r="P67">
        <v>40.375</v>
      </c>
      <c r="Q67" s="2">
        <v>3.7749472893124303E-2</v>
      </c>
      <c r="R67" s="2">
        <v>5.8071625734222899E-2</v>
      </c>
    </row>
    <row r="68" spans="7:18">
      <c r="P68">
        <v>45.125</v>
      </c>
      <c r="Q68" s="2">
        <v>4.8461520345294197E-2</v>
      </c>
      <c r="R68" s="2">
        <v>7.1418167408802996E-2</v>
      </c>
    </row>
    <row r="69" spans="7:18">
      <c r="P69">
        <v>49.875</v>
      </c>
      <c r="Q69" s="2">
        <v>6.1038946998150503E-2</v>
      </c>
      <c r="R69" s="2">
        <v>8.5822056218777601E-2</v>
      </c>
    </row>
    <row r="70" spans="7:18">
      <c r="P70">
        <v>54.625</v>
      </c>
      <c r="Q70" s="2">
        <v>7.5463537170472494E-2</v>
      </c>
      <c r="R70">
        <v>0.10071075544496599</v>
      </c>
    </row>
    <row r="71" spans="7:18">
      <c r="P71">
        <v>59.375</v>
      </c>
      <c r="Q71" s="2">
        <v>9.1596033403479202E-2</v>
      </c>
      <c r="R71">
        <v>0.115294673067574</v>
      </c>
    </row>
    <row r="72" spans="7:18">
      <c r="G72" s="1" t="s">
        <v>51</v>
      </c>
      <c r="H72" s="1" t="s">
        <v>52</v>
      </c>
      <c r="I72" s="1" t="s">
        <v>54</v>
      </c>
      <c r="P72">
        <v>64.125</v>
      </c>
      <c r="Q72">
        <v>0.109161272975295</v>
      </c>
      <c r="R72">
        <v>0.12861240876367799</v>
      </c>
    </row>
    <row r="73" spans="7:18">
      <c r="G73" s="1" t="s">
        <v>31</v>
      </c>
      <c r="H73" s="7">
        <f>G61*100</f>
        <v>42</v>
      </c>
      <c r="I73" s="7">
        <f>K58*100</f>
        <v>99.9911797235861</v>
      </c>
      <c r="P73">
        <v>68.875</v>
      </c>
      <c r="Q73">
        <v>0.12774687945909499</v>
      </c>
      <c r="R73">
        <v>0.13961911696082699</v>
      </c>
    </row>
    <row r="74" spans="7:18">
      <c r="G74" s="1" t="s">
        <v>32</v>
      </c>
      <c r="H74" s="7">
        <f>H62*100</f>
        <v>22.900000000000002</v>
      </c>
      <c r="I74" s="7">
        <f>K61*100</f>
        <v>78.934445536529452</v>
      </c>
      <c r="P74">
        <v>73.625</v>
      </c>
      <c r="Q74">
        <v>0.14682023778046899</v>
      </c>
      <c r="R74">
        <v>0.14730658090016999</v>
      </c>
    </row>
    <row r="75" spans="7:18">
      <c r="G75" s="1" t="s">
        <v>33</v>
      </c>
      <c r="H75" s="7">
        <f>I63*100</f>
        <v>52.400000000000006</v>
      </c>
      <c r="I75" s="7">
        <f>K65*100</f>
        <v>91.140717337906793</v>
      </c>
      <c r="P75">
        <v>78.375</v>
      </c>
      <c r="Q75">
        <v>0.16576736021378599</v>
      </c>
      <c r="R75">
        <v>0.150836802901617</v>
      </c>
    </row>
    <row r="76" spans="7:18">
      <c r="P76">
        <v>83.125</v>
      </c>
      <c r="Q76">
        <v>0.18395391553391799</v>
      </c>
      <c r="R76">
        <v>0.14967020215818999</v>
      </c>
    </row>
    <row r="77" spans="7:18">
      <c r="P77">
        <v>87.875</v>
      </c>
      <c r="Q77">
        <v>0.20080242252795999</v>
      </c>
      <c r="R77">
        <v>0.14367012390411199</v>
      </c>
    </row>
    <row r="78" spans="7:18">
      <c r="P78">
        <v>92.625</v>
      </c>
      <c r="Q78">
        <v>0.21587111572531301</v>
      </c>
      <c r="R78">
        <v>0.13316347657984601</v>
      </c>
    </row>
  </sheetData>
  <mergeCells count="19">
    <mergeCell ref="B59:C59"/>
    <mergeCell ref="D59:D60"/>
    <mergeCell ref="E59:E60"/>
    <mergeCell ref="F59:F60"/>
    <mergeCell ref="G59:I59"/>
    <mergeCell ref="D1:E1"/>
    <mergeCell ref="F1:H1"/>
    <mergeCell ref="O6:Q6"/>
    <mergeCell ref="M6:N6"/>
    <mergeCell ref="K6:L6"/>
    <mergeCell ref="J6:J7"/>
    <mergeCell ref="AA34:AA35"/>
    <mergeCell ref="AB34:AC34"/>
    <mergeCell ref="J25:K25"/>
    <mergeCell ref="L25:M25"/>
    <mergeCell ref="N25:P25"/>
    <mergeCell ref="X34:X35"/>
    <mergeCell ref="Y34:Y35"/>
    <mergeCell ref="Z34:Z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4"/>
  <sheetViews>
    <sheetView topLeftCell="A71" workbookViewId="0">
      <selection activeCell="B90" sqref="B90:C95"/>
    </sheetView>
  </sheetViews>
  <sheetFormatPr defaultRowHeight="15"/>
  <cols>
    <col min="2" max="2" width="21.5703125" customWidth="1"/>
    <col min="3" max="3" width="14" customWidth="1"/>
    <col min="6" max="6" width="20.28515625" customWidth="1"/>
    <col min="7" max="7" width="18.140625" customWidth="1"/>
    <col min="8" max="8" width="22.42578125" customWidth="1"/>
    <col min="10" max="10" width="18.42578125" customWidth="1"/>
    <col min="11" max="11" width="12.7109375" customWidth="1"/>
    <col min="12" max="12" width="12.5703125" customWidth="1"/>
    <col min="16" max="16" width="19.7109375" customWidth="1"/>
    <col min="17" max="17" width="20.42578125" customWidth="1"/>
  </cols>
  <sheetData>
    <row r="1" spans="1:17">
      <c r="B1" s="38" t="s">
        <v>15</v>
      </c>
      <c r="C1" s="39"/>
      <c r="D1" s="43" t="s">
        <v>30</v>
      </c>
      <c r="E1" s="43"/>
      <c r="F1" s="43" t="s">
        <v>38</v>
      </c>
      <c r="G1" s="43"/>
      <c r="H1" s="43"/>
    </row>
    <row r="2" spans="1:17">
      <c r="B2" s="1" t="s">
        <v>20</v>
      </c>
      <c r="C2" s="1" t="s">
        <v>21</v>
      </c>
      <c r="D2" s="1" t="s">
        <v>3</v>
      </c>
      <c r="E2" s="1" t="s">
        <v>4</v>
      </c>
      <c r="F2" s="17" t="s">
        <v>31</v>
      </c>
      <c r="G2" s="17" t="s">
        <v>32</v>
      </c>
      <c r="H2" s="17" t="s">
        <v>33</v>
      </c>
      <c r="J2" s="1"/>
      <c r="K2" s="1" t="s">
        <v>20</v>
      </c>
      <c r="L2" s="1" t="s">
        <v>21</v>
      </c>
    </row>
    <row r="3" spans="1:17">
      <c r="A3">
        <v>2000</v>
      </c>
      <c r="B3" s="1">
        <v>625</v>
      </c>
      <c r="C3" s="1">
        <v>650</v>
      </c>
      <c r="D3" s="7">
        <v>23.8975630105659</v>
      </c>
      <c r="E3" s="7">
        <v>207.75140673914399</v>
      </c>
      <c r="F3" s="19">
        <f>D3/$A$3</f>
        <v>1.1948781505282949E-2</v>
      </c>
      <c r="G3" s="19">
        <f>E3/$A$3</f>
        <v>0.103875703369572</v>
      </c>
      <c r="H3" s="19">
        <f t="shared" ref="H3:H14" si="0">(D3+E3)/$A$3</f>
        <v>0.11582448487485494</v>
      </c>
      <c r="J3" s="1" t="s">
        <v>15</v>
      </c>
      <c r="K3" s="1">
        <v>625</v>
      </c>
      <c r="L3" s="1">
        <v>850</v>
      </c>
    </row>
    <row r="4" spans="1:17">
      <c r="B4" s="1">
        <v>625</v>
      </c>
      <c r="C4" s="1">
        <f>C3+25</f>
        <v>675</v>
      </c>
      <c r="D4" s="7">
        <v>36.511314963801198</v>
      </c>
      <c r="E4" s="7">
        <v>204.98002185372701</v>
      </c>
      <c r="F4" s="19">
        <f t="shared" ref="F4:G56" si="1">D4/$A$3</f>
        <v>1.8255657481900597E-2</v>
      </c>
      <c r="G4" s="19">
        <f t="shared" si="1"/>
        <v>0.10249001092686351</v>
      </c>
      <c r="H4" s="19">
        <f t="shared" si="0"/>
        <v>0.12074566840876411</v>
      </c>
      <c r="J4" s="1" t="s">
        <v>19</v>
      </c>
      <c r="K4" s="1">
        <v>3</v>
      </c>
      <c r="L4" s="1">
        <v>2</v>
      </c>
    </row>
    <row r="5" spans="1:17">
      <c r="B5" s="1">
        <v>625</v>
      </c>
      <c r="C5" s="1">
        <f t="shared" ref="C5:C14" si="2">C4+25</f>
        <v>700</v>
      </c>
      <c r="D5" s="7">
        <v>58.466893118290798</v>
      </c>
      <c r="E5" s="7">
        <v>212.372927745845</v>
      </c>
      <c r="F5" s="19">
        <f>D5/$A$3</f>
        <v>2.92334465591454E-2</v>
      </c>
      <c r="G5" s="19">
        <f t="shared" si="1"/>
        <v>0.10618646387292251</v>
      </c>
      <c r="H5" s="19">
        <f t="shared" si="0"/>
        <v>0.13541991043206789</v>
      </c>
    </row>
    <row r="6" spans="1:17">
      <c r="B6" s="1">
        <v>625</v>
      </c>
      <c r="C6" s="1">
        <f t="shared" si="2"/>
        <v>725</v>
      </c>
      <c r="D6" s="7">
        <v>94.825680973009298</v>
      </c>
      <c r="E6" s="7">
        <v>237.286250857185</v>
      </c>
      <c r="F6" s="19">
        <f t="shared" si="1"/>
        <v>4.7412840486504647E-2</v>
      </c>
      <c r="G6" s="19">
        <f t="shared" si="1"/>
        <v>0.1186431254285925</v>
      </c>
      <c r="H6" s="19">
        <f t="shared" si="0"/>
        <v>0.16605596591509714</v>
      </c>
      <c r="J6" s="40" t="s">
        <v>25</v>
      </c>
      <c r="K6" s="43" t="s">
        <v>22</v>
      </c>
      <c r="L6" s="43"/>
      <c r="M6" s="43" t="s">
        <v>36</v>
      </c>
      <c r="N6" s="43"/>
      <c r="O6" s="38" t="s">
        <v>38</v>
      </c>
      <c r="P6" s="44"/>
      <c r="Q6" s="39"/>
    </row>
    <row r="7" spans="1:17" ht="15.75">
      <c r="B7" s="1">
        <v>625</v>
      </c>
      <c r="C7" s="1">
        <f t="shared" si="2"/>
        <v>750</v>
      </c>
      <c r="D7" s="7">
        <v>149.88189903194001</v>
      </c>
      <c r="E7" s="7">
        <v>282.22723901040501</v>
      </c>
      <c r="F7" s="19">
        <f t="shared" si="1"/>
        <v>7.494094951597001E-2</v>
      </c>
      <c r="G7" s="19">
        <f t="shared" si="1"/>
        <v>0.14111361950520251</v>
      </c>
      <c r="H7" s="19">
        <f t="shared" si="0"/>
        <v>0.21605456902117251</v>
      </c>
      <c r="J7" s="41"/>
      <c r="K7" s="23" t="s">
        <v>55</v>
      </c>
      <c r="L7" s="1" t="s">
        <v>35</v>
      </c>
      <c r="M7" s="1" t="s">
        <v>31</v>
      </c>
      <c r="N7" s="1" t="s">
        <v>32</v>
      </c>
      <c r="O7" s="1" t="s">
        <v>31</v>
      </c>
      <c r="P7" s="1" t="s">
        <v>32</v>
      </c>
      <c r="Q7" s="1" t="s">
        <v>33</v>
      </c>
    </row>
    <row r="8" spans="1:17">
      <c r="B8" s="1">
        <v>625</v>
      </c>
      <c r="C8" s="1">
        <f t="shared" si="2"/>
        <v>775</v>
      </c>
      <c r="D8" s="7">
        <v>222.23980918387599</v>
      </c>
      <c r="E8" s="7">
        <v>338.43215922013798</v>
      </c>
      <c r="F8" s="19">
        <f t="shared" si="1"/>
        <v>0.11111990459193799</v>
      </c>
      <c r="G8" s="19">
        <f t="shared" si="1"/>
        <v>0.16921607961006899</v>
      </c>
      <c r="H8" s="19">
        <f t="shared" si="0"/>
        <v>0.280335984202007</v>
      </c>
      <c r="J8" s="1">
        <v>0.1</v>
      </c>
      <c r="K8" s="7">
        <f>(3000/($J$17+J8))*$J$17</f>
        <v>2727.272727272727</v>
      </c>
      <c r="L8" s="7">
        <f>3000-K8</f>
        <v>272.72727272727298</v>
      </c>
      <c r="M8" s="7">
        <v>531.42082311476997</v>
      </c>
      <c r="N8" s="7">
        <v>433.08830008044299</v>
      </c>
      <c r="O8" s="11">
        <f>M8/K8</f>
        <v>0.19485430180874902</v>
      </c>
      <c r="P8" s="11">
        <f t="shared" ref="P8:P17" si="3">N8/K8</f>
        <v>0.1587990433628291</v>
      </c>
      <c r="Q8" s="11">
        <f t="shared" ref="Q8:Q17" si="4">(M8+N8)/K8</f>
        <v>0.35365334517157809</v>
      </c>
    </row>
    <row r="9" spans="1:17">
      <c r="B9" s="1">
        <v>625</v>
      </c>
      <c r="C9" s="1">
        <f t="shared" si="2"/>
        <v>800</v>
      </c>
      <c r="D9" s="7">
        <v>299.52203056292302</v>
      </c>
      <c r="E9" s="7">
        <v>387.22406020829197</v>
      </c>
      <c r="F9" s="19">
        <f t="shared" si="1"/>
        <v>0.14976101528146152</v>
      </c>
      <c r="G9" s="19">
        <f t="shared" si="1"/>
        <v>0.19361203010414599</v>
      </c>
      <c r="H9" s="19">
        <f t="shared" si="0"/>
        <v>0.34337304538560748</v>
      </c>
      <c r="J9" s="1">
        <f>J8+0.1</f>
        <v>0.2</v>
      </c>
      <c r="K9" s="7">
        <f t="shared" ref="K9:K17" si="5">(3000/($J$17+J9))*$J$17</f>
        <v>2499.9999999999995</v>
      </c>
      <c r="L9" s="7">
        <f t="shared" ref="L9:L17" si="6">3000-K9</f>
        <v>500.00000000000045</v>
      </c>
      <c r="M9" s="7">
        <v>491.02399769963</v>
      </c>
      <c r="N9" s="7">
        <v>447.48635960966698</v>
      </c>
      <c r="O9" s="11">
        <f t="shared" ref="O9:O17" si="7">M9/K9</f>
        <v>0.19640959907985203</v>
      </c>
      <c r="P9" s="11">
        <f t="shared" si="3"/>
        <v>0.17899454384386682</v>
      </c>
      <c r="Q9" s="11">
        <f t="shared" si="4"/>
        <v>0.37540414292371888</v>
      </c>
    </row>
    <row r="10" spans="1:17">
      <c r="B10" s="1">
        <v>625</v>
      </c>
      <c r="C10" s="1">
        <f t="shared" si="2"/>
        <v>825</v>
      </c>
      <c r="D10" s="7">
        <v>360.89106090978402</v>
      </c>
      <c r="E10" s="7">
        <v>407.88077279749399</v>
      </c>
      <c r="F10" s="19">
        <f t="shared" si="1"/>
        <v>0.18044553045489201</v>
      </c>
      <c r="G10" s="19">
        <f t="shared" si="1"/>
        <v>0.20394038639874698</v>
      </c>
      <c r="H10" s="19">
        <f t="shared" si="0"/>
        <v>0.38438591685363899</v>
      </c>
      <c r="J10" s="1">
        <f t="shared" ref="J10:J16" si="8">J9+0.1</f>
        <v>0.30000000000000004</v>
      </c>
      <c r="K10" s="7">
        <f t="shared" si="5"/>
        <v>2307.6923076923076</v>
      </c>
      <c r="L10" s="7">
        <f t="shared" si="6"/>
        <v>692.30769230769238</v>
      </c>
      <c r="M10" s="7">
        <v>493.08877171008601</v>
      </c>
      <c r="N10" s="7">
        <v>409.31284129613698</v>
      </c>
      <c r="O10" s="11">
        <f t="shared" si="7"/>
        <v>0.21367180107437062</v>
      </c>
      <c r="P10" s="11">
        <f t="shared" si="3"/>
        <v>0.17736889789499269</v>
      </c>
      <c r="Q10" s="11">
        <f t="shared" si="4"/>
        <v>0.39104069896936333</v>
      </c>
    </row>
    <row r="11" spans="1:17">
      <c r="B11" s="1">
        <v>625</v>
      </c>
      <c r="C11" s="1">
        <f t="shared" si="2"/>
        <v>850</v>
      </c>
      <c r="D11" s="7">
        <v>391.324311150033</v>
      </c>
      <c r="E11" s="7">
        <v>388.71697332900101</v>
      </c>
      <c r="F11" s="19">
        <f t="shared" si="1"/>
        <v>0.19566215557501651</v>
      </c>
      <c r="G11" s="19">
        <f t="shared" si="1"/>
        <v>0.19435848666450051</v>
      </c>
      <c r="H11" s="20">
        <f t="shared" si="0"/>
        <v>0.39002064223951699</v>
      </c>
      <c r="J11" s="1">
        <f t="shared" si="8"/>
        <v>0.4</v>
      </c>
      <c r="K11" s="7">
        <f t="shared" si="5"/>
        <v>2142.8571428571427</v>
      </c>
      <c r="L11" s="7">
        <f t="shared" si="6"/>
        <v>857.14285714285734</v>
      </c>
      <c r="M11" s="7">
        <v>466.61413762859598</v>
      </c>
      <c r="N11" s="7">
        <v>445.91298256733302</v>
      </c>
      <c r="O11" s="11">
        <f t="shared" si="7"/>
        <v>0.21775326422667815</v>
      </c>
      <c r="P11" s="11">
        <f t="shared" si="3"/>
        <v>0.20809272519808877</v>
      </c>
      <c r="Q11" s="11">
        <f t="shared" si="4"/>
        <v>0.42584598942476692</v>
      </c>
    </row>
    <row r="12" spans="1:17">
      <c r="B12" s="1">
        <v>625</v>
      </c>
      <c r="C12" s="1">
        <f t="shared" si="2"/>
        <v>875</v>
      </c>
      <c r="D12" s="7">
        <v>392.78610116255999</v>
      </c>
      <c r="E12" s="7">
        <v>332.45134085107702</v>
      </c>
      <c r="F12" s="20">
        <f t="shared" si="1"/>
        <v>0.19639305058127998</v>
      </c>
      <c r="G12" s="19">
        <f t="shared" si="1"/>
        <v>0.16622567042553851</v>
      </c>
      <c r="H12" s="19">
        <f t="shared" si="0"/>
        <v>0.36261872100681852</v>
      </c>
      <c r="J12" s="1">
        <f t="shared" si="8"/>
        <v>0.5</v>
      </c>
      <c r="K12" s="7">
        <f t="shared" si="5"/>
        <v>1999.9999999999998</v>
      </c>
      <c r="L12" s="7">
        <f t="shared" si="6"/>
        <v>1000.0000000000002</v>
      </c>
      <c r="M12" s="7">
        <v>391.324311150033</v>
      </c>
      <c r="N12" s="7">
        <v>388.71697332900101</v>
      </c>
      <c r="O12" s="11">
        <f t="shared" si="7"/>
        <v>0.19566215557501651</v>
      </c>
      <c r="P12" s="11">
        <f t="shared" si="3"/>
        <v>0.19435848666450053</v>
      </c>
      <c r="Q12" s="11">
        <f t="shared" si="4"/>
        <v>0.39002064223951705</v>
      </c>
    </row>
    <row r="13" spans="1:17">
      <c r="B13" s="1">
        <v>625</v>
      </c>
      <c r="C13" s="1">
        <f t="shared" si="2"/>
        <v>900</v>
      </c>
      <c r="D13" s="7">
        <v>376.31825576634901</v>
      </c>
      <c r="E13" s="7">
        <v>250.262778421994</v>
      </c>
      <c r="F13" s="19">
        <f t="shared" si="1"/>
        <v>0.18815912788317452</v>
      </c>
      <c r="G13" s="19">
        <f t="shared" si="1"/>
        <v>0.12513138921099701</v>
      </c>
      <c r="H13" s="19">
        <f t="shared" si="0"/>
        <v>0.31329051709417149</v>
      </c>
      <c r="J13" s="1">
        <f t="shared" si="8"/>
        <v>0.6</v>
      </c>
      <c r="K13" s="7">
        <f t="shared" si="5"/>
        <v>1875</v>
      </c>
      <c r="L13" s="7">
        <f t="shared" si="6"/>
        <v>1125</v>
      </c>
      <c r="M13" s="7">
        <v>415.872345752998</v>
      </c>
      <c r="N13" s="7">
        <v>430.58520197550598</v>
      </c>
      <c r="O13" s="11">
        <f t="shared" si="7"/>
        <v>0.22179858440159894</v>
      </c>
      <c r="P13" s="11">
        <f t="shared" si="3"/>
        <v>0.22964544105360318</v>
      </c>
      <c r="Q13" s="11">
        <f t="shared" si="4"/>
        <v>0.45144402545520212</v>
      </c>
    </row>
    <row r="14" spans="1:17">
      <c r="B14" s="3">
        <v>625</v>
      </c>
      <c r="C14" s="3">
        <f t="shared" si="2"/>
        <v>925</v>
      </c>
      <c r="D14" s="8">
        <v>350.13174584396398</v>
      </c>
      <c r="E14" s="8">
        <v>157.403785345367</v>
      </c>
      <c r="F14" s="22">
        <f t="shared" si="1"/>
        <v>0.175065872921982</v>
      </c>
      <c r="G14" s="22">
        <f t="shared" si="1"/>
        <v>7.8701892672683502E-2</v>
      </c>
      <c r="H14" s="22">
        <f t="shared" si="0"/>
        <v>0.25376776559466552</v>
      </c>
      <c r="J14" s="1">
        <f t="shared" si="8"/>
        <v>0.7</v>
      </c>
      <c r="K14" s="7">
        <f t="shared" si="5"/>
        <v>1764.7058823529412</v>
      </c>
      <c r="L14" s="7">
        <f t="shared" si="6"/>
        <v>1235.2941176470588</v>
      </c>
      <c r="M14" s="7">
        <v>388.41312152905101</v>
      </c>
      <c r="N14" s="7">
        <v>405.33681385024602</v>
      </c>
      <c r="O14" s="11">
        <f t="shared" si="7"/>
        <v>0.22010076886646224</v>
      </c>
      <c r="P14" s="11">
        <f t="shared" si="3"/>
        <v>0.22969086118180607</v>
      </c>
      <c r="Q14" s="11">
        <f t="shared" si="4"/>
        <v>0.44979163004826833</v>
      </c>
    </row>
    <row r="15" spans="1:17">
      <c r="B15" s="5"/>
      <c r="C15" s="6"/>
      <c r="D15" s="9"/>
      <c r="E15" s="9"/>
      <c r="F15" s="31"/>
      <c r="G15" s="31"/>
      <c r="H15" s="32"/>
      <c r="J15" s="1">
        <f t="shared" si="8"/>
        <v>0.79999999999999993</v>
      </c>
      <c r="K15" s="7">
        <f t="shared" si="5"/>
        <v>1666.6666666666665</v>
      </c>
      <c r="L15" s="7">
        <f t="shared" si="6"/>
        <v>1333.3333333333335</v>
      </c>
      <c r="M15" s="7">
        <v>366.29521378493803</v>
      </c>
      <c r="N15" s="7">
        <v>380.14786740596799</v>
      </c>
      <c r="O15" s="11">
        <f t="shared" si="7"/>
        <v>0.21977712827096282</v>
      </c>
      <c r="P15" s="11">
        <f t="shared" si="3"/>
        <v>0.22808872044358081</v>
      </c>
      <c r="Q15" s="11">
        <f t="shared" si="4"/>
        <v>0.44786584871454366</v>
      </c>
    </row>
    <row r="16" spans="1:17">
      <c r="B16" s="4">
        <v>650</v>
      </c>
      <c r="C16" s="4">
        <v>675</v>
      </c>
      <c r="D16" s="10">
        <v>48.775983120070997</v>
      </c>
      <c r="E16" s="10">
        <v>206.50241167582701</v>
      </c>
      <c r="F16" s="24">
        <f t="shared" si="1"/>
        <v>2.4387991560035498E-2</v>
      </c>
      <c r="G16" s="24">
        <f t="shared" si="1"/>
        <v>0.1032512058379135</v>
      </c>
      <c r="H16" s="24">
        <f t="shared" ref="H16:H26" si="9">(D16+E16)/$A$3</f>
        <v>0.12763919739794902</v>
      </c>
      <c r="J16" s="1">
        <f t="shared" si="8"/>
        <v>0.89999999999999991</v>
      </c>
      <c r="K16" s="7">
        <f t="shared" si="5"/>
        <v>1578.9473684210525</v>
      </c>
      <c r="L16" s="7">
        <f>3000-K16</f>
        <v>1421.0526315789475</v>
      </c>
      <c r="M16" s="7">
        <v>355.06784312414101</v>
      </c>
      <c r="N16" s="7">
        <v>337.73938305546199</v>
      </c>
      <c r="O16" s="11">
        <f t="shared" si="7"/>
        <v>0.22487630064528932</v>
      </c>
      <c r="P16" s="11">
        <f t="shared" si="3"/>
        <v>0.21390160926845928</v>
      </c>
      <c r="Q16" s="11">
        <f t="shared" si="4"/>
        <v>0.43877790991374865</v>
      </c>
    </row>
    <row r="17" spans="2:17">
      <c r="B17" s="1">
        <v>650</v>
      </c>
      <c r="C17" s="1">
        <f>C16+25</f>
        <v>700</v>
      </c>
      <c r="D17" s="7">
        <v>74.175903378754995</v>
      </c>
      <c r="E17" s="7">
        <v>222.02439490644699</v>
      </c>
      <c r="F17" s="19">
        <f t="shared" si="1"/>
        <v>3.70879516893775E-2</v>
      </c>
      <c r="G17" s="19">
        <f t="shared" si="1"/>
        <v>0.11101219745322349</v>
      </c>
      <c r="H17" s="19">
        <f t="shared" si="9"/>
        <v>0.148100149142601</v>
      </c>
      <c r="J17" s="1">
        <f>J16+0.1</f>
        <v>0.99999999999999989</v>
      </c>
      <c r="K17" s="7">
        <f t="shared" si="5"/>
        <v>1500</v>
      </c>
      <c r="L17" s="7">
        <f t="shared" si="6"/>
        <v>1500</v>
      </c>
      <c r="M17" s="7">
        <v>357.061856314257</v>
      </c>
      <c r="N17" s="7">
        <v>340.18635403630202</v>
      </c>
      <c r="O17" s="11">
        <f t="shared" si="7"/>
        <v>0.23804123754283801</v>
      </c>
      <c r="P17" s="11">
        <f t="shared" si="3"/>
        <v>0.22679090269086802</v>
      </c>
      <c r="Q17" s="11">
        <f t="shared" si="4"/>
        <v>0.464832140233706</v>
      </c>
    </row>
    <row r="18" spans="2:17">
      <c r="B18" s="1">
        <v>650</v>
      </c>
      <c r="C18" s="1">
        <f t="shared" ref="C18:C25" si="10">C17+25</f>
        <v>725</v>
      </c>
      <c r="D18" s="7">
        <v>114.15547465809</v>
      </c>
      <c r="E18" s="7">
        <v>254.66616267696901</v>
      </c>
      <c r="F18" s="19">
        <f t="shared" si="1"/>
        <v>5.7077737329045003E-2</v>
      </c>
      <c r="G18" s="19">
        <f t="shared" si="1"/>
        <v>0.12733308133848451</v>
      </c>
      <c r="H18" s="19">
        <f t="shared" si="9"/>
        <v>0.18441081866752951</v>
      </c>
    </row>
    <row r="19" spans="2:17">
      <c r="B19" s="1">
        <v>650</v>
      </c>
      <c r="C19" s="1">
        <f t="shared" si="10"/>
        <v>750</v>
      </c>
      <c r="D19" s="7">
        <v>171.671081522614</v>
      </c>
      <c r="E19" s="7">
        <v>303.44703523574799</v>
      </c>
      <c r="F19" s="19">
        <f t="shared" si="1"/>
        <v>8.5835540761307005E-2</v>
      </c>
      <c r="G19" s="19">
        <f t="shared" si="1"/>
        <v>0.151723517617874</v>
      </c>
      <c r="H19" s="19">
        <f t="shared" si="9"/>
        <v>0.23755905837918101</v>
      </c>
    </row>
    <row r="20" spans="2:17">
      <c r="B20" s="1">
        <v>650</v>
      </c>
      <c r="C20" s="1">
        <f t="shared" si="10"/>
        <v>775</v>
      </c>
      <c r="D20" s="7">
        <v>243.194475021253</v>
      </c>
      <c r="E20" s="7">
        <v>357.55997504611202</v>
      </c>
      <c r="F20" s="19">
        <f t="shared" si="1"/>
        <v>0.1215972375106265</v>
      </c>
      <c r="G20" s="19">
        <f t="shared" si="1"/>
        <v>0.17877998752305602</v>
      </c>
      <c r="H20" s="19">
        <f t="shared" si="9"/>
        <v>0.30037722503368253</v>
      </c>
      <c r="J20" s="1" t="s">
        <v>26</v>
      </c>
      <c r="K20" s="1">
        <v>625</v>
      </c>
    </row>
    <row r="21" spans="2:17">
      <c r="B21" s="1">
        <v>650</v>
      </c>
      <c r="C21" s="1">
        <f t="shared" si="10"/>
        <v>800</v>
      </c>
      <c r="D21" s="7">
        <v>314.78735765058298</v>
      </c>
      <c r="E21" s="7">
        <v>398.76895484386802</v>
      </c>
      <c r="F21" s="19">
        <f>D21/$A$3</f>
        <v>0.15739367882529148</v>
      </c>
      <c r="G21" s="19">
        <f t="shared" si="1"/>
        <v>0.19938447742193402</v>
      </c>
      <c r="H21" s="19">
        <f t="shared" si="9"/>
        <v>0.35677815624722553</v>
      </c>
      <c r="J21" s="1" t="s">
        <v>28</v>
      </c>
      <c r="K21" s="1">
        <v>850</v>
      </c>
    </row>
    <row r="22" spans="2:17">
      <c r="B22" s="1">
        <v>650</v>
      </c>
      <c r="C22" s="1">
        <f t="shared" si="10"/>
        <v>825</v>
      </c>
      <c r="D22" s="7">
        <v>366.79825284200098</v>
      </c>
      <c r="E22" s="7">
        <v>408.67152584125199</v>
      </c>
      <c r="F22" s="19">
        <f t="shared" si="1"/>
        <v>0.18339912642100048</v>
      </c>
      <c r="G22" s="19">
        <f t="shared" si="1"/>
        <v>0.204335762920626</v>
      </c>
      <c r="H22" s="19">
        <f t="shared" si="9"/>
        <v>0.38773488934162653</v>
      </c>
      <c r="J22" s="1" t="s">
        <v>0</v>
      </c>
      <c r="K22" s="1">
        <v>0.5</v>
      </c>
    </row>
    <row r="23" spans="2:17">
      <c r="B23" s="1">
        <v>650</v>
      </c>
      <c r="C23" s="1">
        <f t="shared" si="10"/>
        <v>850</v>
      </c>
      <c r="D23" s="7">
        <v>388.17152861863701</v>
      </c>
      <c r="E23" s="7">
        <v>379.25201931948698</v>
      </c>
      <c r="F23" s="19">
        <f t="shared" si="1"/>
        <v>0.19408576430931851</v>
      </c>
      <c r="G23" s="19">
        <f t="shared" si="1"/>
        <v>0.18962600965974349</v>
      </c>
      <c r="H23" s="19">
        <f t="shared" si="9"/>
        <v>0.38371177396906198</v>
      </c>
      <c r="J23" s="1" t="s">
        <v>43</v>
      </c>
      <c r="K23" s="1">
        <v>2000</v>
      </c>
    </row>
    <row r="24" spans="2:17">
      <c r="B24" s="1">
        <v>650</v>
      </c>
      <c r="C24" s="1">
        <f t="shared" si="10"/>
        <v>875</v>
      </c>
      <c r="D24" s="7">
        <v>383.784409149797</v>
      </c>
      <c r="E24" s="7">
        <v>315.73815154747803</v>
      </c>
      <c r="F24" s="19">
        <f t="shared" si="1"/>
        <v>0.1918922045748985</v>
      </c>
      <c r="G24" s="19">
        <f t="shared" si="1"/>
        <v>0.15786907577373901</v>
      </c>
      <c r="H24" s="19">
        <f t="shared" si="9"/>
        <v>0.34976128034863752</v>
      </c>
    </row>
    <row r="25" spans="2:17">
      <c r="B25" s="1">
        <v>650</v>
      </c>
      <c r="C25" s="1">
        <f t="shared" si="10"/>
        <v>900</v>
      </c>
      <c r="D25" s="7">
        <v>364.22002657912901</v>
      </c>
      <c r="E25" s="7">
        <v>229.91413976205899</v>
      </c>
      <c r="F25" s="19">
        <f t="shared" si="1"/>
        <v>0.1821100132895645</v>
      </c>
      <c r="G25" s="19">
        <f t="shared" si="1"/>
        <v>0.11495706988102949</v>
      </c>
      <c r="H25" s="19">
        <f t="shared" si="9"/>
        <v>0.29706708317059399</v>
      </c>
      <c r="J25" s="43" t="s">
        <v>19</v>
      </c>
      <c r="K25" s="43"/>
      <c r="L25" s="43" t="s">
        <v>37</v>
      </c>
      <c r="M25" s="43"/>
      <c r="N25" s="43" t="s">
        <v>38</v>
      </c>
      <c r="O25" s="43"/>
      <c r="P25" s="43"/>
    </row>
    <row r="26" spans="2:17">
      <c r="B26" s="3">
        <v>650</v>
      </c>
      <c r="C26" s="3">
        <f>C25+25</f>
        <v>925</v>
      </c>
      <c r="D26" s="8">
        <v>336.39740524406398</v>
      </c>
      <c r="E26" s="21">
        <v>137.44962380083399</v>
      </c>
      <c r="F26" s="22">
        <f t="shared" si="1"/>
        <v>0.16819870262203199</v>
      </c>
      <c r="G26" s="22">
        <f t="shared" si="1"/>
        <v>6.8724811900417002E-2</v>
      </c>
      <c r="H26" s="22">
        <f t="shared" si="9"/>
        <v>0.23692351452244897</v>
      </c>
      <c r="J26" s="1" t="s">
        <v>20</v>
      </c>
      <c r="K26" s="1" t="s">
        <v>21</v>
      </c>
      <c r="L26" s="1" t="s">
        <v>31</v>
      </c>
      <c r="M26" s="1" t="s">
        <v>32</v>
      </c>
      <c r="N26" s="1" t="s">
        <v>31</v>
      </c>
      <c r="O26" s="1" t="s">
        <v>32</v>
      </c>
      <c r="P26" s="1" t="s">
        <v>33</v>
      </c>
    </row>
    <row r="27" spans="2:17">
      <c r="B27" s="5"/>
      <c r="C27" s="6"/>
      <c r="D27" s="9"/>
      <c r="E27" s="9"/>
      <c r="F27" s="31"/>
      <c r="G27" s="31"/>
      <c r="H27" s="32"/>
      <c r="J27" s="1">
        <v>5</v>
      </c>
      <c r="K27" s="1">
        <v>4</v>
      </c>
      <c r="L27" s="7">
        <v>345.44486589818501</v>
      </c>
      <c r="M27" s="7">
        <v>233.43195431225101</v>
      </c>
      <c r="N27" s="11">
        <f>L27/$K$23</f>
        <v>0.17272243294909251</v>
      </c>
      <c r="O27" s="11">
        <f>M27/$K$23</f>
        <v>0.1167159771561255</v>
      </c>
      <c r="P27" s="11">
        <f>(L27+M27)/$K$23</f>
        <v>0.28943841010521798</v>
      </c>
    </row>
    <row r="28" spans="2:17">
      <c r="B28" s="4">
        <v>675</v>
      </c>
      <c r="C28" s="4">
        <v>700</v>
      </c>
      <c r="D28" s="10">
        <v>97.599955316711899</v>
      </c>
      <c r="E28" s="10">
        <v>241.097045865924</v>
      </c>
      <c r="F28" s="24">
        <f t="shared" si="1"/>
        <v>4.8799977658355947E-2</v>
      </c>
      <c r="G28" s="24">
        <f t="shared" si="1"/>
        <v>0.120548522932962</v>
      </c>
      <c r="H28" s="24">
        <f t="shared" ref="H28:H37" si="11">(D28+E28)/$A$3</f>
        <v>0.16934850059131795</v>
      </c>
      <c r="J28" s="1">
        <v>4</v>
      </c>
      <c r="K28" s="1">
        <v>3</v>
      </c>
      <c r="L28" s="7">
        <v>413.31422290119298</v>
      </c>
      <c r="M28" s="7">
        <v>332.96738141212302</v>
      </c>
      <c r="N28" s="11">
        <f>L28/$K$23</f>
        <v>0.20665711145059648</v>
      </c>
      <c r="O28" s="11">
        <f t="shared" ref="O28:O30" si="12">M28/$K$23</f>
        <v>0.1664836907060615</v>
      </c>
      <c r="P28" s="11">
        <f>(L28+M28)/$K$23</f>
        <v>0.37314080215665796</v>
      </c>
    </row>
    <row r="29" spans="2:17">
      <c r="B29" s="1">
        <v>675</v>
      </c>
      <c r="C29" s="1">
        <f>C28+25</f>
        <v>725</v>
      </c>
      <c r="D29" s="7">
        <v>140.97889915367301</v>
      </c>
      <c r="E29" s="7">
        <v>279.90532915793898</v>
      </c>
      <c r="F29" s="19">
        <f t="shared" si="1"/>
        <v>7.0489449576836505E-2</v>
      </c>
      <c r="G29" s="19">
        <f t="shared" si="1"/>
        <v>0.13995266457896949</v>
      </c>
      <c r="H29" s="19">
        <f t="shared" si="11"/>
        <v>0.21044211415580599</v>
      </c>
      <c r="J29" s="1">
        <v>3</v>
      </c>
      <c r="K29" s="1">
        <v>2</v>
      </c>
      <c r="L29" s="7">
        <v>464.48012772159501</v>
      </c>
      <c r="M29" s="7">
        <v>419.909485644293</v>
      </c>
      <c r="N29" s="11">
        <f>L29/$K$23</f>
        <v>0.23224006386079751</v>
      </c>
      <c r="O29" s="11">
        <f t="shared" si="12"/>
        <v>0.20995474282214649</v>
      </c>
      <c r="P29" s="11">
        <f>(L29+M29)/$K$23</f>
        <v>0.44219480668294397</v>
      </c>
    </row>
    <row r="30" spans="2:17">
      <c r="B30" s="1">
        <v>675</v>
      </c>
      <c r="C30" s="1">
        <f t="shared" ref="C30:C37" si="13">C29+25</f>
        <v>750</v>
      </c>
      <c r="D30" s="7">
        <v>199.576076182859</v>
      </c>
      <c r="E30" s="7">
        <v>329.22013654435602</v>
      </c>
      <c r="F30" s="19">
        <f t="shared" si="1"/>
        <v>9.9788038091429498E-2</v>
      </c>
      <c r="G30" s="19">
        <f t="shared" si="1"/>
        <v>0.164610068272178</v>
      </c>
      <c r="H30" s="19">
        <f t="shared" si="11"/>
        <v>0.2643981063636075</v>
      </c>
      <c r="J30" s="1">
        <v>2</v>
      </c>
      <c r="K30" s="1">
        <v>1</v>
      </c>
      <c r="L30" s="7">
        <v>461.44358035750702</v>
      </c>
      <c r="M30" s="7">
        <v>456.26764736618298</v>
      </c>
      <c r="N30" s="11">
        <f>L30/$K$23</f>
        <v>0.23072179017875352</v>
      </c>
      <c r="O30" s="11">
        <f t="shared" si="12"/>
        <v>0.22813382368309149</v>
      </c>
      <c r="P30" s="11">
        <f>(L30+M30)/$K$23</f>
        <v>0.45885561386184498</v>
      </c>
    </row>
    <row r="31" spans="2:17">
      <c r="B31" s="1">
        <v>675</v>
      </c>
      <c r="C31" s="1">
        <f t="shared" si="13"/>
        <v>775</v>
      </c>
      <c r="D31" s="7">
        <v>267.644664945854</v>
      </c>
      <c r="E31" s="7">
        <v>377.43783364360098</v>
      </c>
      <c r="F31" s="19">
        <f t="shared" si="1"/>
        <v>0.13382233247292699</v>
      </c>
      <c r="G31" s="19">
        <f t="shared" si="1"/>
        <v>0.1887189168218005</v>
      </c>
      <c r="H31" s="19">
        <f t="shared" si="11"/>
        <v>0.32254124929472749</v>
      </c>
    </row>
    <row r="32" spans="2:17">
      <c r="B32" s="1">
        <v>675</v>
      </c>
      <c r="C32" s="1">
        <f t="shared" si="13"/>
        <v>800</v>
      </c>
      <c r="D32" s="7">
        <v>330.46383361409403</v>
      </c>
      <c r="E32" s="7">
        <v>407.52580794827003</v>
      </c>
      <c r="F32" s="19">
        <f t="shared" si="1"/>
        <v>0.16523191680704702</v>
      </c>
      <c r="G32" s="19">
        <f t="shared" si="1"/>
        <v>0.20376290397413502</v>
      </c>
      <c r="H32" s="19">
        <f t="shared" si="11"/>
        <v>0.36899482078118206</v>
      </c>
    </row>
    <row r="33" spans="2:8">
      <c r="B33" s="1">
        <v>675</v>
      </c>
      <c r="C33" s="1">
        <f t="shared" si="13"/>
        <v>825</v>
      </c>
      <c r="D33" s="7">
        <v>370.95512531170198</v>
      </c>
      <c r="E33" s="7">
        <v>404.35886409533998</v>
      </c>
      <c r="F33" s="19">
        <f t="shared" si="1"/>
        <v>0.185477562655851</v>
      </c>
      <c r="G33" s="19">
        <f t="shared" si="1"/>
        <v>0.20217943204767</v>
      </c>
      <c r="H33" s="19">
        <f t="shared" si="11"/>
        <v>0.387656994703521</v>
      </c>
    </row>
    <row r="34" spans="2:8">
      <c r="B34" s="1">
        <v>675</v>
      </c>
      <c r="C34" s="1">
        <f t="shared" si="13"/>
        <v>850</v>
      </c>
      <c r="D34" s="7">
        <v>382.69305078404398</v>
      </c>
      <c r="E34" s="7">
        <v>363.98616544945997</v>
      </c>
      <c r="F34" s="19">
        <f t="shared" si="1"/>
        <v>0.19134652539202199</v>
      </c>
      <c r="G34" s="19">
        <f t="shared" si="1"/>
        <v>0.18199308272473</v>
      </c>
      <c r="H34" s="19">
        <f t="shared" si="11"/>
        <v>0.37333960811675193</v>
      </c>
    </row>
    <row r="35" spans="2:8">
      <c r="B35" s="1">
        <v>675</v>
      </c>
      <c r="C35" s="1">
        <f t="shared" si="13"/>
        <v>875</v>
      </c>
      <c r="D35" s="7">
        <v>372.67447496721098</v>
      </c>
      <c r="E35" s="7">
        <v>293.60419852997097</v>
      </c>
      <c r="F35" s="19">
        <f t="shared" si="1"/>
        <v>0.18633723748360548</v>
      </c>
      <c r="G35" s="19">
        <f t="shared" si="1"/>
        <v>0.1468020992649855</v>
      </c>
      <c r="H35" s="19">
        <f t="shared" si="11"/>
        <v>0.33313933674859098</v>
      </c>
    </row>
    <row r="36" spans="2:8">
      <c r="B36" s="1">
        <v>675</v>
      </c>
      <c r="C36" s="1">
        <f>C35+25</f>
        <v>900</v>
      </c>
      <c r="D36" s="7">
        <v>350.21942804139201</v>
      </c>
      <c r="E36" s="7">
        <v>205.19477979624</v>
      </c>
      <c r="F36" s="19">
        <f t="shared" si="1"/>
        <v>0.175109714020696</v>
      </c>
      <c r="G36" s="19">
        <f t="shared" si="1"/>
        <v>0.10259738989812001</v>
      </c>
      <c r="H36" s="19">
        <f t="shared" si="11"/>
        <v>0.27770710391881603</v>
      </c>
    </row>
    <row r="37" spans="2:8">
      <c r="B37" s="3">
        <v>675</v>
      </c>
      <c r="C37" s="3">
        <f t="shared" si="13"/>
        <v>925</v>
      </c>
      <c r="D37" s="8">
        <v>320.97795497818299</v>
      </c>
      <c r="E37" s="8">
        <v>114.821063870513</v>
      </c>
      <c r="F37" s="22">
        <f t="shared" si="1"/>
        <v>0.16048897748909149</v>
      </c>
      <c r="G37" s="22">
        <f t="shared" si="1"/>
        <v>5.7410531935256498E-2</v>
      </c>
      <c r="H37" s="22">
        <f t="shared" si="11"/>
        <v>0.21789950942434799</v>
      </c>
    </row>
    <row r="38" spans="2:8">
      <c r="B38" s="5"/>
      <c r="C38" s="6"/>
      <c r="D38" s="9"/>
      <c r="E38" s="9"/>
      <c r="F38" s="31"/>
      <c r="G38" s="31"/>
      <c r="H38" s="32"/>
    </row>
    <row r="39" spans="2:8">
      <c r="B39" s="4">
        <v>700</v>
      </c>
      <c r="C39" s="4">
        <v>725</v>
      </c>
      <c r="D39" s="10">
        <v>177.29734427585899</v>
      </c>
      <c r="E39" s="10">
        <v>312.36187386780398</v>
      </c>
      <c r="F39" s="24">
        <f t="shared" si="1"/>
        <v>8.8648672137929499E-2</v>
      </c>
      <c r="G39" s="24">
        <f t="shared" si="1"/>
        <v>0.15618093693390198</v>
      </c>
      <c r="H39" s="24">
        <f t="shared" ref="H39:H47" si="14">(D39+E39)/$A$3</f>
        <v>0.24482960907183149</v>
      </c>
    </row>
    <row r="40" spans="2:8">
      <c r="B40" s="1">
        <v>700</v>
      </c>
      <c r="C40" s="1">
        <f>C39+25</f>
        <v>750</v>
      </c>
      <c r="D40" s="7">
        <v>234.224125910022</v>
      </c>
      <c r="E40" s="7">
        <v>357.20431054510902</v>
      </c>
      <c r="F40" s="19">
        <f t="shared" si="1"/>
        <v>0.117112062955011</v>
      </c>
      <c r="G40" s="19">
        <f t="shared" si="1"/>
        <v>0.17860215527255452</v>
      </c>
      <c r="H40" s="19">
        <f t="shared" si="14"/>
        <v>0.29571421822756555</v>
      </c>
    </row>
    <row r="41" spans="2:8">
      <c r="B41" s="1">
        <v>700</v>
      </c>
      <c r="C41" s="1">
        <f t="shared" ref="C41:C46" si="15">C40+25</f>
        <v>775</v>
      </c>
      <c r="D41" s="7">
        <v>294.98439872422898</v>
      </c>
      <c r="E41" s="7">
        <v>394.65056518791403</v>
      </c>
      <c r="F41" s="19">
        <f t="shared" si="1"/>
        <v>0.1474921993621145</v>
      </c>
      <c r="G41" s="19">
        <f t="shared" si="1"/>
        <v>0.19732528259395701</v>
      </c>
      <c r="H41" s="19">
        <f t="shared" si="14"/>
        <v>0.34481748195607148</v>
      </c>
    </row>
    <row r="42" spans="2:8">
      <c r="B42" s="1">
        <v>700</v>
      </c>
      <c r="C42" s="1">
        <f t="shared" si="15"/>
        <v>800</v>
      </c>
      <c r="D42" s="7">
        <v>345.42391576299502</v>
      </c>
      <c r="E42" s="7">
        <v>409.75425454200899</v>
      </c>
      <c r="F42" s="19">
        <f t="shared" si="1"/>
        <v>0.17271195788149751</v>
      </c>
      <c r="G42" s="20">
        <f t="shared" si="1"/>
        <v>0.20487712727100449</v>
      </c>
      <c r="H42" s="19">
        <f t="shared" si="14"/>
        <v>0.377589085152502</v>
      </c>
    </row>
    <row r="43" spans="2:8">
      <c r="B43" s="1">
        <v>700</v>
      </c>
      <c r="C43" s="1">
        <f t="shared" si="15"/>
        <v>825</v>
      </c>
      <c r="D43" s="7">
        <v>372.55085219173401</v>
      </c>
      <c r="E43" s="7">
        <v>391.69625031848398</v>
      </c>
      <c r="F43" s="19">
        <f t="shared" si="1"/>
        <v>0.186275426095867</v>
      </c>
      <c r="G43" s="19">
        <f t="shared" si="1"/>
        <v>0.19584812515924199</v>
      </c>
      <c r="H43" s="19">
        <f t="shared" si="14"/>
        <v>0.38212355125510894</v>
      </c>
    </row>
    <row r="44" spans="2:8">
      <c r="B44" s="1">
        <v>700</v>
      </c>
      <c r="C44" s="1">
        <f t="shared" si="15"/>
        <v>850</v>
      </c>
      <c r="D44" s="7">
        <v>374.60583239977598</v>
      </c>
      <c r="E44" s="7">
        <v>340.452572625502</v>
      </c>
      <c r="F44" s="19">
        <f t="shared" si="1"/>
        <v>0.18730291619988798</v>
      </c>
      <c r="G44" s="19">
        <f t="shared" si="1"/>
        <v>0.170226286312751</v>
      </c>
      <c r="H44" s="19">
        <f t="shared" si="14"/>
        <v>0.35752920251263903</v>
      </c>
    </row>
    <row r="45" spans="2:8">
      <c r="B45" s="1">
        <v>700</v>
      </c>
      <c r="C45" s="1">
        <f t="shared" si="15"/>
        <v>875</v>
      </c>
      <c r="D45" s="7">
        <v>359.37858253634698</v>
      </c>
      <c r="E45" s="7">
        <v>264.29107225767598</v>
      </c>
      <c r="F45" s="19">
        <f t="shared" si="1"/>
        <v>0.17968929126817348</v>
      </c>
      <c r="G45" s="19">
        <f t="shared" si="1"/>
        <v>0.13214553612883798</v>
      </c>
      <c r="H45" s="19">
        <f t="shared" si="14"/>
        <v>0.31183482739701152</v>
      </c>
    </row>
    <row r="46" spans="2:8">
      <c r="B46" s="1">
        <v>700</v>
      </c>
      <c r="C46" s="1">
        <f t="shared" si="15"/>
        <v>900</v>
      </c>
      <c r="D46" s="7">
        <v>334.27087593553802</v>
      </c>
      <c r="E46" s="30">
        <v>175.076969307415</v>
      </c>
      <c r="F46" s="19">
        <f t="shared" si="1"/>
        <v>0.167135437967769</v>
      </c>
      <c r="G46" s="19">
        <f t="shared" si="1"/>
        <v>8.7538484653707505E-2</v>
      </c>
      <c r="H46" s="19">
        <f t="shared" si="14"/>
        <v>0.25467392262147648</v>
      </c>
    </row>
    <row r="47" spans="2:8">
      <c r="B47" s="3">
        <v>700</v>
      </c>
      <c r="C47" s="3">
        <f>C46+25</f>
        <v>925</v>
      </c>
      <c r="D47" s="8">
        <v>303.96774207851502</v>
      </c>
      <c r="E47" s="8">
        <v>89.320652002232094</v>
      </c>
      <c r="F47" s="22">
        <f t="shared" si="1"/>
        <v>0.15198387103925751</v>
      </c>
      <c r="G47" s="22">
        <f t="shared" si="1"/>
        <v>4.4660326001116045E-2</v>
      </c>
      <c r="H47" s="22">
        <f t="shared" si="14"/>
        <v>0.19664419704037356</v>
      </c>
    </row>
    <row r="48" spans="2:8">
      <c r="B48" s="5"/>
      <c r="C48" s="6"/>
      <c r="D48" s="9"/>
      <c r="E48" s="9"/>
      <c r="F48" s="31"/>
      <c r="G48" s="31"/>
      <c r="H48" s="32"/>
    </row>
    <row r="49" spans="1:16">
      <c r="B49" s="4">
        <v>725</v>
      </c>
      <c r="C49" s="4">
        <v>750</v>
      </c>
      <c r="D49" s="10">
        <v>274.37477701916299</v>
      </c>
      <c r="E49" s="10">
        <v>381.63228886994199</v>
      </c>
      <c r="F49" s="24">
        <f t="shared" si="1"/>
        <v>0.13718738850958151</v>
      </c>
      <c r="G49" s="24">
        <f t="shared" si="1"/>
        <v>0.190816144434971</v>
      </c>
      <c r="H49" s="24">
        <f t="shared" ref="H49:H56" si="16">(D49+E49)/$A$3</f>
        <v>0.32800353294455248</v>
      </c>
    </row>
    <row r="50" spans="1:16">
      <c r="B50" s="1">
        <v>725</v>
      </c>
      <c r="C50" s="1">
        <f>C49+25</f>
        <v>775</v>
      </c>
      <c r="D50" s="7">
        <v>323.063115754053</v>
      </c>
      <c r="E50" s="7">
        <v>403.025902945415</v>
      </c>
      <c r="F50" s="19">
        <f t="shared" si="1"/>
        <v>0.1615315578770265</v>
      </c>
      <c r="G50" s="19">
        <f t="shared" si="1"/>
        <v>0.20151295147270751</v>
      </c>
      <c r="H50" s="19">
        <f t="shared" si="16"/>
        <v>0.36304450934973398</v>
      </c>
    </row>
    <row r="51" spans="1:16">
      <c r="B51" s="1">
        <v>725</v>
      </c>
      <c r="C51" s="1">
        <f t="shared" ref="C51:C56" si="17">C50+25</f>
        <v>800</v>
      </c>
      <c r="D51" s="7">
        <v>357.78519284905701</v>
      </c>
      <c r="E51" s="7">
        <v>399.99906181535198</v>
      </c>
      <c r="F51" s="19">
        <f t="shared" si="1"/>
        <v>0.17889259642452851</v>
      </c>
      <c r="G51" s="19">
        <f t="shared" si="1"/>
        <v>0.199999530907676</v>
      </c>
      <c r="H51" s="19">
        <f t="shared" si="16"/>
        <v>0.37889212733220451</v>
      </c>
    </row>
    <row r="52" spans="1:16">
      <c r="B52" s="1">
        <v>725</v>
      </c>
      <c r="C52" s="1">
        <f t="shared" si="17"/>
        <v>825</v>
      </c>
      <c r="D52" s="7">
        <v>370.71352711760301</v>
      </c>
      <c r="E52" s="7">
        <v>366.61716779150299</v>
      </c>
      <c r="F52" s="19">
        <f t="shared" si="1"/>
        <v>0.18535676355880151</v>
      </c>
      <c r="G52" s="19">
        <f t="shared" si="1"/>
        <v>0.1833085838957515</v>
      </c>
      <c r="H52" s="19">
        <f t="shared" si="16"/>
        <v>0.36866534745455298</v>
      </c>
      <c r="J52" t="s">
        <v>1</v>
      </c>
      <c r="K52" t="s">
        <v>2</v>
      </c>
      <c r="L52" t="s">
        <v>7</v>
      </c>
      <c r="O52" t="s">
        <v>8</v>
      </c>
    </row>
    <row r="53" spans="1:16">
      <c r="B53" s="1">
        <v>725</v>
      </c>
      <c r="C53" s="1">
        <f t="shared" si="17"/>
        <v>850</v>
      </c>
      <c r="D53" s="7">
        <v>363.744972574092</v>
      </c>
      <c r="E53" s="7">
        <v>305.82678973850699</v>
      </c>
      <c r="F53" s="19">
        <f t="shared" si="1"/>
        <v>0.181872486287046</v>
      </c>
      <c r="G53" s="19">
        <f t="shared" si="1"/>
        <v>0.15291339486925348</v>
      </c>
      <c r="H53" s="19">
        <f t="shared" si="16"/>
        <v>0.33478588115629954</v>
      </c>
      <c r="J53">
        <v>2.375</v>
      </c>
      <c r="K53">
        <v>636.25</v>
      </c>
      <c r="L53">
        <v>295</v>
      </c>
      <c r="M53">
        <v>1</v>
      </c>
      <c r="N53">
        <v>-113254.09658235899</v>
      </c>
      <c r="O53">
        <v>-113254.09658235899</v>
      </c>
      <c r="P53">
        <f>O53*-1</f>
        <v>113254.09658235899</v>
      </c>
    </row>
    <row r="54" spans="1:16">
      <c r="B54" s="1">
        <v>725</v>
      </c>
      <c r="C54" s="1">
        <f t="shared" si="17"/>
        <v>875</v>
      </c>
      <c r="D54" s="7">
        <v>343.873424572423</v>
      </c>
      <c r="E54" s="7">
        <v>225.96486513167</v>
      </c>
      <c r="F54" s="19">
        <f t="shared" si="1"/>
        <v>0.17193671228621149</v>
      </c>
      <c r="G54" s="19">
        <f t="shared" si="1"/>
        <v>0.112982432565835</v>
      </c>
      <c r="H54" s="19">
        <f t="shared" si="16"/>
        <v>0.2849191448520465</v>
      </c>
      <c r="J54">
        <v>7.125</v>
      </c>
      <c r="K54">
        <v>647.5</v>
      </c>
      <c r="L54">
        <v>290</v>
      </c>
      <c r="M54">
        <v>1</v>
      </c>
      <c r="N54">
        <v>-119086.83205524601</v>
      </c>
      <c r="O54">
        <v>-119086.83205524601</v>
      </c>
      <c r="P54">
        <f t="shared" ref="P54:P72" si="18">O54*-1</f>
        <v>119086.83205524601</v>
      </c>
    </row>
    <row r="55" spans="1:16">
      <c r="B55" s="1">
        <v>725</v>
      </c>
      <c r="C55" s="1">
        <f t="shared" si="17"/>
        <v>900</v>
      </c>
      <c r="D55" s="7">
        <v>316.41346490991998</v>
      </c>
      <c r="E55" s="7">
        <v>138.75708650790901</v>
      </c>
      <c r="F55" s="19">
        <f t="shared" si="1"/>
        <v>0.15820673245496</v>
      </c>
      <c r="G55" s="19">
        <f t="shared" si="1"/>
        <v>6.9378543253954511E-2</v>
      </c>
      <c r="H55" s="19">
        <f t="shared" si="16"/>
        <v>0.22758527570891449</v>
      </c>
      <c r="J55">
        <v>11.875</v>
      </c>
      <c r="K55">
        <v>658.75</v>
      </c>
      <c r="L55">
        <v>285</v>
      </c>
      <c r="M55">
        <v>1</v>
      </c>
      <c r="N55">
        <v>-126295.17376431001</v>
      </c>
      <c r="O55">
        <v>-126295.17376431001</v>
      </c>
      <c r="P55">
        <f t="shared" si="18"/>
        <v>126295.17376431001</v>
      </c>
    </row>
    <row r="56" spans="1:16">
      <c r="B56" s="1">
        <v>725</v>
      </c>
      <c r="C56" s="1">
        <f t="shared" si="17"/>
        <v>925</v>
      </c>
      <c r="D56" s="7">
        <v>285.766227138619</v>
      </c>
      <c r="E56" s="7">
        <v>61.3741816632918</v>
      </c>
      <c r="F56" s="19">
        <f t="shared" si="1"/>
        <v>0.14288311356930949</v>
      </c>
      <c r="G56" s="19">
        <f t="shared" si="1"/>
        <v>3.0687090831645902E-2</v>
      </c>
      <c r="H56" s="19">
        <f t="shared" si="16"/>
        <v>0.17357020440095539</v>
      </c>
      <c r="J56">
        <v>16.625</v>
      </c>
      <c r="K56">
        <v>670</v>
      </c>
      <c r="L56">
        <v>280</v>
      </c>
      <c r="M56">
        <v>1</v>
      </c>
      <c r="N56">
        <v>-135610.882115816</v>
      </c>
      <c r="O56">
        <v>-135610.882115816</v>
      </c>
      <c r="P56">
        <f t="shared" si="18"/>
        <v>135610.882115816</v>
      </c>
    </row>
    <row r="57" spans="1:16">
      <c r="J57">
        <v>21.375</v>
      </c>
      <c r="K57">
        <v>681.25</v>
      </c>
      <c r="L57">
        <v>275</v>
      </c>
      <c r="M57">
        <v>1</v>
      </c>
      <c r="N57">
        <v>-147906.18436531501</v>
      </c>
      <c r="O57">
        <v>-147906.18436531501</v>
      </c>
      <c r="P57">
        <f t="shared" si="18"/>
        <v>147906.18436531501</v>
      </c>
    </row>
    <row r="58" spans="1:16">
      <c r="A58" s="35"/>
      <c r="B58" s="35"/>
      <c r="C58" s="35"/>
      <c r="D58" s="35"/>
      <c r="E58" s="35"/>
      <c r="F58" s="35"/>
      <c r="G58" s="35"/>
      <c r="H58" t="s">
        <v>48</v>
      </c>
      <c r="I58">
        <v>2000</v>
      </c>
      <c r="J58">
        <v>26.125</v>
      </c>
      <c r="K58">
        <v>692.5</v>
      </c>
      <c r="L58">
        <v>270</v>
      </c>
      <c r="M58">
        <v>1</v>
      </c>
      <c r="N58">
        <v>-164168.670389526</v>
      </c>
      <c r="O58">
        <v>-164168.670389526</v>
      </c>
      <c r="P58">
        <f t="shared" si="18"/>
        <v>164168.670389526</v>
      </c>
    </row>
    <row r="59" spans="1:16">
      <c r="A59" s="35"/>
      <c r="B59" s="35"/>
      <c r="C59" s="35"/>
      <c r="D59" s="35"/>
      <c r="E59" s="35"/>
      <c r="F59" s="35"/>
      <c r="G59" s="35"/>
      <c r="I59">
        <v>1142.9960000000001</v>
      </c>
      <c r="J59">
        <v>30.875</v>
      </c>
      <c r="K59">
        <v>703.75</v>
      </c>
      <c r="L59">
        <v>265</v>
      </c>
      <c r="M59">
        <v>1</v>
      </c>
      <c r="N59">
        <v>-185345.91665343</v>
      </c>
      <c r="O59">
        <v>-185345.91665343</v>
      </c>
      <c r="P59">
        <f t="shared" si="18"/>
        <v>185345.91665343</v>
      </c>
    </row>
    <row r="60" spans="1:16">
      <c r="A60" s="35"/>
      <c r="B60" s="46"/>
      <c r="C60" s="46"/>
      <c r="D60" s="46"/>
      <c r="E60" s="46"/>
      <c r="F60" s="46"/>
      <c r="G60" s="35"/>
      <c r="J60">
        <v>35.625</v>
      </c>
      <c r="K60">
        <v>715</v>
      </c>
      <c r="L60">
        <v>260</v>
      </c>
      <c r="M60">
        <v>1</v>
      </c>
      <c r="N60">
        <v>-212185.59395578699</v>
      </c>
      <c r="O60">
        <v>-212185.59395578699</v>
      </c>
      <c r="P60">
        <f t="shared" si="18"/>
        <v>212185.59395578699</v>
      </c>
    </row>
    <row r="61" spans="1:16">
      <c r="A61" s="35"/>
      <c r="B61" s="35"/>
      <c r="C61" s="35"/>
      <c r="D61" s="35"/>
      <c r="E61" s="35"/>
      <c r="F61" s="35"/>
      <c r="G61" s="35"/>
      <c r="I61">
        <f>(I58-I59)/I58</f>
        <v>0.42850199999999994</v>
      </c>
      <c r="J61">
        <v>40.375</v>
      </c>
      <c r="K61">
        <v>726.25</v>
      </c>
      <c r="L61">
        <v>255</v>
      </c>
      <c r="M61">
        <v>1</v>
      </c>
      <c r="N61">
        <v>-244896.437654329</v>
      </c>
      <c r="O61">
        <v>-244896.437654329</v>
      </c>
      <c r="P61">
        <f t="shared" si="18"/>
        <v>244896.437654329</v>
      </c>
    </row>
    <row r="62" spans="1:16">
      <c r="A62" s="35"/>
      <c r="B62" s="46"/>
      <c r="C62" s="35"/>
      <c r="D62" s="35"/>
      <c r="E62" s="35"/>
      <c r="F62" s="35"/>
      <c r="G62" s="35"/>
      <c r="J62">
        <v>45.125</v>
      </c>
      <c r="K62">
        <v>737.5</v>
      </c>
      <c r="L62">
        <v>250</v>
      </c>
      <c r="M62">
        <v>1</v>
      </c>
      <c r="N62">
        <v>-282776.882027568</v>
      </c>
      <c r="O62">
        <v>-282776.882027568</v>
      </c>
      <c r="P62">
        <f t="shared" si="18"/>
        <v>282776.882027568</v>
      </c>
    </row>
    <row r="63" spans="1:16">
      <c r="A63" s="35"/>
      <c r="B63" s="46"/>
      <c r="C63" s="35"/>
      <c r="D63" s="35"/>
      <c r="E63" s="35"/>
      <c r="F63" s="35"/>
      <c r="G63" s="35"/>
      <c r="I63">
        <v>0.87028399689744396</v>
      </c>
      <c r="J63">
        <v>49.875</v>
      </c>
      <c r="K63">
        <v>748.75</v>
      </c>
      <c r="L63">
        <v>245</v>
      </c>
      <c r="M63">
        <v>1</v>
      </c>
      <c r="N63">
        <v>-323846.03690240899</v>
      </c>
      <c r="O63">
        <v>-323846.03690240899</v>
      </c>
      <c r="P63">
        <f t="shared" si="18"/>
        <v>323846.03690240899</v>
      </c>
    </row>
    <row r="64" spans="1:16">
      <c r="A64" s="35"/>
      <c r="B64" s="46"/>
      <c r="C64" s="35"/>
      <c r="D64" s="35"/>
      <c r="E64" s="35"/>
      <c r="F64" s="35"/>
      <c r="G64" s="35"/>
      <c r="I64">
        <v>4.9492980975952099</v>
      </c>
      <c r="J64">
        <v>54.625</v>
      </c>
      <c r="K64">
        <v>760</v>
      </c>
      <c r="L64">
        <v>240</v>
      </c>
      <c r="M64">
        <v>1</v>
      </c>
      <c r="N64">
        <v>-364524.63096907799</v>
      </c>
      <c r="O64">
        <v>-364524.63096907799</v>
      </c>
      <c r="P64">
        <f t="shared" si="18"/>
        <v>364524.63096907799</v>
      </c>
    </row>
    <row r="65" spans="1:19">
      <c r="A65" s="35"/>
      <c r="B65" s="46"/>
      <c r="C65" s="35"/>
      <c r="D65" s="35"/>
      <c r="E65" s="35"/>
      <c r="F65" s="35"/>
      <c r="G65" s="35"/>
      <c r="J65">
        <v>59.375</v>
      </c>
      <c r="K65">
        <v>771.25</v>
      </c>
      <c r="L65">
        <v>235</v>
      </c>
      <c r="M65">
        <v>1</v>
      </c>
      <c r="N65">
        <v>-399934.45880103199</v>
      </c>
      <c r="O65">
        <v>-399934.45880103199</v>
      </c>
      <c r="P65">
        <f t="shared" si="18"/>
        <v>399934.45880103199</v>
      </c>
    </row>
    <row r="66" spans="1:19">
      <c r="A66" s="35"/>
      <c r="B66" s="46"/>
      <c r="C66" s="35"/>
      <c r="D66" s="35"/>
      <c r="E66" s="35"/>
      <c r="F66" s="35"/>
      <c r="G66" s="35"/>
      <c r="I66">
        <f>I63/I64</f>
        <v>0.17583988269373024</v>
      </c>
      <c r="J66">
        <v>64.125</v>
      </c>
      <c r="K66">
        <v>782.5</v>
      </c>
      <c r="L66">
        <v>230</v>
      </c>
      <c r="M66">
        <v>1</v>
      </c>
      <c r="N66">
        <v>-424419.118910708</v>
      </c>
      <c r="O66">
        <v>-424419.118910708</v>
      </c>
      <c r="P66">
        <f t="shared" si="18"/>
        <v>424419.118910708</v>
      </c>
    </row>
    <row r="67" spans="1:19">
      <c r="A67" s="35"/>
      <c r="B67" s="46"/>
      <c r="C67" s="35"/>
      <c r="D67" s="35"/>
      <c r="E67" s="35"/>
      <c r="F67" s="35"/>
      <c r="G67" s="35"/>
      <c r="J67">
        <v>68.875</v>
      </c>
      <c r="K67">
        <v>793.75</v>
      </c>
      <c r="L67">
        <v>225</v>
      </c>
      <c r="M67">
        <v>1</v>
      </c>
      <c r="N67">
        <v>-432849.36569561</v>
      </c>
      <c r="O67">
        <v>-432849.36569561</v>
      </c>
      <c r="P67">
        <f>O67*-1</f>
        <v>432849.36569561</v>
      </c>
    </row>
    <row r="68" spans="1:19">
      <c r="A68" s="35"/>
      <c r="B68" s="46"/>
      <c r="C68" s="35"/>
      <c r="D68" s="35"/>
      <c r="E68" s="35"/>
      <c r="F68" s="35"/>
      <c r="G68" s="35"/>
      <c r="I68">
        <f>I66*60</f>
        <v>10.550392961623814</v>
      </c>
      <c r="J68">
        <v>73.625</v>
      </c>
      <c r="K68">
        <v>805</v>
      </c>
      <c r="L68">
        <v>220</v>
      </c>
      <c r="M68">
        <v>1</v>
      </c>
      <c r="N68">
        <v>-421933.230803488</v>
      </c>
      <c r="O68">
        <v>-421933.230803488</v>
      </c>
      <c r="P68">
        <f t="shared" si="18"/>
        <v>421933.230803488</v>
      </c>
    </row>
    <row r="69" spans="1:19">
      <c r="A69" s="35"/>
      <c r="B69" s="46"/>
      <c r="C69" s="35"/>
      <c r="D69" s="35"/>
      <c r="E69" s="35"/>
      <c r="F69" s="35"/>
      <c r="G69" s="35"/>
      <c r="J69">
        <v>78.375</v>
      </c>
      <c r="K69">
        <v>816.25</v>
      </c>
      <c r="L69">
        <v>215</v>
      </c>
      <c r="M69">
        <v>1</v>
      </c>
      <c r="N69">
        <v>-391791.60557128902</v>
      </c>
      <c r="O69">
        <v>-391791.60557128902</v>
      </c>
      <c r="P69">
        <f t="shared" si="18"/>
        <v>391791.60557128902</v>
      </c>
    </row>
    <row r="70" spans="1:19">
      <c r="A70" s="35"/>
      <c r="B70" s="46"/>
      <c r="C70" s="35"/>
      <c r="D70" s="35"/>
      <c r="E70" s="35"/>
      <c r="F70" s="35"/>
      <c r="G70" s="35"/>
      <c r="H70" t="s">
        <v>49</v>
      </c>
      <c r="I70">
        <v>1182.5983000000001</v>
      </c>
      <c r="J70">
        <v>83.125</v>
      </c>
      <c r="K70">
        <v>827.5</v>
      </c>
      <c r="L70">
        <v>210</v>
      </c>
      <c r="M70">
        <v>1</v>
      </c>
      <c r="N70">
        <v>-346744.358223013</v>
      </c>
      <c r="O70">
        <v>-346744.358223013</v>
      </c>
      <c r="P70">
        <f t="shared" si="18"/>
        <v>346744.358223013</v>
      </c>
    </row>
    <row r="71" spans="1:19">
      <c r="A71" s="35"/>
      <c r="B71" s="46"/>
      <c r="C71" s="35"/>
      <c r="D71" s="35"/>
      <c r="E71" s="35"/>
      <c r="F71" s="35"/>
      <c r="G71" s="35"/>
      <c r="J71">
        <v>87.875</v>
      </c>
      <c r="K71">
        <v>838.75</v>
      </c>
      <c r="L71">
        <v>205</v>
      </c>
      <c r="M71">
        <v>1</v>
      </c>
      <c r="N71">
        <v>-294781.40934603399</v>
      </c>
      <c r="O71">
        <v>-294781.40934603399</v>
      </c>
      <c r="P71">
        <f t="shared" si="18"/>
        <v>294781.40934603399</v>
      </c>
    </row>
    <row r="72" spans="1:19">
      <c r="A72" s="35"/>
      <c r="B72" s="46"/>
      <c r="C72" s="35"/>
      <c r="D72" s="35"/>
      <c r="E72" s="35"/>
      <c r="F72" s="35"/>
      <c r="G72" s="35"/>
      <c r="I72">
        <f>(I58-I70)/I58</f>
        <v>0.40870084999999995</v>
      </c>
      <c r="J72">
        <v>92.625</v>
      </c>
      <c r="K72">
        <v>850</v>
      </c>
      <c r="L72">
        <v>200</v>
      </c>
      <c r="M72">
        <v>1</v>
      </c>
      <c r="N72">
        <v>-245344.46526848999</v>
      </c>
      <c r="O72">
        <v>-245344.46526848999</v>
      </c>
      <c r="P72">
        <f t="shared" si="18"/>
        <v>245344.46526848999</v>
      </c>
    </row>
    <row r="73" spans="1:19">
      <c r="A73" s="35"/>
      <c r="B73" s="46"/>
      <c r="C73" s="35"/>
      <c r="D73" s="35"/>
      <c r="E73" s="35"/>
      <c r="F73" s="35"/>
      <c r="G73" s="35"/>
      <c r="O73" s="40" t="s">
        <v>14</v>
      </c>
      <c r="P73" s="40" t="s">
        <v>19</v>
      </c>
      <c r="Q73" s="40" t="s">
        <v>17</v>
      </c>
      <c r="R73" s="38" t="s">
        <v>44</v>
      </c>
      <c r="S73" s="39"/>
    </row>
    <row r="74" spans="1:19">
      <c r="A74" s="35"/>
      <c r="B74" s="46"/>
      <c r="C74" s="35"/>
      <c r="D74" s="35"/>
      <c r="E74" s="35"/>
      <c r="F74" s="35"/>
      <c r="G74" s="35"/>
      <c r="H74" t="s">
        <v>50</v>
      </c>
      <c r="I74">
        <v>1115.6079</v>
      </c>
      <c r="K74" t="s">
        <v>10</v>
      </c>
      <c r="L74" t="s">
        <v>7</v>
      </c>
      <c r="O74" s="41"/>
      <c r="P74" s="41"/>
      <c r="Q74" s="41"/>
      <c r="R74" s="1" t="s">
        <v>31</v>
      </c>
      <c r="S74" s="1" t="s">
        <v>32</v>
      </c>
    </row>
    <row r="75" spans="1:19">
      <c r="A75" s="35"/>
      <c r="B75" s="46"/>
      <c r="C75" s="35"/>
      <c r="D75" s="35"/>
      <c r="E75" s="35"/>
      <c r="F75" s="35"/>
      <c r="G75" s="35"/>
      <c r="J75">
        <v>2.375</v>
      </c>
      <c r="K75" s="2">
        <v>2.0432039575592098E-3</v>
      </c>
      <c r="L75" s="2">
        <v>5.0106245611463797E-2</v>
      </c>
      <c r="O75" s="7">
        <f>J53</f>
        <v>2.375</v>
      </c>
      <c r="P75" s="7">
        <f>L53</f>
        <v>295</v>
      </c>
      <c r="Q75" s="7">
        <f>O53</f>
        <v>-113254.09658235899</v>
      </c>
      <c r="R75" s="7">
        <f>K75</f>
        <v>2.0432039575592098E-3</v>
      </c>
      <c r="S75" s="7">
        <f>L75</f>
        <v>5.0106245611463797E-2</v>
      </c>
    </row>
    <row r="76" spans="1:19">
      <c r="A76" s="35"/>
      <c r="B76" s="46"/>
      <c r="C76" s="35"/>
      <c r="D76" s="35"/>
      <c r="E76" s="35"/>
      <c r="F76" s="35"/>
      <c r="G76" s="35"/>
      <c r="I76">
        <f>(I58-I74)/I58</f>
        <v>0.44219605000000001</v>
      </c>
      <c r="J76">
        <v>7.125</v>
      </c>
      <c r="K76" s="2">
        <v>2.61243409235955E-3</v>
      </c>
      <c r="L76" s="2">
        <v>5.0447037550761797E-2</v>
      </c>
      <c r="O76" s="7">
        <f t="shared" ref="O76:O94" si="19">J54</f>
        <v>7.125</v>
      </c>
      <c r="P76" s="7">
        <f t="shared" ref="P76:P94" si="20">L54</f>
        <v>290</v>
      </c>
      <c r="Q76" s="7">
        <f t="shared" ref="Q76:Q94" si="21">O54</f>
        <v>-119086.83205524601</v>
      </c>
      <c r="R76" s="7">
        <f t="shared" ref="R76:S94" si="22">K76</f>
        <v>2.61243409235955E-3</v>
      </c>
      <c r="S76" s="7">
        <f t="shared" si="22"/>
        <v>5.0447037550761797E-2</v>
      </c>
    </row>
    <row r="77" spans="1:19">
      <c r="J77">
        <v>11.875</v>
      </c>
      <c r="K77" s="2">
        <v>3.4622251153439902E-3</v>
      </c>
      <c r="L77" s="2">
        <v>5.10731650450887E-2</v>
      </c>
      <c r="O77" s="7">
        <f t="shared" si="19"/>
        <v>11.875</v>
      </c>
      <c r="P77" s="7">
        <f t="shared" si="20"/>
        <v>285</v>
      </c>
      <c r="Q77" s="7">
        <f t="shared" si="21"/>
        <v>-126295.17376431001</v>
      </c>
      <c r="R77" s="7">
        <f t="shared" si="22"/>
        <v>3.4622251153439902E-3</v>
      </c>
      <c r="S77" s="7">
        <f t="shared" si="22"/>
        <v>5.10731650450887E-2</v>
      </c>
    </row>
    <row r="78" spans="1:19">
      <c r="J78">
        <v>16.625</v>
      </c>
      <c r="K78" s="2">
        <v>4.7138267363751899E-3</v>
      </c>
      <c r="L78" s="2">
        <v>5.20744011369038E-2</v>
      </c>
      <c r="O78" s="7">
        <f t="shared" si="19"/>
        <v>16.625</v>
      </c>
      <c r="P78" s="7">
        <f t="shared" si="20"/>
        <v>280</v>
      </c>
      <c r="Q78" s="7">
        <f t="shared" si="21"/>
        <v>-135610.882115816</v>
      </c>
      <c r="R78" s="7">
        <f t="shared" si="22"/>
        <v>4.7138267363751899E-3</v>
      </c>
      <c r="S78" s="7">
        <f t="shared" si="22"/>
        <v>5.20744011369038E-2</v>
      </c>
    </row>
    <row r="79" spans="1:19">
      <c r="B79" s="43" t="s">
        <v>15</v>
      </c>
      <c r="C79" s="43"/>
      <c r="D79" s="40" t="s">
        <v>47</v>
      </c>
      <c r="E79" s="40" t="s">
        <v>25</v>
      </c>
      <c r="F79" s="40" t="s">
        <v>46</v>
      </c>
      <c r="G79" s="38" t="s">
        <v>45</v>
      </c>
      <c r="H79" s="44"/>
      <c r="I79" s="39"/>
      <c r="J79">
        <v>21.375</v>
      </c>
      <c r="K79" s="2">
        <v>6.5299108291226003E-3</v>
      </c>
      <c r="L79" s="2">
        <v>5.3589967991618602E-2</v>
      </c>
      <c r="O79" s="7">
        <f t="shared" si="19"/>
        <v>21.375</v>
      </c>
      <c r="P79" s="7">
        <f t="shared" si="20"/>
        <v>275</v>
      </c>
      <c r="Q79" s="7">
        <f t="shared" si="21"/>
        <v>-147906.18436531501</v>
      </c>
      <c r="R79" s="7">
        <f t="shared" si="22"/>
        <v>6.5299108291226003E-3</v>
      </c>
      <c r="S79" s="7">
        <f t="shared" si="22"/>
        <v>5.3589967991618602E-2</v>
      </c>
    </row>
    <row r="80" spans="1:19">
      <c r="B80" s="1" t="s">
        <v>20</v>
      </c>
      <c r="C80" s="1" t="s">
        <v>21</v>
      </c>
      <c r="D80" s="41"/>
      <c r="E80" s="41"/>
      <c r="F80" s="41"/>
      <c r="G80" s="1" t="s">
        <v>31</v>
      </c>
      <c r="H80" s="1" t="s">
        <v>32</v>
      </c>
      <c r="I80" s="1" t="s">
        <v>33</v>
      </c>
      <c r="J80">
        <v>26.125</v>
      </c>
      <c r="K80" s="2">
        <v>9.1217132553526696E-3</v>
      </c>
      <c r="L80" s="2">
        <v>5.58132346182241E-2</v>
      </c>
      <c r="O80" s="7">
        <f t="shared" si="19"/>
        <v>26.125</v>
      </c>
      <c r="P80" s="7">
        <f t="shared" si="20"/>
        <v>270</v>
      </c>
      <c r="Q80" s="7">
        <f t="shared" si="21"/>
        <v>-164168.670389526</v>
      </c>
      <c r="R80" s="7">
        <f t="shared" si="22"/>
        <v>9.1217132553526696E-3</v>
      </c>
      <c r="S80" s="7">
        <f t="shared" si="22"/>
        <v>5.58132346182241E-2</v>
      </c>
    </row>
    <row r="81" spans="2:19">
      <c r="B81" s="1">
        <v>625</v>
      </c>
      <c r="C81" s="1">
        <v>875</v>
      </c>
      <c r="D81" s="1">
        <v>1609</v>
      </c>
      <c r="E81" s="1">
        <v>0.5</v>
      </c>
      <c r="F81" s="1">
        <v>3</v>
      </c>
      <c r="G81" s="11">
        <f>F12</f>
        <v>0.19639305058127998</v>
      </c>
      <c r="H81" s="1"/>
      <c r="I81" s="1"/>
      <c r="J81">
        <v>30.875</v>
      </c>
      <c r="K81" s="2">
        <v>1.27489260531457E-2</v>
      </c>
      <c r="L81" s="2">
        <v>5.8987130089965603E-2</v>
      </c>
      <c r="O81" s="7">
        <f t="shared" si="19"/>
        <v>30.875</v>
      </c>
      <c r="P81" s="7">
        <f t="shared" si="20"/>
        <v>265</v>
      </c>
      <c r="Q81" s="7">
        <f t="shared" si="21"/>
        <v>-185345.91665343</v>
      </c>
      <c r="R81" s="7">
        <f t="shared" si="22"/>
        <v>1.27489260531457E-2</v>
      </c>
      <c r="S81" s="7">
        <f t="shared" si="22"/>
        <v>5.8987130089965603E-2</v>
      </c>
    </row>
    <row r="82" spans="2:19">
      <c r="B82" s="1">
        <v>700</v>
      </c>
      <c r="C82" s="1">
        <v>800</v>
      </c>
      <c r="D82" s="1">
        <v>1040</v>
      </c>
      <c r="E82" s="1">
        <v>0.5</v>
      </c>
      <c r="F82" s="1">
        <v>3</v>
      </c>
      <c r="G82" s="1"/>
      <c r="H82" s="11">
        <f>G42</f>
        <v>0.20487712727100449</v>
      </c>
      <c r="I82" s="1"/>
      <c r="J82">
        <v>35.625</v>
      </c>
      <c r="K82" s="2">
        <v>1.7714601938409801E-2</v>
      </c>
      <c r="L82" s="2">
        <v>6.3385185099079006E-2</v>
      </c>
      <c r="O82" s="7">
        <f t="shared" si="19"/>
        <v>35.625</v>
      </c>
      <c r="P82" s="7">
        <f t="shared" si="20"/>
        <v>260</v>
      </c>
      <c r="Q82" s="7">
        <f t="shared" si="21"/>
        <v>-212185.59395578699</v>
      </c>
      <c r="R82" s="7">
        <f t="shared" si="22"/>
        <v>1.7714601938409801E-2</v>
      </c>
      <c r="S82" s="7">
        <f t="shared" si="22"/>
        <v>6.3385185099079006E-2</v>
      </c>
    </row>
    <row r="83" spans="2:19">
      <c r="B83" s="1">
        <v>625</v>
      </c>
      <c r="C83" s="1">
        <v>850</v>
      </c>
      <c r="D83" s="1">
        <v>1494</v>
      </c>
      <c r="E83" s="1">
        <v>0.5</v>
      </c>
      <c r="F83" s="1">
        <v>3</v>
      </c>
      <c r="G83" s="11">
        <f>F11</f>
        <v>0.19566215557501651</v>
      </c>
      <c r="H83" s="11">
        <f>G11</f>
        <v>0.19435848666450051</v>
      </c>
      <c r="I83" s="11">
        <f>H11</f>
        <v>0.39002064223951699</v>
      </c>
      <c r="J83">
        <v>40.375</v>
      </c>
      <c r="K83" s="2">
        <v>2.4339703700318401E-2</v>
      </c>
      <c r="L83" s="2">
        <v>6.9270981790970507E-2</v>
      </c>
      <c r="O83" s="7">
        <f t="shared" si="19"/>
        <v>40.375</v>
      </c>
      <c r="P83" s="7">
        <f t="shared" si="20"/>
        <v>255</v>
      </c>
      <c r="Q83" s="7">
        <f t="shared" si="21"/>
        <v>-244896.437654329</v>
      </c>
      <c r="R83" s="7">
        <f t="shared" si="22"/>
        <v>2.4339703700318401E-2</v>
      </c>
      <c r="S83" s="7">
        <f t="shared" si="22"/>
        <v>6.9270981790970507E-2</v>
      </c>
    </row>
    <row r="84" spans="2:19">
      <c r="J84">
        <v>45.125</v>
      </c>
      <c r="K84" s="2">
        <v>3.29173252733162E-2</v>
      </c>
      <c r="L84" s="2">
        <v>7.6829477788157199E-2</v>
      </c>
      <c r="O84" s="7">
        <f t="shared" si="19"/>
        <v>45.125</v>
      </c>
      <c r="P84" s="7">
        <f t="shared" si="20"/>
        <v>250</v>
      </c>
      <c r="Q84" s="7">
        <f t="shared" si="21"/>
        <v>-282776.882027568</v>
      </c>
      <c r="R84" s="7">
        <f t="shared" si="22"/>
        <v>3.29173252733162E-2</v>
      </c>
      <c r="S84" s="7">
        <f t="shared" si="22"/>
        <v>7.6829477788157199E-2</v>
      </c>
    </row>
    <row r="85" spans="2:19">
      <c r="J85">
        <v>49.875</v>
      </c>
      <c r="K85" s="2">
        <v>4.3642571460285502E-2</v>
      </c>
      <c r="L85" s="2">
        <v>8.6076544614589801E-2</v>
      </c>
      <c r="O85" s="7">
        <f t="shared" si="19"/>
        <v>49.875</v>
      </c>
      <c r="P85" s="7">
        <f t="shared" si="20"/>
        <v>245</v>
      </c>
      <c r="Q85" s="7">
        <f t="shared" si="21"/>
        <v>-323846.03690240899</v>
      </c>
      <c r="R85" s="7">
        <f t="shared" si="22"/>
        <v>4.3642571460285502E-2</v>
      </c>
      <c r="S85" s="7">
        <f t="shared" si="22"/>
        <v>8.6076544614589801E-2</v>
      </c>
    </row>
    <row r="86" spans="2:19">
      <c r="F86" s="1" t="s">
        <v>51</v>
      </c>
      <c r="G86" s="1" t="s">
        <v>52</v>
      </c>
      <c r="H86" s="1" t="s">
        <v>61</v>
      </c>
      <c r="J86">
        <v>54.625</v>
      </c>
      <c r="K86" s="2">
        <v>5.6524989553538602E-2</v>
      </c>
      <c r="L86" s="2">
        <v>9.6774692574820798E-2</v>
      </c>
      <c r="O86" s="7">
        <f t="shared" si="19"/>
        <v>54.625</v>
      </c>
      <c r="P86" s="7">
        <f t="shared" si="20"/>
        <v>240</v>
      </c>
      <c r="Q86" s="7">
        <f t="shared" si="21"/>
        <v>-364524.63096907799</v>
      </c>
      <c r="R86" s="7">
        <f t="shared" si="22"/>
        <v>5.6524989553538602E-2</v>
      </c>
      <c r="S86" s="7">
        <f t="shared" si="22"/>
        <v>9.6774692574820798E-2</v>
      </c>
    </row>
    <row r="87" spans="2:19">
      <c r="F87" s="1" t="s">
        <v>31</v>
      </c>
      <c r="G87" s="29">
        <f>G81*100</f>
        <v>19.639305058127999</v>
      </c>
      <c r="H87" s="29">
        <f>I72*100</f>
        <v>40.870084999999996</v>
      </c>
      <c r="J87">
        <v>59.375</v>
      </c>
      <c r="K87" s="2">
        <v>7.1301092376506295E-2</v>
      </c>
      <c r="L87" s="2">
        <v>0.108388503608824</v>
      </c>
      <c r="O87" s="7">
        <f t="shared" si="19"/>
        <v>59.375</v>
      </c>
      <c r="P87" s="7">
        <f t="shared" si="20"/>
        <v>235</v>
      </c>
      <c r="Q87" s="7">
        <f t="shared" si="21"/>
        <v>-399934.45880103199</v>
      </c>
      <c r="R87" s="7">
        <f t="shared" si="22"/>
        <v>7.1301092376506295E-2</v>
      </c>
      <c r="S87" s="7">
        <f t="shared" si="22"/>
        <v>0.108388503608824</v>
      </c>
    </row>
    <row r="88" spans="2:19">
      <c r="F88" s="1" t="s">
        <v>32</v>
      </c>
      <c r="G88" s="29">
        <f>H82*100</f>
        <v>20.487712727100448</v>
      </c>
      <c r="H88" s="29">
        <f>I61*100</f>
        <v>42.850199999999994</v>
      </c>
      <c r="J88">
        <v>64.125</v>
      </c>
      <c r="K88" s="2">
        <v>8.7375292097941301E-2</v>
      </c>
      <c r="L88">
        <v>0.120101126819364</v>
      </c>
      <c r="O88" s="7">
        <f t="shared" si="19"/>
        <v>64.125</v>
      </c>
      <c r="P88" s="7">
        <f t="shared" si="20"/>
        <v>230</v>
      </c>
      <c r="Q88" s="7">
        <f t="shared" si="21"/>
        <v>-424419.118910708</v>
      </c>
      <c r="R88" s="7">
        <f t="shared" si="22"/>
        <v>8.7375292097941301E-2</v>
      </c>
      <c r="S88" s="7">
        <f t="shared" si="22"/>
        <v>0.120101126819364</v>
      </c>
    </row>
    <row r="89" spans="2:19">
      <c r="F89" s="1" t="s">
        <v>33</v>
      </c>
      <c r="G89" s="29">
        <f>I83*100</f>
        <v>39.002064223951699</v>
      </c>
      <c r="H89" s="29">
        <f>I76*100</f>
        <v>44.219605000000001</v>
      </c>
      <c r="J89">
        <v>68.875</v>
      </c>
      <c r="K89" s="2">
        <v>0.103826229077183</v>
      </c>
      <c r="L89">
        <v>0.13089304624834899</v>
      </c>
      <c r="O89" s="7">
        <f t="shared" si="19"/>
        <v>68.875</v>
      </c>
      <c r="P89" s="7">
        <f t="shared" si="20"/>
        <v>225</v>
      </c>
      <c r="Q89" s="7">
        <f t="shared" si="21"/>
        <v>-432849.36569561</v>
      </c>
      <c r="R89" s="7">
        <f t="shared" si="22"/>
        <v>0.103826229077183</v>
      </c>
      <c r="S89" s="7">
        <f t="shared" si="22"/>
        <v>0.13089304624834899</v>
      </c>
    </row>
    <row r="90" spans="2:19">
      <c r="J90">
        <v>73.625</v>
      </c>
      <c r="K90" s="2">
        <v>0.11949963175372499</v>
      </c>
      <c r="L90">
        <v>0.13967453061242299</v>
      </c>
      <c r="O90" s="7">
        <f t="shared" si="19"/>
        <v>73.625</v>
      </c>
      <c r="P90" s="7">
        <f t="shared" si="20"/>
        <v>220</v>
      </c>
      <c r="Q90" s="7">
        <f t="shared" si="21"/>
        <v>-421933.230803488</v>
      </c>
      <c r="R90" s="7">
        <f t="shared" si="22"/>
        <v>0.11949963175372499</v>
      </c>
      <c r="S90" s="7">
        <f t="shared" si="22"/>
        <v>0.13967453061242299</v>
      </c>
    </row>
    <row r="91" spans="2:19">
      <c r="J91">
        <v>78.375</v>
      </c>
      <c r="K91">
        <v>0.133196382606867</v>
      </c>
      <c r="L91">
        <v>0.14546029645641301</v>
      </c>
      <c r="O91" s="7">
        <f t="shared" si="19"/>
        <v>78.375</v>
      </c>
      <c r="P91" s="7">
        <f t="shared" si="20"/>
        <v>215</v>
      </c>
      <c r="Q91" s="7">
        <f t="shared" si="21"/>
        <v>-391791.60557128902</v>
      </c>
      <c r="R91" s="7">
        <f t="shared" si="22"/>
        <v>0.133196382606867</v>
      </c>
      <c r="S91" s="7">
        <f>L91</f>
        <v>0.14546029645641301</v>
      </c>
    </row>
    <row r="92" spans="2:19">
      <c r="J92">
        <v>83.125</v>
      </c>
      <c r="K92">
        <v>0.14392297964252501</v>
      </c>
      <c r="L92">
        <v>0.14755137331448201</v>
      </c>
      <c r="O92" s="7">
        <f t="shared" si="19"/>
        <v>83.125</v>
      </c>
      <c r="P92" s="7">
        <f t="shared" si="20"/>
        <v>210</v>
      </c>
      <c r="Q92" s="7">
        <f t="shared" si="21"/>
        <v>-346744.358223013</v>
      </c>
      <c r="R92" s="7">
        <f t="shared" si="22"/>
        <v>0.14392297964252501</v>
      </c>
      <c r="S92" s="7">
        <f t="shared" si="22"/>
        <v>0.14755137331448201</v>
      </c>
    </row>
    <row r="93" spans="2:19">
      <c r="J93">
        <v>87.875</v>
      </c>
      <c r="K93">
        <v>0.15112874108086499</v>
      </c>
      <c r="L93">
        <v>0.145667017260669</v>
      </c>
      <c r="O93" s="7">
        <f t="shared" si="19"/>
        <v>87.875</v>
      </c>
      <c r="P93" s="7">
        <f t="shared" si="20"/>
        <v>205</v>
      </c>
      <c r="Q93" s="7">
        <f t="shared" si="21"/>
        <v>-294781.40934603399</v>
      </c>
      <c r="R93" s="7">
        <f t="shared" si="22"/>
        <v>0.15112874108086499</v>
      </c>
      <c r="S93" s="7">
        <f t="shared" si="22"/>
        <v>0.145667017260669</v>
      </c>
    </row>
    <row r="94" spans="2:19">
      <c r="J94">
        <v>92.625</v>
      </c>
      <c r="K94">
        <v>0.15482650102046799</v>
      </c>
      <c r="L94">
        <v>0.13996890991423599</v>
      </c>
      <c r="O94" s="7">
        <f t="shared" si="19"/>
        <v>92.625</v>
      </c>
      <c r="P94" s="7">
        <f t="shared" si="20"/>
        <v>200</v>
      </c>
      <c r="Q94" s="7">
        <f t="shared" si="21"/>
        <v>-245344.46526848999</v>
      </c>
      <c r="R94" s="7">
        <f t="shared" si="22"/>
        <v>0.15482650102046799</v>
      </c>
      <c r="S94" s="7">
        <f t="shared" si="22"/>
        <v>0.13996890991423599</v>
      </c>
    </row>
  </sheetData>
  <mergeCells count="26">
    <mergeCell ref="Q73:Q74"/>
    <mergeCell ref="R73:S73"/>
    <mergeCell ref="B74:B76"/>
    <mergeCell ref="B79:C79"/>
    <mergeCell ref="D79:D80"/>
    <mergeCell ref="E79:E80"/>
    <mergeCell ref="F79:F80"/>
    <mergeCell ref="G79:I79"/>
    <mergeCell ref="O73:O74"/>
    <mergeCell ref="P73:P74"/>
    <mergeCell ref="J25:K25"/>
    <mergeCell ref="L25:M25"/>
    <mergeCell ref="N25:P25"/>
    <mergeCell ref="B60:C60"/>
    <mergeCell ref="D60:F60"/>
    <mergeCell ref="D1:E1"/>
    <mergeCell ref="F1:H1"/>
    <mergeCell ref="J6:J7"/>
    <mergeCell ref="K6:L6"/>
    <mergeCell ref="O6:Q6"/>
    <mergeCell ref="M6:N6"/>
    <mergeCell ref="B62:B64"/>
    <mergeCell ref="B65:B67"/>
    <mergeCell ref="B68:B70"/>
    <mergeCell ref="B71:B73"/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Q29"/>
  <sheetViews>
    <sheetView tabSelected="1" topLeftCell="C1" workbookViewId="0">
      <selection activeCell="N2" sqref="N2:Q5"/>
    </sheetView>
  </sheetViews>
  <sheetFormatPr defaultRowHeight="15"/>
  <cols>
    <col min="3" max="3" width="19" customWidth="1"/>
    <col min="4" max="4" width="18.42578125" customWidth="1"/>
    <col min="14" max="14" width="15.5703125" customWidth="1"/>
    <col min="15" max="15" width="18.7109375" customWidth="1"/>
    <col min="16" max="16" width="12.42578125" customWidth="1"/>
  </cols>
  <sheetData>
    <row r="2" spans="3:17">
      <c r="C2" t="s">
        <v>56</v>
      </c>
      <c r="N2" s="40" t="s">
        <v>51</v>
      </c>
      <c r="O2" s="38" t="s">
        <v>52</v>
      </c>
      <c r="P2" s="44"/>
      <c r="Q2" s="39"/>
    </row>
    <row r="3" spans="3:17">
      <c r="C3">
        <f>ethane!E26</f>
        <v>0.65959786383605501</v>
      </c>
      <c r="D3" t="s">
        <v>40</v>
      </c>
      <c r="N3" s="41"/>
      <c r="O3" s="1" t="s">
        <v>62</v>
      </c>
      <c r="P3" s="1" t="s">
        <v>63</v>
      </c>
      <c r="Q3" s="1" t="s">
        <v>64</v>
      </c>
    </row>
    <row r="4" spans="3:17">
      <c r="C4">
        <f>propane!F47</f>
        <v>0.31470357217740297</v>
      </c>
      <c r="D4" t="s">
        <v>34</v>
      </c>
      <c r="N4" s="1" t="s">
        <v>31</v>
      </c>
      <c r="O4" s="1">
        <v>66</v>
      </c>
      <c r="P4" s="1">
        <v>66.8</v>
      </c>
      <c r="Q4" s="1">
        <v>55</v>
      </c>
    </row>
    <row r="5" spans="3:17">
      <c r="C5">
        <f>butane!F14</f>
        <v>0.4197084993118545</v>
      </c>
      <c r="D5" t="s">
        <v>57</v>
      </c>
      <c r="N5" s="1" t="s">
        <v>32</v>
      </c>
      <c r="O5" s="1">
        <v>31.6</v>
      </c>
      <c r="P5" s="1">
        <v>35.200000000000003</v>
      </c>
      <c r="Q5" s="1">
        <v>21.96</v>
      </c>
    </row>
    <row r="6" spans="3:17">
      <c r="C6">
        <f>naphtha!F12</f>
        <v>0.19639305058127998</v>
      </c>
      <c r="D6" t="s">
        <v>58</v>
      </c>
    </row>
    <row r="20" spans="3:3">
      <c r="C20" t="s">
        <v>59</v>
      </c>
    </row>
    <row r="21" spans="3:3">
      <c r="C21">
        <f>propane!G49</f>
        <v>0.31632234525903447</v>
      </c>
    </row>
    <row r="22" spans="3:3">
      <c r="C22">
        <f>butane!G21</f>
        <v>0.229349148524786</v>
      </c>
    </row>
    <row r="23" spans="3:3">
      <c r="C23">
        <f>naphtha!G42</f>
        <v>0.20487712727100449</v>
      </c>
    </row>
    <row r="26" spans="3:3">
      <c r="C26" t="s">
        <v>60</v>
      </c>
    </row>
    <row r="27" spans="3:3">
      <c r="C27">
        <f>propane!H50</f>
        <v>0.48124530936009802</v>
      </c>
    </row>
    <row r="28" spans="3:3">
      <c r="C28">
        <f>butane!H22</f>
        <v>0.52355376034055301</v>
      </c>
    </row>
    <row r="29" spans="3:3">
      <c r="C29">
        <f>naphtha!H11</f>
        <v>0.39002064223951699</v>
      </c>
    </row>
  </sheetData>
  <mergeCells count="2">
    <mergeCell ref="O2:Q2"/>
    <mergeCell ref="N2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40</vt:i4>
      </vt:variant>
    </vt:vector>
  </HeadingPairs>
  <TitlesOfParts>
    <vt:vector size="45" baseType="lpstr">
      <vt:lpstr>ethane</vt:lpstr>
      <vt:lpstr>propane</vt:lpstr>
      <vt:lpstr>butane</vt:lpstr>
      <vt:lpstr>naphtha</vt:lpstr>
      <vt:lpstr>feed comparison</vt:lpstr>
      <vt:lpstr>Chart1</vt:lpstr>
      <vt:lpstr>Chart2</vt:lpstr>
      <vt:lpstr>Chart3</vt:lpstr>
      <vt:lpstr>Chart15</vt:lpstr>
      <vt:lpstr>Chart16</vt:lpstr>
      <vt:lpstr>Chart17</vt:lpstr>
      <vt:lpstr>Chart30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Chart18</vt:lpstr>
      <vt:lpstr>Chart19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Chart29</vt:lpstr>
      <vt:lpstr>Chart14</vt:lpstr>
      <vt:lpstr>Chart31</vt:lpstr>
      <vt:lpstr>Chart32</vt:lpstr>
      <vt:lpstr>Chart33</vt:lpstr>
      <vt:lpstr>Chart34</vt:lpstr>
      <vt:lpstr>Chart35</vt:lpstr>
      <vt:lpstr>Chart36</vt:lpstr>
      <vt:lpstr>Chart37</vt:lpstr>
      <vt:lpstr>Chart38</vt:lpstr>
      <vt:lpstr>Chart39</vt:lpstr>
      <vt:lpstr>Chart40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user</dc:creator>
  <cp:lastModifiedBy>system user</cp:lastModifiedBy>
  <cp:lastPrinted>2012-05-01T06:54:31Z</cp:lastPrinted>
  <dcterms:created xsi:type="dcterms:W3CDTF">2012-04-25T01:36:46Z</dcterms:created>
  <dcterms:modified xsi:type="dcterms:W3CDTF">2012-05-17T02:43:06Z</dcterms:modified>
</cp:coreProperties>
</file>