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rotta4\Desktop\HEV MODEL @Risk\ExpOp\MRA submission\rev#1\supp.material\"/>
    </mc:Choice>
  </mc:AlternateContent>
  <bookViews>
    <workbookView xWindow="0" yWindow="0" windowWidth="28800" windowHeight="12300"/>
  </bookViews>
  <sheets>
    <sheet name="HT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tRisk_FitDataRange_FIT_13555_D14EC" hidden="1">#REF!</definedName>
    <definedName name="_AtRisk_FitDataRange_FIT_22038_387CF" hidden="1">#REF!</definedName>
    <definedName name="_AtRisk_FitDataRange_FIT_4E437_3C61E" hidden="1">#REF!</definedName>
    <definedName name="_AtRisk_FitDataRange_FIT_4E6D6_D94E7" hidden="1">#REF!</definedName>
    <definedName name="_AtRisk_FitDataRange_FIT_4F687_7EC7" hidden="1">#REF!</definedName>
    <definedName name="_AtRisk_FitDataRange_FIT_5CE87_E824B" hidden="1">#REF!</definedName>
    <definedName name="_AtRisk_FitDataRange_FIT_617A9_C75B6" hidden="1">#REF!</definedName>
    <definedName name="_AtRisk_FitDataRange_FIT_6D5DA_8ABC8" hidden="1">#REF!</definedName>
    <definedName name="_AtRisk_FitDataRange_FIT_84160_95D20" hidden="1">#REF!</definedName>
    <definedName name="_AtRisk_FitDataRange_FIT_84445_E07BF" hidden="1">#REF!</definedName>
    <definedName name="_AtRisk_FitDataRange_FIT_8C2DB_97062" hidden="1">'[1]viral load positive livers'!#REF!</definedName>
    <definedName name="_AtRisk_FitDataRange_FIT_9BBB1_EC272" hidden="1">#REF!</definedName>
    <definedName name="_AtRisk_FitDataRange_FIT_9F6EE_64AA7" hidden="1">#REF!</definedName>
    <definedName name="_AtRisk_FitDataRange_FIT_C7FAF_37E28" hidden="1">#REF!</definedName>
    <definedName name="_AtRisk_FitDataRange_FIT_D0CC4_EACCC" hidden="1">[2]Sheet2!$E$5:$E$14</definedName>
    <definedName name="_AtRisk_FitDataRange_FIT_D0ECB_D7F8C" hidden="1">#REF!</definedName>
    <definedName name="_AtRisk_FitDataRange_FIT_D164A_1743F" hidden="1">'[1]viral load positive livers'!#REF!</definedName>
    <definedName name="_AtRisk_FitDataRange_FIT_F4148_47ED3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Bileexp1">[3]Sheet2!$F$22:$G$23</definedName>
    <definedName name="dpday">#REF!</definedName>
    <definedName name="finalp">[4]FINAL!$M$35</definedName>
    <definedName name="fload">[3]Sheet12!$C$4</definedName>
    <definedName name="hevl">[5]MSIR!$B$9</definedName>
    <definedName name="load">'[1]viral load positive livers'!$G$4</definedName>
    <definedName name="n">#REF!</definedName>
    <definedName name="NewMatrix1">[3]Sheet2!$B$22:$C$23</definedName>
    <definedName name="npigs">'[4]Pig production UK'!$B$18</definedName>
    <definedName name="output">[4]FINAL!$M$37</definedName>
    <definedName name="Pal_Workbook_GUID" localSheetId="0" hidden="1">"R2R6KVST8NGEATBTCR2EP4BY"</definedName>
    <definedName name="Pal_Workbook_GUID" hidden="1">"SFL92LTVGFDJP8FBHEKNMDFA"</definedName>
    <definedName name="Pbc">'[5]Bile Contamination'!$H$11</definedName>
    <definedName name="Pbi">'[4]HEV in bile'!$I$18</definedName>
    <definedName name="pbile">'[3]amount if rupt'!$N$70:$N$170</definedName>
    <definedName name="pfc">'[5]faecal control inadequate'!$E$11</definedName>
    <definedName name="pfeci">'[3]amount if rupt'!$G$70:$G$170</definedName>
    <definedName name="Pfi">'[4]HEV in faeces'!$H$7</definedName>
    <definedName name="pliver">[1]MODEL!$C$8</definedName>
    <definedName name="Pv">'[4]Viraemic Pigs'!$H$15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localSheetId="0" hidden="1">"$Z$22"</definedName>
    <definedName name="RiskSelectedCell" hidden="1">"$V$22"</definedName>
    <definedName name="RiskSelectedNameCell1" hidden="1">"$O$22"</definedName>
    <definedName name="RiskSelectedNameCell2" hidden="1">"$V$20"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">'[4]Viraemic Pigs'!$H$11</definedName>
    <definedName name="solver_adj" localSheetId="0" hidden="1">HTS!$K$2:$K$3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HTS!#REF!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Sp">'[4]Viraemic Pigs'!$H$12</definedName>
    <definedName name="vload">'[3]viral load positive livers'!$G$4</definedName>
    <definedName name="wbp">[1]MODEL!$C$3</definedName>
    <definedName name="wlp">#REF!</definedName>
    <definedName name="wsp">#REF!</definedName>
    <definedName name="xbile">'[3]amount if rupt'!$O$70:$O$170</definedName>
    <definedName name="xfeci">'[3]amount if rupt'!$H$70:$H$170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7" i="1"/>
  <c r="C7" i="1"/>
  <c r="B18" i="1"/>
  <c r="H2" i="1"/>
  <c r="B10" i="1"/>
  <c r="L2" i="1"/>
  <c r="D2" i="1"/>
  <c r="B16" i="1" l="1"/>
  <c r="D10" i="1"/>
  <c r="D16" i="1" s="1"/>
  <c r="D18" i="1"/>
  <c r="C18" i="1"/>
  <c r="A20" i="1"/>
  <c r="C10" i="1"/>
  <c r="C16" i="1" l="1"/>
</calcChain>
</file>

<file path=xl/sharedStrings.xml><?xml version="1.0" encoding="utf-8"?>
<sst xmlns="http://schemas.openxmlformats.org/spreadsheetml/2006/main" count="18" uniqueCount="13">
  <si>
    <t>Beta</t>
  </si>
  <si>
    <t>Alphas</t>
  </si>
  <si>
    <t>Using nested Beta method of generation</t>
  </si>
  <si>
    <r>
      <t>Probability estimates p</t>
    </r>
    <r>
      <rPr>
        <vertAlign val="subscript"/>
        <sz val="10"/>
        <color indexed="12"/>
        <rFont val="Arial"/>
        <family val="2"/>
      </rPr>
      <t>j</t>
    </r>
  </si>
  <si>
    <t>Trials</t>
  </si>
  <si>
    <t>Probability</t>
  </si>
  <si>
    <t>Successes</t>
  </si>
  <si>
    <t>Beta - Cluster 1</t>
  </si>
  <si>
    <t>Beta - Cluster 2</t>
  </si>
  <si>
    <t>Beta - Cluster 3</t>
  </si>
  <si>
    <t>cluster</t>
  </si>
  <si>
    <t>frequency</t>
  </si>
  <si>
    <t>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</si>
</sst>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0" xfId="0" applyFont="1" applyFill="1"/>
    <xf numFmtId="0" fontId="4" fillId="2" borderId="10" xfId="0" applyFont="1" applyFill="1" applyBorder="1"/>
    <xf numFmtId="10" fontId="4" fillId="2" borderId="11" xfId="1" applyNumberFormat="1" applyFont="1" applyFill="1" applyBorder="1"/>
    <xf numFmtId="10" fontId="0" fillId="2" borderId="12" xfId="0" applyNumberFormat="1" applyFill="1" applyBorder="1"/>
    <xf numFmtId="9" fontId="2" fillId="2" borderId="0" xfId="1" applyFont="1" applyFill="1"/>
    <xf numFmtId="0" fontId="4" fillId="2" borderId="0" xfId="0" applyFont="1" applyFill="1"/>
    <xf numFmtId="164" fontId="6" fillId="2" borderId="0" xfId="1" applyNumberFormat="1" applyFont="1" applyFill="1"/>
    <xf numFmtId="165" fontId="0" fillId="2" borderId="0" xfId="1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FFFFFF"/>
      </font>
      <fill>
        <patternFill>
          <bgColor rgb="FFDC143C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LaVori/HEV/modelHEV_liv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%20Tirado/Desktop/HEV%20model/example%20F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rotta4/Desktop/HEV%20MODEL%20@Risk/Whole%20model%20slaughtherhou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LaVori/HEV/HEV%20model.%20Eva%20Ti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rotta4/Desktop/HEV%20MODEL%20@Risk/Model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IR"/>
      <sheetName val="MODEL"/>
      <sheetName val="viral load positive livers"/>
      <sheetName val="fecal cont"/>
      <sheetName val="Sheet2"/>
      <sheetName val="faecal control inadequate"/>
      <sheetName val="Bile Contamination"/>
      <sheetName val="Liver"/>
      <sheetName val="Sheet1"/>
    </sheetNames>
    <sheetDataSet>
      <sheetData sheetId="0"/>
      <sheetData sheetId="1">
        <row r="3">
          <cell r="C3"/>
        </row>
        <row r="8">
          <cell r="C8"/>
        </row>
      </sheetData>
      <sheetData sheetId="2">
        <row r="4">
          <cell r="G4" t="e">
            <v>#N/A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libSimData"/>
      <sheetName val="RiskSerializationData"/>
      <sheetName val="Sheet2"/>
    </sheetNames>
    <sheetDataSet>
      <sheetData sheetId="0"/>
      <sheetData sheetId="1"/>
      <sheetData sheetId="2">
        <row r="5">
          <cell r="E5">
            <v>1.127554615926709E-2</v>
          </cell>
        </row>
        <row r="6">
          <cell r="E6">
            <v>1.8461538461538463E-2</v>
          </cell>
        </row>
        <row r="7">
          <cell r="E7">
            <v>2.6345502446368085E-2</v>
          </cell>
        </row>
        <row r="8">
          <cell r="E8">
            <v>3.159082361790147E-2</v>
          </cell>
        </row>
        <row r="9">
          <cell r="E9">
            <v>8.6890819795995469E-3</v>
          </cell>
        </row>
        <row r="10">
          <cell r="E10">
            <v>6.1538461538461538E-3</v>
          </cell>
        </row>
        <row r="11">
          <cell r="E11">
            <v>2.3452518262206845E-2</v>
          </cell>
        </row>
        <row r="12">
          <cell r="E12">
            <v>1.7287744909719554E-2</v>
          </cell>
        </row>
        <row r="13">
          <cell r="E13">
            <v>2.2657450076804916E-2</v>
          </cell>
        </row>
        <row r="14">
          <cell r="E14">
            <v>2.236791361357501E-2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MI"/>
      <sheetName val="fecal cont"/>
      <sheetName val="Sheet2"/>
      <sheetName val="viral load positive livers"/>
      <sheetName val="Sheet12"/>
      <sheetName val="amount if rupt"/>
      <sheetName val="rupture events"/>
      <sheetName val="Sheet4"/>
    </sheetNames>
    <sheetDataSet>
      <sheetData sheetId="0"/>
      <sheetData sheetId="1"/>
      <sheetData sheetId="2" refreshError="1"/>
      <sheetData sheetId="3">
        <row r="22">
          <cell r="B22">
            <v>1</v>
          </cell>
          <cell r="C22"/>
          <cell r="F22">
            <v>1</v>
          </cell>
          <cell r="G22"/>
        </row>
        <row r="23">
          <cell r="B23">
            <v>0.8</v>
          </cell>
          <cell r="C23">
            <v>1</v>
          </cell>
          <cell r="F23">
            <v>0.8</v>
          </cell>
          <cell r="G23">
            <v>1</v>
          </cell>
        </row>
      </sheetData>
      <sheetData sheetId="4">
        <row r="4">
          <cell r="G4">
            <v>4.3671944965700398</v>
          </cell>
        </row>
      </sheetData>
      <sheetData sheetId="5">
        <row r="4">
          <cell r="C4">
            <v>5.1561854059095582</v>
          </cell>
        </row>
      </sheetData>
      <sheetData sheetId="6">
        <row r="70">
          <cell r="G70">
            <v>0</v>
          </cell>
          <cell r="H70">
            <v>0.10541617994982312</v>
          </cell>
          <cell r="N70">
            <v>0</v>
          </cell>
          <cell r="O70">
            <v>0.10140017221526819</v>
          </cell>
        </row>
        <row r="71">
          <cell r="G71">
            <v>0.01</v>
          </cell>
          <cell r="H71">
            <v>5.141306954184258</v>
          </cell>
          <cell r="N71">
            <v>0.01</v>
          </cell>
          <cell r="O71">
            <v>1.3129377624713201</v>
          </cell>
        </row>
        <row r="72">
          <cell r="G72">
            <v>0.02</v>
          </cell>
          <cell r="H72">
            <v>5.3281708251592148</v>
          </cell>
          <cell r="N72">
            <v>0.02</v>
          </cell>
          <cell r="O72">
            <v>1.7095893833927525</v>
          </cell>
        </row>
        <row r="73">
          <cell r="G73">
            <v>0.03</v>
          </cell>
          <cell r="H73">
            <v>5.5231068450422214</v>
          </cell>
          <cell r="N73">
            <v>0.03</v>
          </cell>
          <cell r="O73">
            <v>2.0964109721253656</v>
          </cell>
        </row>
        <row r="74">
          <cell r="G74">
            <v>0.04</v>
          </cell>
          <cell r="H74">
            <v>5.7047607667500673</v>
          </cell>
          <cell r="N74">
            <v>0.04</v>
          </cell>
          <cell r="O74">
            <v>2.4366851988247973</v>
          </cell>
        </row>
        <row r="75">
          <cell r="G75">
            <v>0.05</v>
          </cell>
          <cell r="H75">
            <v>5.9073486282892205</v>
          </cell>
          <cell r="N75">
            <v>0.05</v>
          </cell>
          <cell r="O75">
            <v>2.8133979425255329</v>
          </cell>
        </row>
        <row r="76">
          <cell r="G76">
            <v>0.06</v>
          </cell>
          <cell r="H76">
            <v>6.1087600467845089</v>
          </cell>
          <cell r="N76">
            <v>0.06</v>
          </cell>
          <cell r="O76">
            <v>3.0523393583487564</v>
          </cell>
        </row>
        <row r="77">
          <cell r="G77">
            <v>7.0000000000000007E-2</v>
          </cell>
          <cell r="H77">
            <v>6.3140842503277259</v>
          </cell>
          <cell r="N77">
            <v>7.0000000000000007E-2</v>
          </cell>
          <cell r="O77">
            <v>3.178989784155152</v>
          </cell>
        </row>
        <row r="78">
          <cell r="G78">
            <v>0.08</v>
          </cell>
          <cell r="H78">
            <v>6.5066550426203067</v>
          </cell>
          <cell r="N78">
            <v>0.08</v>
          </cell>
          <cell r="O78">
            <v>3.3074066390904551</v>
          </cell>
        </row>
        <row r="79">
          <cell r="G79">
            <v>0.09</v>
          </cell>
          <cell r="H79">
            <v>6.721152124255191</v>
          </cell>
          <cell r="N79">
            <v>0.09</v>
          </cell>
          <cell r="O79">
            <v>3.4358469161253935</v>
          </cell>
        </row>
        <row r="80">
          <cell r="G80">
            <v>0.1</v>
          </cell>
          <cell r="H80">
            <v>7.027197847798929</v>
          </cell>
          <cell r="N80">
            <v>0.1</v>
          </cell>
          <cell r="O80">
            <v>3.5620638843234418</v>
          </cell>
        </row>
        <row r="81">
          <cell r="G81">
            <v>0.11</v>
          </cell>
          <cell r="H81">
            <v>7.3245625691793705</v>
          </cell>
          <cell r="N81">
            <v>0.11</v>
          </cell>
          <cell r="O81">
            <v>3.6904915172860089</v>
          </cell>
        </row>
        <row r="82">
          <cell r="G82">
            <v>0.12</v>
          </cell>
          <cell r="H82">
            <v>7.6659650374775588</v>
          </cell>
          <cell r="N82">
            <v>0.12</v>
          </cell>
          <cell r="O82">
            <v>3.8059305318368049</v>
          </cell>
        </row>
        <row r="83">
          <cell r="G83">
            <v>0.13</v>
          </cell>
          <cell r="H83">
            <v>8.0040507621124508</v>
          </cell>
          <cell r="N83">
            <v>0.13</v>
          </cell>
          <cell r="O83">
            <v>3.935884320683515</v>
          </cell>
        </row>
        <row r="84">
          <cell r="G84">
            <v>0.14000000000000001</v>
          </cell>
          <cell r="H84">
            <v>8.3050436384128279</v>
          </cell>
          <cell r="N84">
            <v>0.14000000000000001</v>
          </cell>
          <cell r="O84">
            <v>4.073743063759597</v>
          </cell>
        </row>
        <row r="85">
          <cell r="G85">
            <v>0.15</v>
          </cell>
          <cell r="H85">
            <v>8.5553466520250669</v>
          </cell>
          <cell r="N85">
            <v>0.15</v>
          </cell>
          <cell r="O85">
            <v>4.229545726409726</v>
          </cell>
        </row>
        <row r="86">
          <cell r="G86">
            <v>0.16</v>
          </cell>
          <cell r="H86">
            <v>8.7820849352446686</v>
          </cell>
          <cell r="N86">
            <v>0.16</v>
          </cell>
          <cell r="O86">
            <v>4.3704658081209358</v>
          </cell>
        </row>
        <row r="87">
          <cell r="G87">
            <v>0.17</v>
          </cell>
          <cell r="H87">
            <v>9.0216955486900634</v>
          </cell>
          <cell r="N87">
            <v>0.17</v>
          </cell>
          <cell r="O87">
            <v>4.5140318573755982</v>
          </cell>
        </row>
        <row r="88">
          <cell r="G88">
            <v>0.18</v>
          </cell>
          <cell r="H88">
            <v>9.265185597749106</v>
          </cell>
          <cell r="N88">
            <v>0.18</v>
          </cell>
          <cell r="O88">
            <v>4.6615098449998493</v>
          </cell>
        </row>
        <row r="89">
          <cell r="G89">
            <v>0.19</v>
          </cell>
          <cell r="H89">
            <v>9.5293041273702634</v>
          </cell>
          <cell r="N89">
            <v>0.19</v>
          </cell>
          <cell r="O89">
            <v>4.7911322694941028</v>
          </cell>
        </row>
        <row r="90">
          <cell r="G90">
            <v>0.2</v>
          </cell>
          <cell r="H90">
            <v>9.7747498641267629</v>
          </cell>
          <cell r="N90">
            <v>0.2</v>
          </cell>
          <cell r="O90">
            <v>4.9402324179820951</v>
          </cell>
        </row>
        <row r="91">
          <cell r="G91">
            <v>0.21</v>
          </cell>
          <cell r="H91">
            <v>10.023075476500747</v>
          </cell>
          <cell r="N91">
            <v>0.21</v>
          </cell>
          <cell r="O91">
            <v>5.2708380723258408</v>
          </cell>
        </row>
        <row r="92">
          <cell r="G92">
            <v>0.22</v>
          </cell>
          <cell r="H92">
            <v>10.471651440244013</v>
          </cell>
          <cell r="N92">
            <v>0.22</v>
          </cell>
          <cell r="O92">
            <v>5.6633677625558088</v>
          </cell>
        </row>
        <row r="93">
          <cell r="G93">
            <v>0.23</v>
          </cell>
          <cell r="H93">
            <v>10.977760701274134</v>
          </cell>
          <cell r="N93">
            <v>0.23</v>
          </cell>
          <cell r="O93">
            <v>6.0718261641065236</v>
          </cell>
        </row>
        <row r="94">
          <cell r="G94">
            <v>0.24</v>
          </cell>
          <cell r="H94">
            <v>11.453966772056583</v>
          </cell>
          <cell r="N94">
            <v>0.24</v>
          </cell>
          <cell r="O94">
            <v>6.4820857340626219</v>
          </cell>
        </row>
        <row r="95">
          <cell r="G95">
            <v>0.25</v>
          </cell>
          <cell r="H95">
            <v>12.283164725299736</v>
          </cell>
          <cell r="N95">
            <v>0.25</v>
          </cell>
          <cell r="O95">
            <v>6.9007353165330692</v>
          </cell>
        </row>
        <row r="96">
          <cell r="G96">
            <v>0.26</v>
          </cell>
          <cell r="H96">
            <v>13.189452730467272</v>
          </cell>
          <cell r="N96">
            <v>0.26</v>
          </cell>
          <cell r="O96">
            <v>7.3324237684993827</v>
          </cell>
        </row>
        <row r="97">
          <cell r="G97">
            <v>0.27</v>
          </cell>
          <cell r="H97">
            <v>14.095636429105895</v>
          </cell>
          <cell r="N97">
            <v>0.27</v>
          </cell>
          <cell r="O97">
            <v>7.7302795117586207</v>
          </cell>
        </row>
        <row r="98">
          <cell r="G98">
            <v>0.28000000000000003</v>
          </cell>
          <cell r="H98">
            <v>15.362451761019752</v>
          </cell>
          <cell r="N98">
            <v>0.28000000000000003</v>
          </cell>
          <cell r="O98">
            <v>8.1244221345459451</v>
          </cell>
        </row>
        <row r="99">
          <cell r="G99">
            <v>0.28999999999999998</v>
          </cell>
          <cell r="H99">
            <v>24.581896467841119</v>
          </cell>
          <cell r="N99">
            <v>0.28999999999999998</v>
          </cell>
          <cell r="O99">
            <v>8.5981999442855361</v>
          </cell>
        </row>
        <row r="100">
          <cell r="G100">
            <v>0.3</v>
          </cell>
          <cell r="H100">
            <v>33.119530275073259</v>
          </cell>
          <cell r="N100">
            <v>0.3</v>
          </cell>
          <cell r="O100">
            <v>9.0265347806866352</v>
          </cell>
        </row>
        <row r="101">
          <cell r="G101">
            <v>0.31</v>
          </cell>
          <cell r="H101">
            <v>41.931049561619112</v>
          </cell>
          <cell r="N101">
            <v>0.31</v>
          </cell>
          <cell r="O101">
            <v>9.4264529807325719</v>
          </cell>
        </row>
        <row r="102">
          <cell r="G102">
            <v>0.32</v>
          </cell>
          <cell r="H102">
            <v>50.580247124754813</v>
          </cell>
          <cell r="N102">
            <v>0.32</v>
          </cell>
          <cell r="O102">
            <v>9.8471170046846623</v>
          </cell>
        </row>
        <row r="103">
          <cell r="G103">
            <v>0.33</v>
          </cell>
          <cell r="H103">
            <v>56.655276892977191</v>
          </cell>
          <cell r="N103">
            <v>0.33</v>
          </cell>
          <cell r="O103">
            <v>10.300893964780077</v>
          </cell>
        </row>
        <row r="104">
          <cell r="G104">
            <v>0.34</v>
          </cell>
          <cell r="H104">
            <v>62.782418749314502</v>
          </cell>
          <cell r="N104">
            <v>0.34</v>
          </cell>
          <cell r="O104">
            <v>10.847179701318337</v>
          </cell>
        </row>
        <row r="105">
          <cell r="G105">
            <v>0.35</v>
          </cell>
          <cell r="H105">
            <v>68.719519340192022</v>
          </cell>
          <cell r="N105">
            <v>0.35</v>
          </cell>
          <cell r="O105">
            <v>11.362350078738517</v>
          </cell>
        </row>
        <row r="106">
          <cell r="G106">
            <v>0.36</v>
          </cell>
          <cell r="H106">
            <v>74.360492265444904</v>
          </cell>
          <cell r="N106">
            <v>0.36</v>
          </cell>
          <cell r="O106">
            <v>11.885902313880734</v>
          </cell>
        </row>
        <row r="107">
          <cell r="G107">
            <v>0.37</v>
          </cell>
          <cell r="H107">
            <v>79.810426870531344</v>
          </cell>
          <cell r="N107">
            <v>0.37</v>
          </cell>
          <cell r="O107">
            <v>12.403808690561018</v>
          </cell>
        </row>
        <row r="108">
          <cell r="G108">
            <v>0.38</v>
          </cell>
          <cell r="H108">
            <v>85.493419867010005</v>
          </cell>
          <cell r="N108">
            <v>0.38</v>
          </cell>
          <cell r="O108">
            <v>12.914513146775985</v>
          </cell>
        </row>
        <row r="109">
          <cell r="G109">
            <v>0.39</v>
          </cell>
          <cell r="H109">
            <v>91.050042049614831</v>
          </cell>
          <cell r="N109">
            <v>0.39</v>
          </cell>
          <cell r="O109">
            <v>13.39709603263044</v>
          </cell>
        </row>
        <row r="110">
          <cell r="G110">
            <v>0.4</v>
          </cell>
          <cell r="H110">
            <v>96.975220334828251</v>
          </cell>
          <cell r="N110">
            <v>0.4</v>
          </cell>
          <cell r="O110">
            <v>13.975736761892072</v>
          </cell>
        </row>
        <row r="111">
          <cell r="G111">
            <v>0.41</v>
          </cell>
          <cell r="H111">
            <v>102.19360377539469</v>
          </cell>
          <cell r="N111">
            <v>0.41</v>
          </cell>
          <cell r="O111">
            <v>14.504355102239098</v>
          </cell>
        </row>
        <row r="112">
          <cell r="G112">
            <v>0.42</v>
          </cell>
          <cell r="H112">
            <v>107.05517481565316</v>
          </cell>
          <cell r="N112">
            <v>0.42</v>
          </cell>
          <cell r="O112">
            <v>15.0019946929302</v>
          </cell>
        </row>
        <row r="113">
          <cell r="G113">
            <v>0.43</v>
          </cell>
          <cell r="H113">
            <v>111.881711581094</v>
          </cell>
          <cell r="N113">
            <v>0.43</v>
          </cell>
          <cell r="O113">
            <v>15.816625692735983</v>
          </cell>
        </row>
        <row r="114">
          <cell r="G114">
            <v>0.44</v>
          </cell>
          <cell r="H114">
            <v>117.30068542098043</v>
          </cell>
          <cell r="N114">
            <v>0.44</v>
          </cell>
          <cell r="O114">
            <v>16.650082948138213</v>
          </cell>
        </row>
        <row r="115">
          <cell r="G115">
            <v>0.45</v>
          </cell>
          <cell r="H115">
            <v>122.06425308344825</v>
          </cell>
          <cell r="N115">
            <v>0.45</v>
          </cell>
          <cell r="O115">
            <v>17.391479630448615</v>
          </cell>
        </row>
        <row r="116">
          <cell r="G116">
            <v>0.46</v>
          </cell>
          <cell r="H116">
            <v>126.87730700538955</v>
          </cell>
          <cell r="N116">
            <v>0.46</v>
          </cell>
          <cell r="O116">
            <v>18.151969828231568</v>
          </cell>
        </row>
        <row r="117">
          <cell r="G117">
            <v>0.47</v>
          </cell>
          <cell r="H117">
            <v>131.81570989856402</v>
          </cell>
          <cell r="N117">
            <v>0.47</v>
          </cell>
          <cell r="O117">
            <v>18.901139451777173</v>
          </cell>
        </row>
        <row r="118">
          <cell r="G118">
            <v>0.48</v>
          </cell>
          <cell r="H118">
            <v>136.69207351851338</v>
          </cell>
          <cell r="N118">
            <v>0.48</v>
          </cell>
          <cell r="O118">
            <v>19.757080376397251</v>
          </cell>
        </row>
        <row r="119">
          <cell r="G119">
            <v>0.49</v>
          </cell>
          <cell r="H119">
            <v>141.62755991138656</v>
          </cell>
          <cell r="N119">
            <v>0.49</v>
          </cell>
          <cell r="O119">
            <v>20.70858561402212</v>
          </cell>
        </row>
        <row r="120">
          <cell r="G120">
            <v>0.5</v>
          </cell>
          <cell r="H120">
            <v>146.48642331821145</v>
          </cell>
          <cell r="N120">
            <v>0.5</v>
          </cell>
          <cell r="O120">
            <v>21.767594973030494</v>
          </cell>
        </row>
        <row r="121">
          <cell r="G121">
            <v>0.51</v>
          </cell>
          <cell r="H121">
            <v>151.59674368722028</v>
          </cell>
          <cell r="N121">
            <v>0.51</v>
          </cell>
          <cell r="O121">
            <v>22.670024199319048</v>
          </cell>
        </row>
        <row r="122">
          <cell r="G122">
            <v>0.52</v>
          </cell>
          <cell r="H122">
            <v>157.97584839553008</v>
          </cell>
          <cell r="N122">
            <v>0.52</v>
          </cell>
          <cell r="O122">
            <v>23.617221779807636</v>
          </cell>
        </row>
        <row r="123">
          <cell r="G123">
            <v>0.53</v>
          </cell>
          <cell r="H123">
            <v>164.09850288259722</v>
          </cell>
          <cell r="N123">
            <v>0.53</v>
          </cell>
          <cell r="O123">
            <v>24.448583888905695</v>
          </cell>
        </row>
        <row r="124">
          <cell r="G124">
            <v>0.54</v>
          </cell>
          <cell r="H124">
            <v>170.73149352912134</v>
          </cell>
          <cell r="N124">
            <v>0.54</v>
          </cell>
          <cell r="O124">
            <v>25.443056385287395</v>
          </cell>
        </row>
        <row r="125">
          <cell r="G125">
            <v>0.55000000000000004</v>
          </cell>
          <cell r="H125">
            <v>176.77213912745728</v>
          </cell>
          <cell r="N125">
            <v>0.55000000000000004</v>
          </cell>
          <cell r="O125">
            <v>26.38374381948254</v>
          </cell>
        </row>
        <row r="126">
          <cell r="G126">
            <v>0.56000000000000005</v>
          </cell>
          <cell r="H126">
            <v>182.95130070517203</v>
          </cell>
          <cell r="N126">
            <v>0.56000000000000005</v>
          </cell>
          <cell r="O126">
            <v>27.287960446287183</v>
          </cell>
        </row>
        <row r="127">
          <cell r="G127">
            <v>0.56999999999999995</v>
          </cell>
          <cell r="H127">
            <v>188.62474919677805</v>
          </cell>
          <cell r="N127">
            <v>0.56999999999999995</v>
          </cell>
          <cell r="O127">
            <v>28.229229101932901</v>
          </cell>
        </row>
        <row r="128">
          <cell r="G128">
            <v>0.57999999999999996</v>
          </cell>
          <cell r="H128">
            <v>194.30972705850201</v>
          </cell>
          <cell r="N128">
            <v>0.57999999999999996</v>
          </cell>
          <cell r="O128">
            <v>29.170384522157722</v>
          </cell>
        </row>
        <row r="129">
          <cell r="G129">
            <v>0.59</v>
          </cell>
          <cell r="H129">
            <v>200.36091473872852</v>
          </cell>
          <cell r="N129">
            <v>0.59</v>
          </cell>
          <cell r="O129">
            <v>30.061899603704944</v>
          </cell>
        </row>
        <row r="130">
          <cell r="G130">
            <v>0.6</v>
          </cell>
          <cell r="H130">
            <v>209.20288824019326</v>
          </cell>
          <cell r="N130">
            <v>0.6</v>
          </cell>
          <cell r="O130">
            <v>30.7888746718004</v>
          </cell>
        </row>
        <row r="131">
          <cell r="G131">
            <v>0.61</v>
          </cell>
          <cell r="H131">
            <v>218.15572388138827</v>
          </cell>
          <cell r="N131">
            <v>0.61</v>
          </cell>
          <cell r="O131">
            <v>31.487659002115983</v>
          </cell>
        </row>
        <row r="132">
          <cell r="G132">
            <v>0.62</v>
          </cell>
          <cell r="H132">
            <v>227.84259593442223</v>
          </cell>
          <cell r="N132">
            <v>0.62</v>
          </cell>
          <cell r="O132">
            <v>32.158108113116839</v>
          </cell>
        </row>
        <row r="133">
          <cell r="G133">
            <v>0.63</v>
          </cell>
          <cell r="H133">
            <v>236.9907309138481</v>
          </cell>
          <cell r="N133">
            <v>0.63</v>
          </cell>
          <cell r="O133">
            <v>32.844399018065054</v>
          </cell>
        </row>
        <row r="134">
          <cell r="G134">
            <v>0.64</v>
          </cell>
          <cell r="H134">
            <v>245.660287044938</v>
          </cell>
          <cell r="N134">
            <v>0.64</v>
          </cell>
          <cell r="O134">
            <v>33.544598925613116</v>
          </cell>
        </row>
        <row r="135">
          <cell r="G135">
            <v>0.65</v>
          </cell>
          <cell r="H135">
            <v>255.35377789134432</v>
          </cell>
          <cell r="N135">
            <v>0.65</v>
          </cell>
          <cell r="O135">
            <v>34.247097791287551</v>
          </cell>
        </row>
        <row r="136">
          <cell r="G136">
            <v>0.66</v>
          </cell>
          <cell r="H136">
            <v>265.67562173427615</v>
          </cell>
          <cell r="N136">
            <v>0.66</v>
          </cell>
          <cell r="O136">
            <v>35.015871691903669</v>
          </cell>
        </row>
        <row r="137">
          <cell r="G137">
            <v>0.67</v>
          </cell>
          <cell r="H137">
            <v>275.35962942424749</v>
          </cell>
          <cell r="N137">
            <v>0.67</v>
          </cell>
          <cell r="O137">
            <v>35.830064900701274</v>
          </cell>
        </row>
        <row r="138">
          <cell r="G138">
            <v>0.68</v>
          </cell>
          <cell r="H138">
            <v>284.67274051569603</v>
          </cell>
          <cell r="N138">
            <v>0.68</v>
          </cell>
          <cell r="O138">
            <v>36.651406582213355</v>
          </cell>
        </row>
        <row r="139">
          <cell r="G139">
            <v>0.69</v>
          </cell>
          <cell r="H139">
            <v>293.9934126300933</v>
          </cell>
          <cell r="N139">
            <v>0.69</v>
          </cell>
          <cell r="O139">
            <v>37.415665750837</v>
          </cell>
        </row>
        <row r="140">
          <cell r="G140">
            <v>0.7</v>
          </cell>
          <cell r="H140">
            <v>305.49589204780858</v>
          </cell>
          <cell r="N140">
            <v>0.7</v>
          </cell>
          <cell r="O140">
            <v>38.162311894655218</v>
          </cell>
        </row>
        <row r="141">
          <cell r="G141">
            <v>0.71</v>
          </cell>
          <cell r="H141">
            <v>318.90290827724891</v>
          </cell>
          <cell r="N141">
            <v>0.71</v>
          </cell>
          <cell r="O141">
            <v>38.954329849192661</v>
          </cell>
        </row>
        <row r="142">
          <cell r="G142">
            <v>0.72</v>
          </cell>
          <cell r="H142">
            <v>333.27018682148588</v>
          </cell>
          <cell r="N142">
            <v>0.72</v>
          </cell>
          <cell r="O142">
            <v>39.662231419016209</v>
          </cell>
        </row>
        <row r="143">
          <cell r="G143">
            <v>0.73</v>
          </cell>
          <cell r="H143">
            <v>354.4312354012402</v>
          </cell>
          <cell r="N143">
            <v>0.73</v>
          </cell>
          <cell r="O143">
            <v>40.587584590326145</v>
          </cell>
        </row>
        <row r="144">
          <cell r="G144">
            <v>0.74</v>
          </cell>
          <cell r="H144">
            <v>378.8235703665174</v>
          </cell>
          <cell r="N144">
            <v>0.74</v>
          </cell>
          <cell r="O144">
            <v>41.788142059831671</v>
          </cell>
        </row>
        <row r="145">
          <cell r="G145">
            <v>0.75</v>
          </cell>
          <cell r="H145">
            <v>403.76169261713136</v>
          </cell>
          <cell r="N145">
            <v>0.75</v>
          </cell>
          <cell r="O145">
            <v>42.965446695267033</v>
          </cell>
        </row>
        <row r="146">
          <cell r="G146">
            <v>0.76000000000000101</v>
          </cell>
          <cell r="H146">
            <v>427.15106271934008</v>
          </cell>
          <cell r="N146">
            <v>0.76</v>
          </cell>
          <cell r="O146">
            <v>44.171295925919054</v>
          </cell>
        </row>
        <row r="147">
          <cell r="G147">
            <v>0.77000000000000102</v>
          </cell>
          <cell r="H147">
            <v>449.51859173073478</v>
          </cell>
          <cell r="N147">
            <v>0.77</v>
          </cell>
          <cell r="O147">
            <v>45.446032352305423</v>
          </cell>
        </row>
        <row r="148">
          <cell r="G148">
            <v>0.78000000000000103</v>
          </cell>
          <cell r="H148">
            <v>471.45694841501842</v>
          </cell>
          <cell r="N148">
            <v>0.78</v>
          </cell>
          <cell r="O148">
            <v>46.694776957630566</v>
          </cell>
        </row>
        <row r="149">
          <cell r="G149">
            <v>0.79000000000000103</v>
          </cell>
          <cell r="H149">
            <v>495.70239396647332</v>
          </cell>
          <cell r="N149">
            <v>0.79</v>
          </cell>
          <cell r="O149">
            <v>47.988607638927199</v>
          </cell>
        </row>
        <row r="150">
          <cell r="G150">
            <v>0.80000000000000104</v>
          </cell>
          <cell r="H150">
            <v>521.46856502188632</v>
          </cell>
          <cell r="N150">
            <v>0.8</v>
          </cell>
          <cell r="O150">
            <v>49.210295746993161</v>
          </cell>
        </row>
        <row r="151">
          <cell r="G151">
            <v>0.81000000000000105</v>
          </cell>
          <cell r="H151">
            <v>545.72990545474227</v>
          </cell>
          <cell r="N151">
            <v>0.81</v>
          </cell>
          <cell r="O151">
            <v>50.652885363782744</v>
          </cell>
        </row>
        <row r="152">
          <cell r="G152">
            <v>0.82000000000000095</v>
          </cell>
          <cell r="H152">
            <v>568.12089856307955</v>
          </cell>
          <cell r="N152">
            <v>0.82</v>
          </cell>
          <cell r="O152">
            <v>52.482274087891007</v>
          </cell>
        </row>
        <row r="153">
          <cell r="G153">
            <v>0.83000000000000096</v>
          </cell>
          <cell r="H153">
            <v>593.37280887358929</v>
          </cell>
          <cell r="N153">
            <v>0.83</v>
          </cell>
          <cell r="O153">
            <v>54.296799597691745</v>
          </cell>
        </row>
        <row r="154">
          <cell r="G154">
            <v>0.84000000000000097</v>
          </cell>
          <cell r="H154">
            <v>618.08813849788748</v>
          </cell>
          <cell r="N154">
            <v>0.84</v>
          </cell>
          <cell r="O154">
            <v>56.122128731844974</v>
          </cell>
        </row>
        <row r="155">
          <cell r="G155">
            <v>0.85000000000000098</v>
          </cell>
          <cell r="H155">
            <v>639.99963367236455</v>
          </cell>
          <cell r="N155">
            <v>0.85</v>
          </cell>
          <cell r="O155">
            <v>57.937442451400827</v>
          </cell>
        </row>
        <row r="156">
          <cell r="G156">
            <v>0.86000000000000099</v>
          </cell>
          <cell r="H156">
            <v>662.77744073056806</v>
          </cell>
          <cell r="N156">
            <v>0.86</v>
          </cell>
          <cell r="O156">
            <v>59.722987410447828</v>
          </cell>
        </row>
        <row r="157">
          <cell r="G157">
            <v>0.87000000000000099</v>
          </cell>
          <cell r="H157">
            <v>686.12866423537366</v>
          </cell>
          <cell r="N157">
            <v>0.87</v>
          </cell>
          <cell r="O157">
            <v>64.975119026735143</v>
          </cell>
        </row>
        <row r="158">
          <cell r="G158">
            <v>0.880000000000001</v>
          </cell>
          <cell r="H158">
            <v>708.87909484234058</v>
          </cell>
          <cell r="N158">
            <v>0.88</v>
          </cell>
          <cell r="O158">
            <v>70.898038282839281</v>
          </cell>
        </row>
        <row r="159">
          <cell r="G159">
            <v>0.89000000000000101</v>
          </cell>
          <cell r="H159">
            <v>734.13644920975571</v>
          </cell>
          <cell r="N159">
            <v>0.89</v>
          </cell>
          <cell r="O159">
            <v>76.538314358709357</v>
          </cell>
        </row>
        <row r="160">
          <cell r="G160">
            <v>0.90000000000000102</v>
          </cell>
          <cell r="H160">
            <v>757.35009640145427</v>
          </cell>
          <cell r="N160">
            <v>0.9</v>
          </cell>
          <cell r="O160">
            <v>81.903548716796934</v>
          </cell>
        </row>
        <row r="161">
          <cell r="G161">
            <v>0.91000000000000103</v>
          </cell>
          <cell r="H161">
            <v>784.05761925737102</v>
          </cell>
          <cell r="N161">
            <v>0.91</v>
          </cell>
          <cell r="O161">
            <v>87.971005764069758</v>
          </cell>
        </row>
        <row r="162">
          <cell r="G162">
            <v>0.92000000000000104</v>
          </cell>
          <cell r="H162">
            <v>808.71015669340807</v>
          </cell>
          <cell r="N162">
            <v>0.92</v>
          </cell>
          <cell r="O162">
            <v>93.509339434501896</v>
          </cell>
        </row>
        <row r="163">
          <cell r="G163">
            <v>0.93000000000000105</v>
          </cell>
          <cell r="H163">
            <v>833.93940995577088</v>
          </cell>
          <cell r="N163">
            <v>0.93</v>
          </cell>
          <cell r="O163">
            <v>99.295081945453134</v>
          </cell>
        </row>
        <row r="164">
          <cell r="G164">
            <v>0.94000000000000095</v>
          </cell>
          <cell r="H164">
            <v>858.2443672717211</v>
          </cell>
          <cell r="N164">
            <v>0.94</v>
          </cell>
          <cell r="O164">
            <v>112.47923612359027</v>
          </cell>
        </row>
        <row r="165">
          <cell r="G165">
            <v>0.95000000000000095</v>
          </cell>
          <cell r="H165">
            <v>880.59570156776772</v>
          </cell>
          <cell r="N165">
            <v>0.95</v>
          </cell>
          <cell r="O165">
            <v>126.55281475772006</v>
          </cell>
        </row>
        <row r="166">
          <cell r="G166">
            <v>0.96000000000000096</v>
          </cell>
          <cell r="H166">
            <v>906.34444909187482</v>
          </cell>
          <cell r="N166">
            <v>0.96</v>
          </cell>
          <cell r="O166">
            <v>141.60856819287554</v>
          </cell>
        </row>
        <row r="167">
          <cell r="G167">
            <v>0.97000000000000097</v>
          </cell>
          <cell r="H167">
            <v>928.79128165710188</v>
          </cell>
          <cell r="N167">
            <v>0.97</v>
          </cell>
          <cell r="O167">
            <v>156.3258938494067</v>
          </cell>
        </row>
        <row r="168">
          <cell r="G168">
            <v>0.98000000000000098</v>
          </cell>
          <cell r="H168">
            <v>953.25133848661187</v>
          </cell>
          <cell r="N168">
            <v>0.98</v>
          </cell>
          <cell r="O168">
            <v>170.67399986072189</v>
          </cell>
        </row>
        <row r="169">
          <cell r="G169">
            <v>0.99000000000000099</v>
          </cell>
          <cell r="H169">
            <v>976.89723239111038</v>
          </cell>
          <cell r="N169">
            <v>0.99</v>
          </cell>
          <cell r="O169">
            <v>184.90486612461129</v>
          </cell>
        </row>
        <row r="170">
          <cell r="G170">
            <v>1</v>
          </cell>
          <cell r="H170">
            <v>999.8303686817145</v>
          </cell>
          <cell r="N170">
            <v>1</v>
          </cell>
          <cell r="O170">
            <v>199.97813868343525</v>
          </cell>
        </row>
      </sheetData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PATHWAY"/>
      <sheetName val="Data"/>
      <sheetName val="Viraemic Pigs"/>
      <sheetName val="HEV in faeces"/>
      <sheetName val="HEV in bile"/>
      <sheetName val="Faecal Contamination"/>
      <sheetName val="Bile Contamination"/>
      <sheetName val="Pig production UK"/>
      <sheetName val="FINAL"/>
      <sheetName val="Second Order Model"/>
      <sheetName val="Sensitivity &amp; Scenario Analysis"/>
    </sheetNames>
    <sheetDataSet>
      <sheetData sheetId="0"/>
      <sheetData sheetId="1"/>
      <sheetData sheetId="2"/>
      <sheetData sheetId="3">
        <row r="11">
          <cell r="H11">
            <v>0.98</v>
          </cell>
        </row>
        <row r="12">
          <cell r="H12">
            <v>0.96</v>
          </cell>
        </row>
        <row r="15">
          <cell r="H15" t="e">
            <v>#VALUE!</v>
          </cell>
        </row>
      </sheetData>
      <sheetData sheetId="4">
        <row r="7">
          <cell r="H7" t="e">
            <v>#VALUE!</v>
          </cell>
        </row>
      </sheetData>
      <sheetData sheetId="5">
        <row r="18">
          <cell r="I18" t="e">
            <v>#VALUE!</v>
          </cell>
        </row>
      </sheetData>
      <sheetData sheetId="6"/>
      <sheetData sheetId="7"/>
      <sheetData sheetId="8">
        <row r="18">
          <cell r="B18" t="e">
            <v>#VALUE!</v>
          </cell>
        </row>
      </sheetData>
      <sheetData sheetId="9">
        <row r="35">
          <cell r="M35" t="e">
            <v>#VALUE!</v>
          </cell>
        </row>
        <row r="37">
          <cell r="M37" t="e">
            <v>#VALUE!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IR"/>
      <sheetName val="Sheet2"/>
      <sheetName val="viral load positive livers"/>
      <sheetName val="fecal cont"/>
      <sheetName val="production"/>
      <sheetName val="faecal control inadequate"/>
      <sheetName val="Bile Contamination"/>
      <sheetName val="Liver"/>
      <sheetName val="Sheet1"/>
      <sheetName val="#REF"/>
    </sheetNames>
    <sheetDataSet>
      <sheetData sheetId="0">
        <row r="9">
          <cell r="B9">
            <v>1.6305252586626349E-5</v>
          </cell>
        </row>
      </sheetData>
      <sheetData sheetId="1"/>
      <sheetData sheetId="2">
        <row r="4">
          <cell r="F4">
            <v>8.1204512909890898</v>
          </cell>
        </row>
      </sheetData>
      <sheetData sheetId="3"/>
      <sheetData sheetId="4"/>
      <sheetData sheetId="5">
        <row r="11">
          <cell r="E11">
            <v>9.5591204203679947E-3</v>
          </cell>
        </row>
      </sheetData>
      <sheetData sheetId="6">
        <row r="11">
          <cell r="H11">
            <v>1.0210606087256546E-2</v>
          </cell>
        </row>
      </sheetData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L21" sqref="L21"/>
    </sheetView>
  </sheetViews>
  <sheetFormatPr defaultRowHeight="15" x14ac:dyDescent="0.25"/>
  <cols>
    <col min="1" max="16384" width="9.140625" style="1"/>
  </cols>
  <sheetData>
    <row r="1" spans="1:12" x14ac:dyDescent="0.25">
      <c r="A1" s="18" t="s">
        <v>7</v>
      </c>
      <c r="B1" s="19"/>
      <c r="C1" s="19"/>
      <c r="D1" s="20"/>
      <c r="E1" s="18" t="s">
        <v>8</v>
      </c>
      <c r="F1" s="19"/>
      <c r="G1" s="19"/>
      <c r="H1" s="20"/>
      <c r="I1" s="19" t="s">
        <v>9</v>
      </c>
      <c r="J1" s="19"/>
      <c r="K1" s="19"/>
      <c r="L1" s="20"/>
    </row>
    <row r="2" spans="1:12" x14ac:dyDescent="0.25">
      <c r="A2" s="2"/>
      <c r="B2" s="3" t="s">
        <v>12</v>
      </c>
      <c r="C2" s="3">
        <v>72.25</v>
      </c>
      <c r="D2" s="4" t="e">
        <f ca="1">_xll.RiskBeta(C2,C3)</f>
        <v>#NAME?</v>
      </c>
      <c r="E2" s="2"/>
      <c r="F2" s="3" t="s">
        <v>12</v>
      </c>
      <c r="G2" s="3">
        <v>1.98</v>
      </c>
      <c r="H2" s="4" t="e">
        <f ca="1">_xll.RiskBeta(G2,G3)</f>
        <v>#NAME?</v>
      </c>
      <c r="I2" s="3"/>
      <c r="J2" s="3" t="s">
        <v>12</v>
      </c>
      <c r="K2" s="3">
        <v>27.49</v>
      </c>
      <c r="L2" s="4" t="e">
        <f ca="1">_xll.RiskBeta(K2,K3)</f>
        <v>#NAME?</v>
      </c>
    </row>
    <row r="3" spans="1:12" x14ac:dyDescent="0.25">
      <c r="A3" s="5"/>
      <c r="B3" s="6" t="s">
        <v>0</v>
      </c>
      <c r="C3" s="6">
        <v>1169.77</v>
      </c>
      <c r="D3" s="7"/>
      <c r="E3" s="5"/>
      <c r="F3" s="6" t="s">
        <v>0</v>
      </c>
      <c r="G3" s="6">
        <v>565.91999999999996</v>
      </c>
      <c r="H3" s="7"/>
      <c r="I3" s="6"/>
      <c r="J3" s="6" t="s">
        <v>0</v>
      </c>
      <c r="K3" s="6">
        <v>1382.32</v>
      </c>
      <c r="L3" s="7"/>
    </row>
    <row r="5" spans="1:12" x14ac:dyDescent="0.25">
      <c r="A5" s="1" t="s">
        <v>10</v>
      </c>
      <c r="B5" s="1">
        <v>1</v>
      </c>
      <c r="C5" s="1">
        <v>2</v>
      </c>
      <c r="D5" s="1">
        <v>3</v>
      </c>
    </row>
    <row r="6" spans="1:12" x14ac:dyDescent="0.25">
      <c r="A6" s="8" t="s">
        <v>11</v>
      </c>
      <c r="B6" s="8">
        <v>1111</v>
      </c>
      <c r="C6" s="8">
        <v>3616</v>
      </c>
      <c r="D6" s="8">
        <v>5273</v>
      </c>
    </row>
    <row r="7" spans="1:12" x14ac:dyDescent="0.25">
      <c r="A7" s="1" t="s">
        <v>1</v>
      </c>
      <c r="B7" s="1">
        <f>B6+1</f>
        <v>1112</v>
      </c>
      <c r="C7" s="1">
        <f>C6+1</f>
        <v>3617</v>
      </c>
      <c r="D7" s="1">
        <f>D6+1</f>
        <v>5274</v>
      </c>
    </row>
    <row r="9" spans="1:12" x14ac:dyDescent="0.25">
      <c r="A9" s="16" t="s">
        <v>2</v>
      </c>
      <c r="B9" s="17"/>
      <c r="C9" s="17"/>
      <c r="D9" s="17"/>
    </row>
    <row r="10" spans="1:12" ht="15.75" x14ac:dyDescent="0.3">
      <c r="A10" s="9" t="s">
        <v>3</v>
      </c>
      <c r="B10" s="10" t="e">
        <f ca="1">_xll.RiskBeta(B7,SUM(C7:D7))</f>
        <v>#NAME?</v>
      </c>
      <c r="C10" s="10" t="e">
        <f ca="1">(1-SUM(B$10:$B10))*_xll.RiskBeta(C7,SUM(C$7:$D7))</f>
        <v>#NAME?</v>
      </c>
      <c r="D10" s="11" t="e">
        <f ca="1">1-SUM(B10:C10)</f>
        <v>#NAME?</v>
      </c>
    </row>
    <row r="13" spans="1:12" x14ac:dyDescent="0.25">
      <c r="A13" s="8" t="s">
        <v>4</v>
      </c>
      <c r="B13" s="8">
        <v>1</v>
      </c>
    </row>
    <row r="15" spans="1:12" x14ac:dyDescent="0.25">
      <c r="A15" s="1" t="s">
        <v>10</v>
      </c>
      <c r="B15" s="1">
        <v>1</v>
      </c>
      <c r="C15" s="1">
        <v>2</v>
      </c>
      <c r="D15" s="1">
        <v>3</v>
      </c>
    </row>
    <row r="16" spans="1:12" x14ac:dyDescent="0.25">
      <c r="A16" s="8" t="s">
        <v>5</v>
      </c>
      <c r="B16" s="12" t="e">
        <f ca="1">B10</f>
        <v>#NAME?</v>
      </c>
      <c r="C16" s="12" t="e">
        <f ca="1">C10</f>
        <v>#NAME?</v>
      </c>
      <c r="D16" s="12" t="e">
        <f ca="1">D10</f>
        <v>#NAME?</v>
      </c>
    </row>
    <row r="18" spans="1:4" x14ac:dyDescent="0.25">
      <c r="A18" s="13" t="s">
        <v>6</v>
      </c>
      <c r="B18" s="13" t="e">
        <f ca="1">RiskBinomial(B13,B16)</f>
        <v>#NAME?</v>
      </c>
      <c r="C18" s="13" t="e">
        <f ca="1">IF($B$13=SUM(B$18:$B18),0,_xll.RiskBinomial($B$13-SUM(B$18:$B18),C16/SUM(C$16:$D16)))</f>
        <v>#NAME?</v>
      </c>
      <c r="D18" s="13" t="e">
        <f ca="1">IF($B$13=SUM(B$18:$C18),0,_xll.RiskBinomial($B$13-SUM(B$18:$C18),D16/SUM(D$16:$D16)))</f>
        <v>#NAME?</v>
      </c>
    </row>
    <row r="20" spans="1:4" x14ac:dyDescent="0.25">
      <c r="A20" s="14" t="e">
        <f ca="1">RiskOutput()+IF(B18=1,D2,IF(C18=1,H2,IF(D18=1,L2,0)))</f>
        <v>#NAME?</v>
      </c>
    </row>
    <row r="23" spans="1:4" x14ac:dyDescent="0.25">
      <c r="B23" s="15"/>
    </row>
  </sheetData>
  <mergeCells count="4">
    <mergeCell ref="A9:D9"/>
    <mergeCell ref="A1:D1"/>
    <mergeCell ref="E1:H1"/>
    <mergeCell ref="I1:L1"/>
  </mergeCells>
  <conditionalFormatting sqref="B10:C10 A23 B18:D18">
    <cfRule type="expression" dxfId="2" priority="1" stopIfTrue="1">
      <formula>RiskIsInput</formula>
    </cfRule>
  </conditionalFormatting>
  <conditionalFormatting sqref="B23">
    <cfRule type="expression" dxfId="1" priority="2" stopIfTrue="1">
      <formula>RiskIsStatistics</formula>
    </cfRule>
  </conditionalFormatting>
  <conditionalFormatting sqref="A20">
    <cfRule type="expression" dxfId="0" priority="6" stopIfTrue="1">
      <formula>RiskIsOutput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Crotta, Matteo</dc:creator>
  <cp:lastModifiedBy>Crotta, Matteo</cp:lastModifiedBy>
  <dcterms:created xsi:type="dcterms:W3CDTF">2018-05-25T09:45:08Z</dcterms:created>
  <dcterms:modified xsi:type="dcterms:W3CDTF">2018-05-25T09:53:49Z</dcterms:modified>
</cp:coreProperties>
</file>