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0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255" windowWidth="27840" windowHeight="11445"/>
  </bookViews>
  <sheets>
    <sheet name="Overview" sheetId="17" r:id="rId1"/>
    <sheet name="KPIs" sheetId="18" r:id="rId2"/>
    <sheet name="Batch 1" sheetId="1" r:id="rId3"/>
    <sheet name="Batch 2" sheetId="5" r:id="rId4"/>
    <sheet name="Batch 3" sheetId="8" r:id="rId5"/>
    <sheet name="Batch 4" sheetId="9" r:id="rId6"/>
    <sheet name="Batch 5" sheetId="10" r:id="rId7"/>
    <sheet name="Batch 6" sheetId="11" r:id="rId8"/>
    <sheet name="Batch 7" sheetId="12" r:id="rId9"/>
    <sheet name="Batch 8" sheetId="13" r:id="rId10"/>
    <sheet name="Batch 9" sheetId="14" r:id="rId11"/>
    <sheet name="Batch 10" sheetId="15" r:id="rId12"/>
  </sheets>
  <calcPr calcId="145621"/>
</workbook>
</file>

<file path=xl/calcChain.xml><?xml version="1.0" encoding="utf-8"?>
<calcChain xmlns="http://schemas.openxmlformats.org/spreadsheetml/2006/main">
  <c r="M35" i="17" l="1"/>
  <c r="M33" i="17"/>
  <c r="M31" i="17"/>
  <c r="M29" i="17"/>
  <c r="M27" i="17"/>
  <c r="M25" i="17"/>
  <c r="M23" i="17"/>
  <c r="M21" i="17"/>
  <c r="M19" i="17"/>
  <c r="M17" i="17"/>
  <c r="N17" i="17" s="1"/>
  <c r="N18" i="17" l="1"/>
  <c r="N19" i="17"/>
  <c r="N21" i="17" l="1"/>
  <c r="N20" i="17"/>
  <c r="A25" i="18"/>
  <c r="A24" i="18"/>
  <c r="A23" i="18"/>
  <c r="A22" i="18"/>
  <c r="A21" i="18"/>
  <c r="A20" i="18"/>
  <c r="A19" i="18"/>
  <c r="A18" i="18"/>
  <c r="A17" i="18"/>
  <c r="A16" i="18"/>
  <c r="N23" i="17" l="1"/>
  <c r="N22" i="17"/>
  <c r="N24" i="17" l="1"/>
  <c r="N25" i="17"/>
  <c r="N26" i="17" l="1"/>
  <c r="N27" i="17"/>
  <c r="N29" i="17" l="1"/>
  <c r="N28" i="17"/>
  <c r="D16" i="18"/>
  <c r="D17" i="18"/>
  <c r="D18" i="18"/>
  <c r="D19" i="18"/>
  <c r="D20" i="18"/>
  <c r="D21" i="18"/>
  <c r="D22" i="18"/>
  <c r="D23" i="18"/>
  <c r="D24" i="18"/>
  <c r="D25" i="18"/>
  <c r="N31" i="17" l="1"/>
  <c r="N30" i="17"/>
  <c r="C25" i="18"/>
  <c r="C24" i="18"/>
  <c r="C23" i="18"/>
  <c r="C22" i="18"/>
  <c r="C21" i="18"/>
  <c r="C20" i="18"/>
  <c r="C19" i="18"/>
  <c r="C18" i="18"/>
  <c r="C17" i="18"/>
  <c r="C16" i="18"/>
  <c r="N32" i="17" l="1"/>
  <c r="N33" i="17"/>
  <c r="N32" i="15"/>
  <c r="N32" i="14"/>
  <c r="N32" i="13"/>
  <c r="N32" i="12"/>
  <c r="N32" i="11"/>
  <c r="N32" i="10"/>
  <c r="N32" i="9"/>
  <c r="N32" i="8"/>
  <c r="N32" i="5"/>
  <c r="N32" i="1"/>
  <c r="N34" i="17" l="1"/>
  <c r="N35" i="17"/>
  <c r="P29" i="15"/>
  <c r="O29" i="15"/>
  <c r="P28" i="15"/>
  <c r="O28" i="15"/>
  <c r="P29" i="14"/>
  <c r="O29" i="14"/>
  <c r="P28" i="14"/>
  <c r="O28" i="14"/>
  <c r="O30" i="14" s="1"/>
  <c r="P29" i="13"/>
  <c r="O29" i="13"/>
  <c r="P28" i="13"/>
  <c r="O28" i="13"/>
  <c r="P29" i="12"/>
  <c r="O29" i="12"/>
  <c r="P28" i="12"/>
  <c r="O28" i="12"/>
  <c r="P29" i="11"/>
  <c r="O29" i="11"/>
  <c r="P28" i="11"/>
  <c r="O28" i="11"/>
  <c r="P29" i="10"/>
  <c r="O29" i="10"/>
  <c r="P28" i="10"/>
  <c r="O28" i="10"/>
  <c r="P29" i="9"/>
  <c r="O29" i="9"/>
  <c r="P28" i="9"/>
  <c r="O28" i="9"/>
  <c r="P29" i="8"/>
  <c r="O29" i="8"/>
  <c r="P28" i="8"/>
  <c r="O28" i="8"/>
  <c r="P29" i="5"/>
  <c r="O29" i="5"/>
  <c r="P28" i="5"/>
  <c r="O28" i="5"/>
  <c r="K30" i="15"/>
  <c r="G30" i="15"/>
  <c r="K25" i="18" s="1"/>
  <c r="C30" i="15"/>
  <c r="K30" i="14"/>
  <c r="G30" i="14"/>
  <c r="K24" i="18" s="1"/>
  <c r="C30" i="14"/>
  <c r="K30" i="13"/>
  <c r="G30" i="13"/>
  <c r="K23" i="18" s="1"/>
  <c r="C30" i="13"/>
  <c r="K30" i="12"/>
  <c r="G30" i="12"/>
  <c r="K22" i="18" s="1"/>
  <c r="C30" i="12"/>
  <c r="K30" i="11"/>
  <c r="G30" i="11"/>
  <c r="K21" i="18" s="1"/>
  <c r="C30" i="11"/>
  <c r="K30" i="10"/>
  <c r="G30" i="10"/>
  <c r="K20" i="18" s="1"/>
  <c r="C30" i="10"/>
  <c r="K30" i="9"/>
  <c r="G30" i="9"/>
  <c r="K19" i="18" s="1"/>
  <c r="C30" i="9"/>
  <c r="K30" i="8"/>
  <c r="G30" i="8"/>
  <c r="K18" i="18" s="1"/>
  <c r="C30" i="8"/>
  <c r="K30" i="5"/>
  <c r="G30" i="5"/>
  <c r="K17" i="18" s="1"/>
  <c r="C30" i="5"/>
  <c r="O30" i="5" l="1"/>
  <c r="P30" i="14"/>
  <c r="O30" i="8"/>
  <c r="P30" i="5"/>
  <c r="P30" i="11"/>
  <c r="O30" i="11"/>
  <c r="P30" i="13"/>
  <c r="O30" i="15"/>
  <c r="P30" i="15"/>
  <c r="O30" i="13"/>
  <c r="O30" i="12"/>
  <c r="P30" i="12"/>
  <c r="P30" i="10"/>
  <c r="O30" i="10"/>
  <c r="O30" i="9"/>
  <c r="P30" i="9"/>
  <c r="P30" i="8"/>
  <c r="Q16" i="17" l="1"/>
  <c r="S35" i="17" l="1"/>
  <c r="S34" i="17"/>
  <c r="S33" i="17"/>
  <c r="S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R35" i="17"/>
  <c r="R34" i="17"/>
  <c r="R33" i="17"/>
  <c r="R32" i="17"/>
  <c r="R31" i="17"/>
  <c r="R30" i="17"/>
  <c r="R29" i="17"/>
  <c r="R28" i="17"/>
  <c r="R27" i="17"/>
  <c r="R26" i="17"/>
  <c r="R25" i="17"/>
  <c r="R24" i="17"/>
  <c r="R23" i="17"/>
  <c r="R22" i="17"/>
  <c r="R21" i="17"/>
  <c r="R20" i="17"/>
  <c r="R19" i="17"/>
  <c r="R18" i="17"/>
  <c r="R1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S17" i="17"/>
  <c r="S16" i="17"/>
  <c r="R17" i="17"/>
  <c r="D28" i="15"/>
  <c r="D28" i="14"/>
  <c r="D28" i="13"/>
  <c r="D28" i="12"/>
  <c r="D28" i="11"/>
  <c r="D28" i="10"/>
  <c r="D28" i="9"/>
  <c r="D28" i="8"/>
  <c r="D28" i="5"/>
  <c r="D28" i="1"/>
  <c r="AE28" i="15"/>
  <c r="AE29" i="15" s="1"/>
  <c r="AA28" i="15"/>
  <c r="L28" i="15"/>
  <c r="K28" i="15"/>
  <c r="H28" i="15"/>
  <c r="G28" i="15"/>
  <c r="C28" i="15"/>
  <c r="AE28" i="14"/>
  <c r="AE29" i="14" s="1"/>
  <c r="AA28" i="14"/>
  <c r="L28" i="14"/>
  <c r="K28" i="14"/>
  <c r="H28" i="14"/>
  <c r="G28" i="14"/>
  <c r="C28" i="14"/>
  <c r="AE28" i="13"/>
  <c r="AE29" i="13" s="1"/>
  <c r="AA28" i="13"/>
  <c r="L28" i="13"/>
  <c r="K28" i="13"/>
  <c r="H28" i="13"/>
  <c r="G28" i="13"/>
  <c r="C28" i="13"/>
  <c r="AE28" i="12"/>
  <c r="AE29" i="12" s="1"/>
  <c r="AA28" i="12"/>
  <c r="L28" i="12"/>
  <c r="K28" i="12"/>
  <c r="H28" i="12"/>
  <c r="G28" i="12"/>
  <c r="C28" i="12"/>
  <c r="AE28" i="11"/>
  <c r="AE29" i="11" s="1"/>
  <c r="AA28" i="11"/>
  <c r="L28" i="11"/>
  <c r="K28" i="11"/>
  <c r="H28" i="11"/>
  <c r="G28" i="11"/>
  <c r="C28" i="11"/>
  <c r="AE28" i="10"/>
  <c r="AE29" i="10" s="1"/>
  <c r="AA28" i="10"/>
  <c r="L28" i="10"/>
  <c r="K28" i="10"/>
  <c r="H28" i="10"/>
  <c r="G28" i="10"/>
  <c r="C28" i="10"/>
  <c r="AE28" i="9"/>
  <c r="AE29" i="9" s="1"/>
  <c r="AA28" i="9"/>
  <c r="L28" i="9"/>
  <c r="K28" i="9"/>
  <c r="H28" i="9"/>
  <c r="G28" i="9"/>
  <c r="C28" i="9"/>
  <c r="AE28" i="8"/>
  <c r="AE29" i="8" s="1"/>
  <c r="AA28" i="8"/>
  <c r="L28" i="8"/>
  <c r="K28" i="8"/>
  <c r="H28" i="8"/>
  <c r="G28" i="8"/>
  <c r="C28" i="8"/>
  <c r="AE28" i="5"/>
  <c r="AE29" i="5" s="1"/>
  <c r="AA28" i="5"/>
  <c r="L28" i="5"/>
  <c r="K28" i="5"/>
  <c r="H28" i="5"/>
  <c r="G28" i="5"/>
  <c r="C28" i="5"/>
  <c r="U17" i="17" l="1"/>
  <c r="C29" i="8"/>
  <c r="C29" i="12"/>
  <c r="U19" i="17"/>
  <c r="T19" i="17"/>
  <c r="U23" i="17"/>
  <c r="T23" i="17"/>
  <c r="U27" i="17"/>
  <c r="T27" i="17"/>
  <c r="T31" i="17"/>
  <c r="U31" i="17"/>
  <c r="T35" i="17"/>
  <c r="U35" i="17"/>
  <c r="C29" i="10"/>
  <c r="Q20" i="18" s="1"/>
  <c r="U21" i="17"/>
  <c r="T21" i="17"/>
  <c r="U25" i="17"/>
  <c r="T25" i="17"/>
  <c r="U29" i="17"/>
  <c r="T29" i="17"/>
  <c r="U33" i="17"/>
  <c r="T33" i="17"/>
  <c r="T17" i="17"/>
  <c r="Q22" i="15"/>
  <c r="P25" i="18" s="1"/>
  <c r="G29" i="15"/>
  <c r="Q23" i="15"/>
  <c r="K29" i="15"/>
  <c r="C29" i="15"/>
  <c r="Q23" i="14"/>
  <c r="K29" i="14"/>
  <c r="Q22" i="14"/>
  <c r="P24" i="18" s="1"/>
  <c r="G29" i="14"/>
  <c r="C29" i="14"/>
  <c r="C29" i="13"/>
  <c r="Q23" i="18" s="1"/>
  <c r="Q23" i="13"/>
  <c r="K29" i="13"/>
  <c r="Q22" i="13"/>
  <c r="P23" i="18" s="1"/>
  <c r="G29" i="13"/>
  <c r="Q23" i="12"/>
  <c r="K29" i="12"/>
  <c r="Q22" i="12"/>
  <c r="P22" i="18" s="1"/>
  <c r="G29" i="12"/>
  <c r="Q22" i="11"/>
  <c r="P21" i="18" s="1"/>
  <c r="G29" i="11"/>
  <c r="Q23" i="11"/>
  <c r="K29" i="11"/>
  <c r="C29" i="11"/>
  <c r="Q22" i="10"/>
  <c r="P20" i="18" s="1"/>
  <c r="G29" i="10"/>
  <c r="Q23" i="10"/>
  <c r="K29" i="10"/>
  <c r="Q23" i="9"/>
  <c r="K29" i="9"/>
  <c r="C29" i="9"/>
  <c r="Q19" i="18" s="1"/>
  <c r="G29" i="9"/>
  <c r="Q22" i="9"/>
  <c r="P19" i="18" s="1"/>
  <c r="Q22" i="8"/>
  <c r="P18" i="18" s="1"/>
  <c r="G29" i="8"/>
  <c r="Q23" i="8"/>
  <c r="K29" i="8"/>
  <c r="Q22" i="5"/>
  <c r="P17" i="18" s="1"/>
  <c r="G29" i="5"/>
  <c r="K29" i="5"/>
  <c r="Q23" i="5"/>
  <c r="C29" i="5"/>
  <c r="O29" i="1"/>
  <c r="P29" i="1"/>
  <c r="P28" i="1"/>
  <c r="O28" i="1"/>
  <c r="K30" i="1"/>
  <c r="L28" i="1"/>
  <c r="K28" i="1"/>
  <c r="G30" i="1"/>
  <c r="K16" i="18" s="1"/>
  <c r="H28" i="1"/>
  <c r="G28" i="1"/>
  <c r="C30" i="1"/>
  <c r="C28" i="1"/>
  <c r="AE28" i="1"/>
  <c r="AE29" i="1" s="1"/>
  <c r="AA28" i="1"/>
  <c r="E32" i="14" l="1"/>
  <c r="Q24" i="18"/>
  <c r="Q25" i="18"/>
  <c r="E32" i="11"/>
  <c r="Q21" i="18"/>
  <c r="Q22" i="18"/>
  <c r="Q18" i="18"/>
  <c r="Q17" i="18"/>
  <c r="E32" i="12"/>
  <c r="E32" i="10"/>
  <c r="Q22" i="1"/>
  <c r="P16" i="18" s="1"/>
  <c r="P26" i="18" s="1"/>
  <c r="P27" i="18" s="1"/>
  <c r="P28" i="18" s="1"/>
  <c r="E32" i="9"/>
  <c r="E32" i="13"/>
  <c r="E32" i="8"/>
  <c r="E32" i="5"/>
  <c r="K29" i="1"/>
  <c r="H16" i="18" s="1"/>
  <c r="E32" i="15"/>
  <c r="Q21" i="15"/>
  <c r="H25" i="18"/>
  <c r="M25" i="18"/>
  <c r="F25" i="18"/>
  <c r="L25" i="18" s="1"/>
  <c r="F24" i="18"/>
  <c r="L24" i="18" s="1"/>
  <c r="M24" i="18"/>
  <c r="Q21" i="14"/>
  <c r="H24" i="18"/>
  <c r="Q21" i="13"/>
  <c r="H23" i="18"/>
  <c r="M23" i="18"/>
  <c r="F23" i="18"/>
  <c r="L23" i="18" s="1"/>
  <c r="F22" i="18"/>
  <c r="L22" i="18" s="1"/>
  <c r="M22" i="18" s="1"/>
  <c r="Q21" i="12"/>
  <c r="H22" i="18"/>
  <c r="Q21" i="11"/>
  <c r="H21" i="18"/>
  <c r="F21" i="18"/>
  <c r="L21" i="18" s="1"/>
  <c r="M21" i="18" s="1"/>
  <c r="F20" i="18"/>
  <c r="L20" i="18" s="1"/>
  <c r="M20" i="18" s="1"/>
  <c r="Q21" i="10"/>
  <c r="H20" i="18"/>
  <c r="F19" i="18"/>
  <c r="L19" i="18" s="1"/>
  <c r="M19" i="18" s="1"/>
  <c r="Q21" i="9"/>
  <c r="H19" i="18"/>
  <c r="Q21" i="8"/>
  <c r="H18" i="18"/>
  <c r="F18" i="18"/>
  <c r="L18" i="18" s="1"/>
  <c r="M18" i="18" s="1"/>
  <c r="Q21" i="5"/>
  <c r="H17" i="18"/>
  <c r="F17" i="18"/>
  <c r="L17" i="18" s="1"/>
  <c r="M17" i="18" s="1"/>
  <c r="Q23" i="1"/>
  <c r="C29" i="1"/>
  <c r="G29" i="1"/>
  <c r="O30" i="1"/>
  <c r="Q16" i="18" l="1"/>
  <c r="Q26" i="18" s="1"/>
  <c r="Q27" i="18" s="1"/>
  <c r="Q28" i="18" s="1"/>
  <c r="E32" i="1"/>
  <c r="F16" i="18"/>
  <c r="Q21" i="1"/>
  <c r="L17" i="1"/>
  <c r="L17" i="5"/>
  <c r="L17" i="8"/>
  <c r="L17" i="9"/>
  <c r="L17" i="10"/>
  <c r="L17" i="11"/>
  <c r="L17" i="12"/>
  <c r="L17" i="13"/>
  <c r="L17" i="14"/>
  <c r="L17" i="15"/>
  <c r="K17" i="15"/>
  <c r="L16" i="18" l="1"/>
  <c r="M16" i="18" s="1"/>
  <c r="F26" i="18"/>
  <c r="F27" i="18" s="1"/>
  <c r="F28" i="18" s="1"/>
  <c r="O23" i="15"/>
  <c r="C32" i="1"/>
  <c r="D32" i="1"/>
  <c r="K17" i="1"/>
  <c r="K17" i="5"/>
  <c r="O23" i="5" s="1"/>
  <c r="D1774" i="17" l="1"/>
  <c r="F1774" i="17" s="1"/>
  <c r="E1774" i="17"/>
  <c r="G1774" i="17" s="1"/>
  <c r="D1775" i="17"/>
  <c r="F1775" i="17" s="1"/>
  <c r="E1775" i="17"/>
  <c r="G1775" i="17" s="1"/>
  <c r="D1776" i="17"/>
  <c r="F1776" i="17" s="1"/>
  <c r="E1776" i="17"/>
  <c r="G1776" i="17" s="1"/>
  <c r="D1777" i="17"/>
  <c r="F1777" i="17" s="1"/>
  <c r="E1777" i="17"/>
  <c r="G1777" i="17" s="1"/>
  <c r="D1778" i="17"/>
  <c r="F1778" i="17" s="1"/>
  <c r="E1778" i="17"/>
  <c r="G1778" i="17" s="1"/>
  <c r="D1779" i="17"/>
  <c r="F1779" i="17" s="1"/>
  <c r="E1779" i="17"/>
  <c r="G1779" i="17" s="1"/>
  <c r="D1780" i="17"/>
  <c r="F1780" i="17" s="1"/>
  <c r="E1780" i="17"/>
  <c r="G1780" i="17" s="1"/>
  <c r="D1781" i="17"/>
  <c r="F1781" i="17" s="1"/>
  <c r="E1781" i="17"/>
  <c r="G1781" i="17" s="1"/>
  <c r="D1782" i="17"/>
  <c r="F1782" i="17" s="1"/>
  <c r="E1782" i="17"/>
  <c r="G1782" i="17" s="1"/>
  <c r="D1783" i="17"/>
  <c r="F1783" i="17" s="1"/>
  <c r="E1783" i="17"/>
  <c r="G1783" i="17" s="1"/>
  <c r="D1784" i="17"/>
  <c r="F1784" i="17" s="1"/>
  <c r="E1784" i="17"/>
  <c r="G1784" i="17" s="1"/>
  <c r="D1785" i="17"/>
  <c r="F1785" i="17" s="1"/>
  <c r="E1785" i="17"/>
  <c r="G1785" i="17" s="1"/>
  <c r="D1786" i="17"/>
  <c r="F1786" i="17" s="1"/>
  <c r="E1786" i="17"/>
  <c r="G1786" i="17" s="1"/>
  <c r="D1787" i="17"/>
  <c r="F1787" i="17" s="1"/>
  <c r="E1787" i="17"/>
  <c r="G1787" i="17" s="1"/>
  <c r="D1788" i="17"/>
  <c r="F1788" i="17" s="1"/>
  <c r="E1788" i="17"/>
  <c r="G1788" i="17" s="1"/>
  <c r="D1789" i="17"/>
  <c r="F1789" i="17" s="1"/>
  <c r="E1789" i="17"/>
  <c r="G1789" i="17" s="1"/>
  <c r="D1790" i="17"/>
  <c r="F1790" i="17" s="1"/>
  <c r="E1790" i="17"/>
  <c r="G1790" i="17" s="1"/>
  <c r="D1791" i="17"/>
  <c r="F1791" i="17" s="1"/>
  <c r="E1791" i="17"/>
  <c r="G1791" i="17" s="1"/>
  <c r="D1792" i="17"/>
  <c r="F1792" i="17" s="1"/>
  <c r="E1792" i="17"/>
  <c r="G1792" i="17" s="1"/>
  <c r="D1793" i="17"/>
  <c r="F1793" i="17" s="1"/>
  <c r="E1793" i="17"/>
  <c r="G1793" i="17" s="1"/>
  <c r="D1794" i="17"/>
  <c r="F1794" i="17" s="1"/>
  <c r="E1794" i="17"/>
  <c r="G1794" i="17" s="1"/>
  <c r="D1795" i="17"/>
  <c r="F1795" i="17" s="1"/>
  <c r="E1795" i="17"/>
  <c r="G1795" i="17" s="1"/>
  <c r="D1796" i="17"/>
  <c r="F1796" i="17" s="1"/>
  <c r="E1796" i="17"/>
  <c r="G1796" i="17" s="1"/>
  <c r="D1797" i="17"/>
  <c r="F1797" i="17" s="1"/>
  <c r="E1797" i="17"/>
  <c r="G1797" i="17" s="1"/>
  <c r="D1798" i="17"/>
  <c r="F1798" i="17" s="1"/>
  <c r="E1798" i="17"/>
  <c r="G1798" i="17" s="1"/>
  <c r="D1799" i="17"/>
  <c r="F1799" i="17" s="1"/>
  <c r="E1799" i="17"/>
  <c r="G1799" i="17" s="1"/>
  <c r="D1800" i="17"/>
  <c r="F1800" i="17" s="1"/>
  <c r="E1800" i="17"/>
  <c r="G1800" i="17" s="1"/>
  <c r="D1801" i="17"/>
  <c r="F1801" i="17" s="1"/>
  <c r="E1801" i="17"/>
  <c r="G1801" i="17" s="1"/>
  <c r="D1802" i="17"/>
  <c r="F1802" i="17" s="1"/>
  <c r="E1802" i="17"/>
  <c r="G1802" i="17" s="1"/>
  <c r="D1803" i="17"/>
  <c r="F1803" i="17" s="1"/>
  <c r="E1803" i="17"/>
  <c r="G1803" i="17" s="1"/>
  <c r="D1804" i="17"/>
  <c r="F1804" i="17" s="1"/>
  <c r="E1804" i="17"/>
  <c r="G1804" i="17" s="1"/>
  <c r="D1805" i="17"/>
  <c r="F1805" i="17" s="1"/>
  <c r="E1805" i="17"/>
  <c r="G1805" i="17" s="1"/>
  <c r="D1806" i="17"/>
  <c r="F1806" i="17" s="1"/>
  <c r="E1806" i="17"/>
  <c r="G1806" i="17" s="1"/>
  <c r="D1807" i="17"/>
  <c r="F1807" i="17" s="1"/>
  <c r="E1807" i="17"/>
  <c r="G1807" i="17" s="1"/>
  <c r="D1808" i="17"/>
  <c r="F1808" i="17" s="1"/>
  <c r="E1808" i="17"/>
  <c r="G1808" i="17" s="1"/>
  <c r="D1809" i="17"/>
  <c r="F1809" i="17" s="1"/>
  <c r="E1809" i="17"/>
  <c r="G1809" i="17" s="1"/>
  <c r="D1810" i="17"/>
  <c r="F1810" i="17" s="1"/>
  <c r="E1810" i="17"/>
  <c r="G1810" i="17" s="1"/>
  <c r="D1811" i="17"/>
  <c r="F1811" i="17" s="1"/>
  <c r="E1811" i="17"/>
  <c r="G1811" i="17" s="1"/>
  <c r="D1812" i="17"/>
  <c r="F1812" i="17" s="1"/>
  <c r="E1812" i="17"/>
  <c r="G1812" i="17" s="1"/>
  <c r="D1813" i="17"/>
  <c r="F1813" i="17" s="1"/>
  <c r="E1813" i="17"/>
  <c r="G1813" i="17" s="1"/>
  <c r="D1814" i="17"/>
  <c r="F1814" i="17" s="1"/>
  <c r="E1814" i="17"/>
  <c r="G1814" i="17" s="1"/>
  <c r="D1815" i="17"/>
  <c r="F1815" i="17" s="1"/>
  <c r="E1815" i="17"/>
  <c r="G1815" i="17" s="1"/>
  <c r="D1816" i="17"/>
  <c r="F1816" i="17" s="1"/>
  <c r="E1816" i="17"/>
  <c r="G1816" i="17" s="1"/>
  <c r="D1817" i="17"/>
  <c r="F1817" i="17" s="1"/>
  <c r="E1817" i="17"/>
  <c r="G1817" i="17" s="1"/>
  <c r="D1818" i="17"/>
  <c r="F1818" i="17" s="1"/>
  <c r="E1818" i="17"/>
  <c r="G1818" i="17" s="1"/>
  <c r="D1819" i="17"/>
  <c r="F1819" i="17" s="1"/>
  <c r="E1819" i="17"/>
  <c r="G1819" i="17" s="1"/>
  <c r="D1820" i="17"/>
  <c r="F1820" i="17" s="1"/>
  <c r="E1820" i="17"/>
  <c r="G1820" i="17" s="1"/>
  <c r="D1821" i="17"/>
  <c r="F1821" i="17" s="1"/>
  <c r="E1821" i="17"/>
  <c r="G1821" i="17" s="1"/>
  <c r="D1822" i="17"/>
  <c r="F1822" i="17" s="1"/>
  <c r="E1822" i="17"/>
  <c r="G1822" i="17" s="1"/>
  <c r="D1823" i="17"/>
  <c r="F1823" i="17" s="1"/>
  <c r="E1823" i="17"/>
  <c r="G1823" i="17" s="1"/>
  <c r="D1824" i="17"/>
  <c r="F1824" i="17" s="1"/>
  <c r="E1824" i="17"/>
  <c r="G1824" i="17" s="1"/>
  <c r="D1825" i="17"/>
  <c r="F1825" i="17" s="1"/>
  <c r="E1825" i="17"/>
  <c r="G1825" i="17" s="1"/>
  <c r="D1826" i="17"/>
  <c r="F1826" i="17" s="1"/>
  <c r="E1826" i="17"/>
  <c r="G1826" i="17" s="1"/>
  <c r="D1827" i="17"/>
  <c r="F1827" i="17" s="1"/>
  <c r="E1827" i="17"/>
  <c r="G1827" i="17" s="1"/>
  <c r="D1828" i="17"/>
  <c r="F1828" i="17" s="1"/>
  <c r="E1828" i="17"/>
  <c r="G1828" i="17" s="1"/>
  <c r="D1829" i="17"/>
  <c r="F1829" i="17" s="1"/>
  <c r="E1829" i="17"/>
  <c r="G1829" i="17" s="1"/>
  <c r="D1830" i="17"/>
  <c r="F1830" i="17" s="1"/>
  <c r="E1830" i="17"/>
  <c r="G1830" i="17" s="1"/>
  <c r="D1831" i="17"/>
  <c r="F1831" i="17" s="1"/>
  <c r="E1831" i="17"/>
  <c r="G1831" i="17" s="1"/>
  <c r="D1832" i="17"/>
  <c r="F1832" i="17" s="1"/>
  <c r="E1832" i="17"/>
  <c r="G1832" i="17" s="1"/>
  <c r="D1833" i="17"/>
  <c r="F1833" i="17" s="1"/>
  <c r="E1833" i="17"/>
  <c r="G1833" i="17" s="1"/>
  <c r="D1834" i="17"/>
  <c r="F1834" i="17" s="1"/>
  <c r="E1834" i="17"/>
  <c r="G1834" i="17" s="1"/>
  <c r="D1835" i="17"/>
  <c r="F1835" i="17" s="1"/>
  <c r="E1835" i="17"/>
  <c r="G1835" i="17" s="1"/>
  <c r="D1836" i="17"/>
  <c r="F1836" i="17" s="1"/>
  <c r="E1836" i="17"/>
  <c r="G1836" i="17" s="1"/>
  <c r="D1837" i="17"/>
  <c r="F1837" i="17" s="1"/>
  <c r="E1837" i="17"/>
  <c r="G1837" i="17" s="1"/>
  <c r="D1838" i="17"/>
  <c r="F1838" i="17" s="1"/>
  <c r="E1838" i="17"/>
  <c r="G1838" i="17" s="1"/>
  <c r="D1839" i="17"/>
  <c r="F1839" i="17" s="1"/>
  <c r="E1839" i="17"/>
  <c r="G1839" i="17" s="1"/>
  <c r="D1840" i="17"/>
  <c r="F1840" i="17" s="1"/>
  <c r="E1840" i="17"/>
  <c r="G1840" i="17" s="1"/>
  <c r="D1841" i="17"/>
  <c r="F1841" i="17" s="1"/>
  <c r="E1841" i="17"/>
  <c r="G1841" i="17" s="1"/>
  <c r="D1842" i="17"/>
  <c r="F1842" i="17" s="1"/>
  <c r="E1842" i="17"/>
  <c r="G1842" i="17" s="1"/>
  <c r="D1843" i="17"/>
  <c r="F1843" i="17" s="1"/>
  <c r="E1843" i="17"/>
  <c r="G1843" i="17" s="1"/>
  <c r="D1844" i="17"/>
  <c r="F1844" i="17" s="1"/>
  <c r="E1844" i="17"/>
  <c r="G1844" i="17" s="1"/>
  <c r="D1845" i="17"/>
  <c r="F1845" i="17" s="1"/>
  <c r="E1845" i="17"/>
  <c r="G1845" i="17" s="1"/>
  <c r="D1846" i="17"/>
  <c r="F1846" i="17" s="1"/>
  <c r="E1846" i="17"/>
  <c r="G1846" i="17" s="1"/>
  <c r="D1847" i="17"/>
  <c r="F1847" i="17" s="1"/>
  <c r="E1847" i="17"/>
  <c r="G1847" i="17" s="1"/>
  <c r="D1848" i="17"/>
  <c r="F1848" i="17" s="1"/>
  <c r="E1848" i="17"/>
  <c r="G1848" i="17" s="1"/>
  <c r="D1849" i="17"/>
  <c r="F1849" i="17" s="1"/>
  <c r="E1849" i="17"/>
  <c r="G1849" i="17" s="1"/>
  <c r="D1850" i="17"/>
  <c r="F1850" i="17" s="1"/>
  <c r="E1850" i="17"/>
  <c r="G1850" i="17" s="1"/>
  <c r="D1851" i="17"/>
  <c r="F1851" i="17" s="1"/>
  <c r="E1851" i="17"/>
  <c r="G1851" i="17" s="1"/>
  <c r="D1852" i="17"/>
  <c r="F1852" i="17" s="1"/>
  <c r="E1852" i="17"/>
  <c r="G1852" i="17" s="1"/>
  <c r="D1853" i="17"/>
  <c r="F1853" i="17" s="1"/>
  <c r="E1853" i="17"/>
  <c r="G1853" i="17" s="1"/>
  <c r="D1854" i="17"/>
  <c r="F1854" i="17" s="1"/>
  <c r="E1854" i="17"/>
  <c r="G1854" i="17" s="1"/>
  <c r="D1855" i="17"/>
  <c r="F1855" i="17" s="1"/>
  <c r="E1855" i="17"/>
  <c r="G1855" i="17" s="1"/>
  <c r="D1856" i="17"/>
  <c r="F1856" i="17" s="1"/>
  <c r="E1856" i="17"/>
  <c r="G1856" i="17" s="1"/>
  <c r="D1857" i="17"/>
  <c r="F1857" i="17" s="1"/>
  <c r="E1857" i="17"/>
  <c r="G1857" i="17" s="1"/>
  <c r="D1858" i="17"/>
  <c r="F1858" i="17" s="1"/>
  <c r="E1858" i="17"/>
  <c r="G1858" i="17" s="1"/>
  <c r="D1859" i="17"/>
  <c r="F1859" i="17" s="1"/>
  <c r="E1859" i="17"/>
  <c r="G1859" i="17" s="1"/>
  <c r="D1860" i="17"/>
  <c r="F1860" i="17" s="1"/>
  <c r="E1860" i="17"/>
  <c r="G1860" i="17" s="1"/>
  <c r="D1861" i="17"/>
  <c r="F1861" i="17" s="1"/>
  <c r="E1861" i="17"/>
  <c r="G1861" i="17" s="1"/>
  <c r="D1862" i="17"/>
  <c r="F1862" i="17" s="1"/>
  <c r="E1862" i="17"/>
  <c r="G1862" i="17" s="1"/>
  <c r="D1863" i="17"/>
  <c r="F1863" i="17" s="1"/>
  <c r="E1863" i="17"/>
  <c r="G1863" i="17" s="1"/>
  <c r="D1864" i="17"/>
  <c r="F1864" i="17" s="1"/>
  <c r="E1864" i="17"/>
  <c r="G1864" i="17" s="1"/>
  <c r="D1865" i="17"/>
  <c r="F1865" i="17" s="1"/>
  <c r="E1865" i="17"/>
  <c r="G1865" i="17" s="1"/>
  <c r="D1866" i="17"/>
  <c r="F1866" i="17" s="1"/>
  <c r="E1866" i="17"/>
  <c r="G1866" i="17" s="1"/>
  <c r="D1867" i="17"/>
  <c r="F1867" i="17" s="1"/>
  <c r="E1867" i="17"/>
  <c r="G1867" i="17" s="1"/>
  <c r="D1868" i="17"/>
  <c r="F1868" i="17" s="1"/>
  <c r="E1868" i="17"/>
  <c r="G1868" i="17" s="1"/>
  <c r="D1869" i="17"/>
  <c r="F1869" i="17" s="1"/>
  <c r="E1869" i="17"/>
  <c r="G1869" i="17" s="1"/>
  <c r="D1870" i="17"/>
  <c r="F1870" i="17" s="1"/>
  <c r="E1870" i="17"/>
  <c r="G1870" i="17" s="1"/>
  <c r="D1871" i="17"/>
  <c r="F1871" i="17" s="1"/>
  <c r="E1871" i="17"/>
  <c r="G1871" i="17" s="1"/>
  <c r="D1872" i="17"/>
  <c r="F1872" i="17" s="1"/>
  <c r="E1872" i="17"/>
  <c r="G1872" i="17" s="1"/>
  <c r="D1873" i="17"/>
  <c r="F1873" i="17" s="1"/>
  <c r="E1873" i="17"/>
  <c r="G1873" i="17" s="1"/>
  <c r="D1874" i="17"/>
  <c r="F1874" i="17" s="1"/>
  <c r="E1874" i="17"/>
  <c r="G1874" i="17" s="1"/>
  <c r="D1875" i="17"/>
  <c r="F1875" i="17" s="1"/>
  <c r="E1875" i="17"/>
  <c r="G1875" i="17" s="1"/>
  <c r="D1876" i="17"/>
  <c r="F1876" i="17" s="1"/>
  <c r="E1876" i="17"/>
  <c r="G1876" i="17" s="1"/>
  <c r="D1877" i="17"/>
  <c r="F1877" i="17" s="1"/>
  <c r="E1877" i="17"/>
  <c r="G1877" i="17" s="1"/>
  <c r="D1878" i="17"/>
  <c r="F1878" i="17" s="1"/>
  <c r="E1878" i="17"/>
  <c r="G1878" i="17" s="1"/>
  <c r="D1879" i="17"/>
  <c r="F1879" i="17" s="1"/>
  <c r="E1879" i="17"/>
  <c r="G1879" i="17" s="1"/>
  <c r="D1880" i="17"/>
  <c r="F1880" i="17" s="1"/>
  <c r="E1880" i="17"/>
  <c r="G1880" i="17" s="1"/>
  <c r="D1881" i="17"/>
  <c r="F1881" i="17" s="1"/>
  <c r="E1881" i="17"/>
  <c r="G1881" i="17" s="1"/>
  <c r="D1882" i="17"/>
  <c r="F1882" i="17" s="1"/>
  <c r="E1882" i="17"/>
  <c r="G1882" i="17" s="1"/>
  <c r="D1883" i="17"/>
  <c r="F1883" i="17" s="1"/>
  <c r="E1883" i="17"/>
  <c r="G1883" i="17" s="1"/>
  <c r="D1884" i="17"/>
  <c r="F1884" i="17" s="1"/>
  <c r="E1884" i="17"/>
  <c r="G1884" i="17" s="1"/>
  <c r="D1885" i="17"/>
  <c r="F1885" i="17" s="1"/>
  <c r="E1885" i="17"/>
  <c r="G1885" i="17" s="1"/>
  <c r="D1886" i="17"/>
  <c r="F1886" i="17" s="1"/>
  <c r="E1886" i="17"/>
  <c r="G1886" i="17" s="1"/>
  <c r="D1887" i="17"/>
  <c r="F1887" i="17" s="1"/>
  <c r="E1887" i="17"/>
  <c r="G1887" i="17" s="1"/>
  <c r="D1888" i="17"/>
  <c r="F1888" i="17" s="1"/>
  <c r="E1888" i="17"/>
  <c r="G1888" i="17" s="1"/>
  <c r="D1889" i="17"/>
  <c r="F1889" i="17" s="1"/>
  <c r="E1889" i="17"/>
  <c r="G1889" i="17" s="1"/>
  <c r="D1890" i="17"/>
  <c r="F1890" i="17" s="1"/>
  <c r="E1890" i="17"/>
  <c r="G1890" i="17" s="1"/>
  <c r="D1891" i="17"/>
  <c r="F1891" i="17" s="1"/>
  <c r="E1891" i="17"/>
  <c r="G1891" i="17" s="1"/>
  <c r="D1892" i="17"/>
  <c r="F1892" i="17" s="1"/>
  <c r="E1892" i="17"/>
  <c r="G1892" i="17" s="1"/>
  <c r="D1893" i="17"/>
  <c r="F1893" i="17" s="1"/>
  <c r="E1893" i="17"/>
  <c r="G1893" i="17" s="1"/>
  <c r="D1894" i="17"/>
  <c r="F1894" i="17" s="1"/>
  <c r="E1894" i="17"/>
  <c r="G1894" i="17" s="1"/>
  <c r="D1895" i="17"/>
  <c r="F1895" i="17" s="1"/>
  <c r="E1895" i="17"/>
  <c r="G1895" i="17" s="1"/>
  <c r="D1896" i="17"/>
  <c r="F1896" i="17" s="1"/>
  <c r="E1896" i="17"/>
  <c r="G1896" i="17" s="1"/>
  <c r="D1897" i="17"/>
  <c r="F1897" i="17" s="1"/>
  <c r="E1897" i="17"/>
  <c r="G1897" i="17" s="1"/>
  <c r="D1898" i="17"/>
  <c r="F1898" i="17" s="1"/>
  <c r="E1898" i="17"/>
  <c r="G1898" i="17" s="1"/>
  <c r="D1899" i="17"/>
  <c r="F1899" i="17" s="1"/>
  <c r="E1899" i="17"/>
  <c r="G1899" i="17" s="1"/>
  <c r="D1900" i="17"/>
  <c r="F1900" i="17" s="1"/>
  <c r="E1900" i="17"/>
  <c r="G1900" i="17" s="1"/>
  <c r="D1901" i="17"/>
  <c r="F1901" i="17" s="1"/>
  <c r="E1901" i="17"/>
  <c r="G1901" i="17" s="1"/>
  <c r="D1902" i="17"/>
  <c r="F1902" i="17" s="1"/>
  <c r="E1902" i="17"/>
  <c r="G1902" i="17" s="1"/>
  <c r="D1903" i="17"/>
  <c r="F1903" i="17" s="1"/>
  <c r="E1903" i="17"/>
  <c r="G1903" i="17" s="1"/>
  <c r="D1904" i="17"/>
  <c r="F1904" i="17" s="1"/>
  <c r="E1904" i="17"/>
  <c r="G1904" i="17" s="1"/>
  <c r="D1905" i="17"/>
  <c r="F1905" i="17" s="1"/>
  <c r="E1905" i="17"/>
  <c r="G1905" i="17" s="1"/>
  <c r="D1906" i="17"/>
  <c r="F1906" i="17" s="1"/>
  <c r="E1906" i="17"/>
  <c r="G1906" i="17" s="1"/>
  <c r="D1907" i="17"/>
  <c r="F1907" i="17" s="1"/>
  <c r="E1907" i="17"/>
  <c r="G1907" i="17" s="1"/>
  <c r="D1908" i="17"/>
  <c r="F1908" i="17" s="1"/>
  <c r="E1908" i="17"/>
  <c r="G1908" i="17" s="1"/>
  <c r="D1909" i="17"/>
  <c r="F1909" i="17" s="1"/>
  <c r="E1909" i="17"/>
  <c r="G1909" i="17" s="1"/>
  <c r="D1910" i="17"/>
  <c r="F1910" i="17" s="1"/>
  <c r="E1910" i="17"/>
  <c r="G1910" i="17" s="1"/>
  <c r="D1911" i="17"/>
  <c r="F1911" i="17" s="1"/>
  <c r="E1911" i="17"/>
  <c r="G1911" i="17" s="1"/>
  <c r="D1912" i="17"/>
  <c r="F1912" i="17" s="1"/>
  <c r="E1912" i="17"/>
  <c r="G1912" i="17" s="1"/>
  <c r="D1913" i="17"/>
  <c r="F1913" i="17" s="1"/>
  <c r="E1913" i="17"/>
  <c r="G1913" i="17" s="1"/>
  <c r="D1914" i="17"/>
  <c r="F1914" i="17" s="1"/>
  <c r="E1914" i="17"/>
  <c r="G1914" i="17" s="1"/>
  <c r="D1915" i="17"/>
  <c r="F1915" i="17" s="1"/>
  <c r="E1915" i="17"/>
  <c r="G1915" i="17" s="1"/>
  <c r="D1916" i="17"/>
  <c r="F1916" i="17" s="1"/>
  <c r="E1916" i="17"/>
  <c r="G1916" i="17" s="1"/>
  <c r="D1917" i="17"/>
  <c r="F1917" i="17" s="1"/>
  <c r="E1917" i="17"/>
  <c r="G1917" i="17" s="1"/>
  <c r="D1918" i="17"/>
  <c r="F1918" i="17" s="1"/>
  <c r="E1918" i="17"/>
  <c r="G1918" i="17" s="1"/>
  <c r="D1919" i="17"/>
  <c r="F1919" i="17" s="1"/>
  <c r="E1919" i="17"/>
  <c r="G1919" i="17" s="1"/>
  <c r="D1920" i="17"/>
  <c r="F1920" i="17" s="1"/>
  <c r="E1920" i="17"/>
  <c r="G1920" i="17" s="1"/>
  <c r="D1921" i="17"/>
  <c r="F1921" i="17" s="1"/>
  <c r="E1921" i="17"/>
  <c r="G1921" i="17" s="1"/>
  <c r="D1922" i="17"/>
  <c r="F1922" i="17" s="1"/>
  <c r="E1922" i="17"/>
  <c r="G1922" i="17" s="1"/>
  <c r="D1923" i="17"/>
  <c r="F1923" i="17" s="1"/>
  <c r="E1923" i="17"/>
  <c r="G1923" i="17" s="1"/>
  <c r="D1924" i="17"/>
  <c r="F1924" i="17" s="1"/>
  <c r="E1924" i="17"/>
  <c r="G1924" i="17" s="1"/>
  <c r="D1925" i="17"/>
  <c r="F1925" i="17" s="1"/>
  <c r="E1925" i="17"/>
  <c r="G1925" i="17" s="1"/>
  <c r="D1926" i="17"/>
  <c r="F1926" i="17" s="1"/>
  <c r="E1926" i="17"/>
  <c r="G1926" i="17" s="1"/>
  <c r="D1927" i="17"/>
  <c r="F1927" i="17" s="1"/>
  <c r="E1927" i="17"/>
  <c r="G1927" i="17" s="1"/>
  <c r="D1928" i="17"/>
  <c r="F1928" i="17" s="1"/>
  <c r="E1928" i="17"/>
  <c r="G1928" i="17" s="1"/>
  <c r="D1929" i="17"/>
  <c r="F1929" i="17" s="1"/>
  <c r="E1929" i="17"/>
  <c r="G1929" i="17" s="1"/>
  <c r="D1930" i="17"/>
  <c r="F1930" i="17" s="1"/>
  <c r="E1930" i="17"/>
  <c r="G1930" i="17" s="1"/>
  <c r="D1931" i="17"/>
  <c r="F1931" i="17" s="1"/>
  <c r="E1931" i="17"/>
  <c r="G1931" i="17" s="1"/>
  <c r="D1932" i="17"/>
  <c r="F1932" i="17" s="1"/>
  <c r="E1932" i="17"/>
  <c r="G1932" i="17" s="1"/>
  <c r="D1933" i="17"/>
  <c r="F1933" i="17" s="1"/>
  <c r="E1933" i="17"/>
  <c r="G1933" i="17" s="1"/>
  <c r="D1934" i="17"/>
  <c r="F1934" i="17" s="1"/>
  <c r="E1934" i="17"/>
  <c r="G1934" i="17" s="1"/>
  <c r="D1935" i="17"/>
  <c r="F1935" i="17" s="1"/>
  <c r="E1935" i="17"/>
  <c r="G1935" i="17" s="1"/>
  <c r="D1936" i="17"/>
  <c r="F1936" i="17" s="1"/>
  <c r="E1936" i="17"/>
  <c r="G1936" i="17" s="1"/>
  <c r="D1937" i="17"/>
  <c r="F1937" i="17" s="1"/>
  <c r="E1937" i="17"/>
  <c r="G1937" i="17" s="1"/>
  <c r="D1938" i="17"/>
  <c r="F1938" i="17" s="1"/>
  <c r="E1938" i="17"/>
  <c r="G1938" i="17" s="1"/>
  <c r="D1939" i="17"/>
  <c r="F1939" i="17" s="1"/>
  <c r="E1939" i="17"/>
  <c r="G1939" i="17" s="1"/>
  <c r="D1940" i="17"/>
  <c r="F1940" i="17" s="1"/>
  <c r="E1940" i="17"/>
  <c r="G1940" i="17" s="1"/>
  <c r="D1941" i="17"/>
  <c r="F1941" i="17" s="1"/>
  <c r="E1941" i="17"/>
  <c r="G1941" i="17" s="1"/>
  <c r="D1942" i="17"/>
  <c r="F1942" i="17" s="1"/>
  <c r="E1942" i="17"/>
  <c r="G1942" i="17" s="1"/>
  <c r="D1943" i="17"/>
  <c r="F1943" i="17" s="1"/>
  <c r="E1943" i="17"/>
  <c r="G1943" i="17" s="1"/>
  <c r="D1944" i="17"/>
  <c r="F1944" i="17" s="1"/>
  <c r="E1944" i="17"/>
  <c r="G1944" i="17" s="1"/>
  <c r="D1945" i="17"/>
  <c r="F1945" i="17" s="1"/>
  <c r="E1945" i="17"/>
  <c r="G1945" i="17" s="1"/>
  <c r="D1946" i="17"/>
  <c r="F1946" i="17" s="1"/>
  <c r="E1946" i="17"/>
  <c r="G1946" i="17" s="1"/>
  <c r="D1947" i="17"/>
  <c r="F1947" i="17" s="1"/>
  <c r="E1947" i="17"/>
  <c r="G1947" i="17" s="1"/>
  <c r="D1948" i="17"/>
  <c r="F1948" i="17" s="1"/>
  <c r="E1948" i="17"/>
  <c r="G1948" i="17" s="1"/>
  <c r="D1949" i="17"/>
  <c r="F1949" i="17" s="1"/>
  <c r="E1949" i="17"/>
  <c r="G1949" i="17" s="1"/>
  <c r="D1950" i="17"/>
  <c r="F1950" i="17" s="1"/>
  <c r="E1950" i="17"/>
  <c r="G1950" i="17" s="1"/>
  <c r="D1951" i="17"/>
  <c r="F1951" i="17" s="1"/>
  <c r="E1951" i="17"/>
  <c r="G1951" i="17" s="1"/>
  <c r="D1952" i="17"/>
  <c r="F1952" i="17" s="1"/>
  <c r="E1952" i="17"/>
  <c r="G1952" i="17" s="1"/>
  <c r="D1953" i="17"/>
  <c r="F1953" i="17" s="1"/>
  <c r="E1953" i="17"/>
  <c r="G1953" i="17" s="1"/>
  <c r="D1954" i="17"/>
  <c r="F1954" i="17" s="1"/>
  <c r="E1954" i="17"/>
  <c r="G1954" i="17" s="1"/>
  <c r="D1955" i="17"/>
  <c r="F1955" i="17" s="1"/>
  <c r="E1955" i="17"/>
  <c r="G1955" i="17" s="1"/>
  <c r="D1956" i="17"/>
  <c r="F1956" i="17" s="1"/>
  <c r="E1956" i="17"/>
  <c r="G1956" i="17" s="1"/>
  <c r="D1957" i="17"/>
  <c r="F1957" i="17" s="1"/>
  <c r="E1957" i="17"/>
  <c r="G1957" i="17" s="1"/>
  <c r="D1958" i="17"/>
  <c r="F1958" i="17" s="1"/>
  <c r="E1958" i="17"/>
  <c r="G1958" i="17" s="1"/>
  <c r="D1959" i="17"/>
  <c r="F1959" i="17" s="1"/>
  <c r="E1959" i="17"/>
  <c r="G1959" i="17" s="1"/>
  <c r="D1960" i="17"/>
  <c r="F1960" i="17" s="1"/>
  <c r="E1960" i="17"/>
  <c r="G1960" i="17" s="1"/>
  <c r="D1961" i="17"/>
  <c r="F1961" i="17" s="1"/>
  <c r="E1961" i="17"/>
  <c r="G1961" i="17" s="1"/>
  <c r="D1962" i="17"/>
  <c r="F1962" i="17" s="1"/>
  <c r="E1962" i="17"/>
  <c r="G1962" i="17" s="1"/>
  <c r="D1963" i="17"/>
  <c r="F1963" i="17" s="1"/>
  <c r="E1963" i="17"/>
  <c r="G1963" i="17" s="1"/>
  <c r="D1964" i="17"/>
  <c r="F1964" i="17" s="1"/>
  <c r="E1964" i="17"/>
  <c r="G1964" i="17" s="1"/>
  <c r="D1965" i="17"/>
  <c r="F1965" i="17" s="1"/>
  <c r="E1965" i="17"/>
  <c r="G1965" i="17" s="1"/>
  <c r="D1966" i="17"/>
  <c r="F1966" i="17" s="1"/>
  <c r="E1966" i="17"/>
  <c r="G1966" i="17" s="1"/>
  <c r="D1967" i="17"/>
  <c r="F1967" i="17" s="1"/>
  <c r="E1967" i="17"/>
  <c r="G1967" i="17" s="1"/>
  <c r="D1968" i="17"/>
  <c r="F1968" i="17" s="1"/>
  <c r="E1968" i="17"/>
  <c r="G1968" i="17" s="1"/>
  <c r="D1969" i="17"/>
  <c r="F1969" i="17" s="1"/>
  <c r="E1969" i="17"/>
  <c r="G1969" i="17" s="1"/>
  <c r="D1970" i="17"/>
  <c r="F1970" i="17" s="1"/>
  <c r="E1970" i="17"/>
  <c r="G1970" i="17" s="1"/>
  <c r="D1971" i="17"/>
  <c r="F1971" i="17" s="1"/>
  <c r="E1971" i="17"/>
  <c r="G1971" i="17" s="1"/>
  <c r="D1972" i="17"/>
  <c r="F1972" i="17" s="1"/>
  <c r="E1972" i="17"/>
  <c r="G1972" i="17" s="1"/>
  <c r="D1973" i="17"/>
  <c r="F1973" i="17" s="1"/>
  <c r="E1973" i="17"/>
  <c r="G1973" i="17" s="1"/>
  <c r="D1974" i="17"/>
  <c r="F1974" i="17" s="1"/>
  <c r="E1974" i="17"/>
  <c r="G1974" i="17" s="1"/>
  <c r="D1975" i="17"/>
  <c r="F1975" i="17" s="1"/>
  <c r="E1975" i="17"/>
  <c r="G1975" i="17" s="1"/>
  <c r="D1976" i="17"/>
  <c r="F1976" i="17" s="1"/>
  <c r="E1976" i="17"/>
  <c r="G1976" i="17" s="1"/>
  <c r="D1977" i="17"/>
  <c r="F1977" i="17" s="1"/>
  <c r="E1977" i="17"/>
  <c r="G1977" i="17" s="1"/>
  <c r="D1978" i="17"/>
  <c r="F1978" i="17" s="1"/>
  <c r="E1978" i="17"/>
  <c r="G1978" i="17" s="1"/>
  <c r="D1979" i="17"/>
  <c r="F1979" i="17" s="1"/>
  <c r="E1979" i="17"/>
  <c r="G1979" i="17" s="1"/>
  <c r="D1980" i="17"/>
  <c r="F1980" i="17" s="1"/>
  <c r="E1980" i="17"/>
  <c r="G1980" i="17" s="1"/>
  <c r="D1981" i="17"/>
  <c r="F1981" i="17" s="1"/>
  <c r="E1981" i="17"/>
  <c r="G1981" i="17" s="1"/>
  <c r="D1982" i="17"/>
  <c r="F1982" i="17" s="1"/>
  <c r="E1982" i="17"/>
  <c r="G1982" i="17" s="1"/>
  <c r="D1983" i="17"/>
  <c r="F1983" i="17" s="1"/>
  <c r="E1983" i="17"/>
  <c r="G1983" i="17" s="1"/>
  <c r="D1984" i="17"/>
  <c r="F1984" i="17" s="1"/>
  <c r="E1984" i="17"/>
  <c r="G1984" i="17" s="1"/>
  <c r="D1985" i="17"/>
  <c r="F1985" i="17" s="1"/>
  <c r="E1985" i="17"/>
  <c r="G1985" i="17" s="1"/>
  <c r="D1986" i="17"/>
  <c r="F1986" i="17" s="1"/>
  <c r="E1986" i="17"/>
  <c r="G1986" i="17" s="1"/>
  <c r="D1987" i="17"/>
  <c r="F1987" i="17" s="1"/>
  <c r="E1987" i="17"/>
  <c r="G1987" i="17" s="1"/>
  <c r="D1988" i="17"/>
  <c r="F1988" i="17" s="1"/>
  <c r="E1988" i="17"/>
  <c r="G1988" i="17" s="1"/>
  <c r="D1989" i="17"/>
  <c r="F1989" i="17" s="1"/>
  <c r="E1989" i="17"/>
  <c r="G1989" i="17" s="1"/>
  <c r="D1990" i="17"/>
  <c r="F1990" i="17" s="1"/>
  <c r="E1990" i="17"/>
  <c r="G1990" i="17" s="1"/>
  <c r="D1991" i="17"/>
  <c r="F1991" i="17" s="1"/>
  <c r="E1991" i="17"/>
  <c r="G1991" i="17" s="1"/>
  <c r="D1992" i="17"/>
  <c r="F1992" i="17" s="1"/>
  <c r="E1992" i="17"/>
  <c r="G1992" i="17" s="1"/>
  <c r="D1993" i="17"/>
  <c r="F1993" i="17" s="1"/>
  <c r="E1993" i="17"/>
  <c r="G1993" i="17" s="1"/>
  <c r="D1994" i="17"/>
  <c r="F1994" i="17" s="1"/>
  <c r="E1994" i="17"/>
  <c r="G1994" i="17" s="1"/>
  <c r="D1995" i="17"/>
  <c r="F1995" i="17" s="1"/>
  <c r="E1995" i="17"/>
  <c r="G1995" i="17" s="1"/>
  <c r="D1996" i="17"/>
  <c r="F1996" i="17" s="1"/>
  <c r="E1996" i="17"/>
  <c r="G1996" i="17" s="1"/>
  <c r="D1997" i="17"/>
  <c r="F1997" i="17" s="1"/>
  <c r="E1997" i="17"/>
  <c r="G1997" i="17" s="1"/>
  <c r="D1998" i="17"/>
  <c r="F1998" i="17" s="1"/>
  <c r="E1998" i="17"/>
  <c r="G1998" i="17" s="1"/>
  <c r="D1999" i="17"/>
  <c r="F1999" i="17" s="1"/>
  <c r="E1999" i="17"/>
  <c r="G1999" i="17" s="1"/>
  <c r="D2000" i="17"/>
  <c r="F2000" i="17" s="1"/>
  <c r="E2000" i="17"/>
  <c r="G2000" i="17" s="1"/>
  <c r="D2001" i="17"/>
  <c r="F2001" i="17" s="1"/>
  <c r="E2001" i="17"/>
  <c r="G2001" i="17" s="1"/>
  <c r="D2002" i="17"/>
  <c r="F2002" i="17" s="1"/>
  <c r="E2002" i="17"/>
  <c r="G2002" i="17" s="1"/>
  <c r="D2003" i="17"/>
  <c r="F2003" i="17" s="1"/>
  <c r="E2003" i="17"/>
  <c r="G2003" i="17" s="1"/>
  <c r="D2004" i="17"/>
  <c r="F2004" i="17" s="1"/>
  <c r="E2004" i="17"/>
  <c r="G2004" i="17" s="1"/>
  <c r="D2005" i="17"/>
  <c r="F2005" i="17" s="1"/>
  <c r="E2005" i="17"/>
  <c r="G2005" i="17" s="1"/>
  <c r="D2006" i="17"/>
  <c r="F2006" i="17" s="1"/>
  <c r="E2006" i="17"/>
  <c r="G2006" i="17" s="1"/>
  <c r="D2007" i="17"/>
  <c r="F2007" i="17" s="1"/>
  <c r="E2007" i="17"/>
  <c r="G2007" i="17" s="1"/>
  <c r="D2008" i="17"/>
  <c r="F2008" i="17" s="1"/>
  <c r="E2008" i="17"/>
  <c r="G2008" i="17" s="1"/>
  <c r="D2009" i="17"/>
  <c r="F2009" i="17" s="1"/>
  <c r="E2009" i="17"/>
  <c r="G2009" i="17" s="1"/>
  <c r="D2010" i="17"/>
  <c r="F2010" i="17" s="1"/>
  <c r="E2010" i="17"/>
  <c r="G2010" i="17" s="1"/>
  <c r="D2011" i="17"/>
  <c r="F2011" i="17" s="1"/>
  <c r="E2011" i="17"/>
  <c r="G2011" i="17" s="1"/>
  <c r="D2012" i="17"/>
  <c r="F2012" i="17" s="1"/>
  <c r="E2012" i="17"/>
  <c r="G2012" i="17" s="1"/>
  <c r="D2013" i="17"/>
  <c r="F2013" i="17" s="1"/>
  <c r="E2013" i="17"/>
  <c r="G2013" i="17" s="1"/>
  <c r="D2014" i="17"/>
  <c r="F2014" i="17" s="1"/>
  <c r="E2014" i="17"/>
  <c r="G2014" i="17" s="1"/>
  <c r="D2015" i="17"/>
  <c r="F2015" i="17" s="1"/>
  <c r="E2015" i="17"/>
  <c r="G2015" i="17" s="1"/>
  <c r="D2016" i="17"/>
  <c r="F2016" i="17" s="1"/>
  <c r="E2016" i="17"/>
  <c r="G2016" i="17" s="1"/>
  <c r="D2017" i="17"/>
  <c r="F2017" i="17" s="1"/>
  <c r="E2017" i="17"/>
  <c r="G2017" i="17" s="1"/>
  <c r="D2018" i="17"/>
  <c r="F2018" i="17" s="1"/>
  <c r="E2018" i="17"/>
  <c r="G2018" i="17" s="1"/>
  <c r="D2019" i="17"/>
  <c r="F2019" i="17" s="1"/>
  <c r="E2019" i="17"/>
  <c r="G2019" i="17" s="1"/>
  <c r="D2020" i="17"/>
  <c r="F2020" i="17" s="1"/>
  <c r="E2020" i="17"/>
  <c r="G2020" i="17" s="1"/>
  <c r="D2021" i="17"/>
  <c r="F2021" i="17" s="1"/>
  <c r="E2021" i="17"/>
  <c r="G2021" i="17" s="1"/>
  <c r="D2022" i="17"/>
  <c r="F2022" i="17" s="1"/>
  <c r="E2022" i="17"/>
  <c r="G2022" i="17" s="1"/>
  <c r="D2023" i="17"/>
  <c r="F2023" i="17" s="1"/>
  <c r="E2023" i="17"/>
  <c r="G2023" i="17" s="1"/>
  <c r="E1773" i="17"/>
  <c r="G1773" i="17" s="1"/>
  <c r="D1773" i="17"/>
  <c r="F1773" i="17" s="1"/>
  <c r="D1536" i="17"/>
  <c r="F1536" i="17" s="1"/>
  <c r="E1536" i="17"/>
  <c r="G1536" i="17" s="1"/>
  <c r="D1537" i="17"/>
  <c r="F1537" i="17" s="1"/>
  <c r="E1537" i="17"/>
  <c r="G1537" i="17" s="1"/>
  <c r="D1538" i="17"/>
  <c r="F1538" i="17" s="1"/>
  <c r="E1538" i="17"/>
  <c r="G1538" i="17" s="1"/>
  <c r="D1539" i="17"/>
  <c r="F1539" i="17" s="1"/>
  <c r="E1539" i="17"/>
  <c r="G1539" i="17" s="1"/>
  <c r="D1540" i="17"/>
  <c r="F1540" i="17" s="1"/>
  <c r="E1540" i="17"/>
  <c r="G1540" i="17" s="1"/>
  <c r="D1541" i="17"/>
  <c r="F1541" i="17" s="1"/>
  <c r="E1541" i="17"/>
  <c r="G1541" i="17" s="1"/>
  <c r="D1542" i="17"/>
  <c r="F1542" i="17" s="1"/>
  <c r="E1542" i="17"/>
  <c r="G1542" i="17" s="1"/>
  <c r="D1543" i="17"/>
  <c r="F1543" i="17" s="1"/>
  <c r="E1543" i="17"/>
  <c r="G1543" i="17" s="1"/>
  <c r="D1544" i="17"/>
  <c r="F1544" i="17" s="1"/>
  <c r="E1544" i="17"/>
  <c r="G1544" i="17" s="1"/>
  <c r="D1545" i="17"/>
  <c r="F1545" i="17" s="1"/>
  <c r="E1545" i="17"/>
  <c r="G1545" i="17" s="1"/>
  <c r="D1546" i="17"/>
  <c r="F1546" i="17" s="1"/>
  <c r="E1546" i="17"/>
  <c r="G1546" i="17" s="1"/>
  <c r="D1547" i="17"/>
  <c r="F1547" i="17" s="1"/>
  <c r="E1547" i="17"/>
  <c r="G1547" i="17" s="1"/>
  <c r="D1548" i="17"/>
  <c r="F1548" i="17" s="1"/>
  <c r="E1548" i="17"/>
  <c r="G1548" i="17" s="1"/>
  <c r="D1549" i="17"/>
  <c r="F1549" i="17" s="1"/>
  <c r="E1549" i="17"/>
  <c r="G1549" i="17" s="1"/>
  <c r="D1550" i="17"/>
  <c r="F1550" i="17" s="1"/>
  <c r="E1550" i="17"/>
  <c r="G1550" i="17" s="1"/>
  <c r="D1551" i="17"/>
  <c r="F1551" i="17" s="1"/>
  <c r="E1551" i="17"/>
  <c r="G1551" i="17" s="1"/>
  <c r="D1552" i="17"/>
  <c r="F1552" i="17" s="1"/>
  <c r="E1552" i="17"/>
  <c r="G1552" i="17" s="1"/>
  <c r="D1553" i="17"/>
  <c r="F1553" i="17" s="1"/>
  <c r="E1553" i="17"/>
  <c r="G1553" i="17" s="1"/>
  <c r="D1554" i="17"/>
  <c r="F1554" i="17" s="1"/>
  <c r="E1554" i="17"/>
  <c r="G1554" i="17" s="1"/>
  <c r="D1555" i="17"/>
  <c r="F1555" i="17" s="1"/>
  <c r="E1555" i="17"/>
  <c r="G1555" i="17" s="1"/>
  <c r="D1556" i="17"/>
  <c r="F1556" i="17" s="1"/>
  <c r="E1556" i="17"/>
  <c r="G1556" i="17" s="1"/>
  <c r="D1557" i="17"/>
  <c r="F1557" i="17" s="1"/>
  <c r="E1557" i="17"/>
  <c r="G1557" i="17" s="1"/>
  <c r="D1558" i="17"/>
  <c r="F1558" i="17" s="1"/>
  <c r="E1558" i="17"/>
  <c r="G1558" i="17" s="1"/>
  <c r="D1559" i="17"/>
  <c r="F1559" i="17" s="1"/>
  <c r="E1559" i="17"/>
  <c r="G1559" i="17" s="1"/>
  <c r="D1560" i="17"/>
  <c r="F1560" i="17" s="1"/>
  <c r="E1560" i="17"/>
  <c r="G1560" i="17" s="1"/>
  <c r="D1561" i="17"/>
  <c r="F1561" i="17" s="1"/>
  <c r="E1561" i="17"/>
  <c r="G1561" i="17" s="1"/>
  <c r="D1562" i="17"/>
  <c r="F1562" i="17" s="1"/>
  <c r="E1562" i="17"/>
  <c r="G1562" i="17" s="1"/>
  <c r="D1563" i="17"/>
  <c r="F1563" i="17" s="1"/>
  <c r="E1563" i="17"/>
  <c r="G1563" i="17" s="1"/>
  <c r="D1564" i="17"/>
  <c r="F1564" i="17" s="1"/>
  <c r="E1564" i="17"/>
  <c r="G1564" i="17" s="1"/>
  <c r="D1565" i="17"/>
  <c r="F1565" i="17" s="1"/>
  <c r="E1565" i="17"/>
  <c r="G1565" i="17" s="1"/>
  <c r="D1566" i="17"/>
  <c r="F1566" i="17" s="1"/>
  <c r="E1566" i="17"/>
  <c r="G1566" i="17" s="1"/>
  <c r="D1567" i="17"/>
  <c r="F1567" i="17" s="1"/>
  <c r="E1567" i="17"/>
  <c r="G1567" i="17" s="1"/>
  <c r="D1568" i="17"/>
  <c r="F1568" i="17" s="1"/>
  <c r="E1568" i="17"/>
  <c r="G1568" i="17" s="1"/>
  <c r="D1569" i="17"/>
  <c r="F1569" i="17" s="1"/>
  <c r="E1569" i="17"/>
  <c r="G1569" i="17" s="1"/>
  <c r="D1570" i="17"/>
  <c r="F1570" i="17" s="1"/>
  <c r="E1570" i="17"/>
  <c r="G1570" i="17" s="1"/>
  <c r="D1571" i="17"/>
  <c r="F1571" i="17" s="1"/>
  <c r="E1571" i="17"/>
  <c r="G1571" i="17" s="1"/>
  <c r="D1572" i="17"/>
  <c r="F1572" i="17" s="1"/>
  <c r="E1572" i="17"/>
  <c r="G1572" i="17" s="1"/>
  <c r="D1573" i="17"/>
  <c r="F1573" i="17" s="1"/>
  <c r="E1573" i="17"/>
  <c r="G1573" i="17" s="1"/>
  <c r="D1574" i="17"/>
  <c r="F1574" i="17" s="1"/>
  <c r="E1574" i="17"/>
  <c r="G1574" i="17" s="1"/>
  <c r="D1575" i="17"/>
  <c r="F1575" i="17" s="1"/>
  <c r="E1575" i="17"/>
  <c r="G1575" i="17" s="1"/>
  <c r="D1576" i="17"/>
  <c r="F1576" i="17" s="1"/>
  <c r="E1576" i="17"/>
  <c r="G1576" i="17" s="1"/>
  <c r="D1577" i="17"/>
  <c r="F1577" i="17" s="1"/>
  <c r="E1577" i="17"/>
  <c r="G1577" i="17" s="1"/>
  <c r="D1578" i="17"/>
  <c r="F1578" i="17" s="1"/>
  <c r="E1578" i="17"/>
  <c r="G1578" i="17" s="1"/>
  <c r="D1579" i="17"/>
  <c r="F1579" i="17" s="1"/>
  <c r="E1579" i="17"/>
  <c r="G1579" i="17" s="1"/>
  <c r="D1580" i="17"/>
  <c r="F1580" i="17" s="1"/>
  <c r="E1580" i="17"/>
  <c r="G1580" i="17" s="1"/>
  <c r="D1581" i="17"/>
  <c r="F1581" i="17" s="1"/>
  <c r="E1581" i="17"/>
  <c r="G1581" i="17" s="1"/>
  <c r="D1582" i="17"/>
  <c r="F1582" i="17" s="1"/>
  <c r="E1582" i="17"/>
  <c r="G1582" i="17" s="1"/>
  <c r="D1583" i="17"/>
  <c r="F1583" i="17" s="1"/>
  <c r="E1583" i="17"/>
  <c r="G1583" i="17" s="1"/>
  <c r="D1584" i="17"/>
  <c r="F1584" i="17" s="1"/>
  <c r="E1584" i="17"/>
  <c r="G1584" i="17" s="1"/>
  <c r="D1585" i="17"/>
  <c r="F1585" i="17" s="1"/>
  <c r="E1585" i="17"/>
  <c r="G1585" i="17" s="1"/>
  <c r="D1586" i="17"/>
  <c r="F1586" i="17" s="1"/>
  <c r="E1586" i="17"/>
  <c r="G1586" i="17" s="1"/>
  <c r="D1587" i="17"/>
  <c r="F1587" i="17" s="1"/>
  <c r="E1587" i="17"/>
  <c r="G1587" i="17" s="1"/>
  <c r="D1588" i="17"/>
  <c r="F1588" i="17" s="1"/>
  <c r="E1588" i="17"/>
  <c r="G1588" i="17" s="1"/>
  <c r="D1589" i="17"/>
  <c r="F1589" i="17" s="1"/>
  <c r="E1589" i="17"/>
  <c r="G1589" i="17" s="1"/>
  <c r="D1590" i="17"/>
  <c r="F1590" i="17" s="1"/>
  <c r="E1590" i="17"/>
  <c r="G1590" i="17" s="1"/>
  <c r="D1591" i="17"/>
  <c r="F1591" i="17" s="1"/>
  <c r="E1591" i="17"/>
  <c r="G1591" i="17" s="1"/>
  <c r="D1592" i="17"/>
  <c r="F1592" i="17" s="1"/>
  <c r="E1592" i="17"/>
  <c r="G1592" i="17" s="1"/>
  <c r="D1593" i="17"/>
  <c r="F1593" i="17" s="1"/>
  <c r="E1593" i="17"/>
  <c r="G1593" i="17" s="1"/>
  <c r="D1594" i="17"/>
  <c r="F1594" i="17" s="1"/>
  <c r="E1594" i="17"/>
  <c r="G1594" i="17" s="1"/>
  <c r="D1595" i="17"/>
  <c r="F1595" i="17" s="1"/>
  <c r="E1595" i="17"/>
  <c r="G1595" i="17" s="1"/>
  <c r="D1596" i="17"/>
  <c r="F1596" i="17" s="1"/>
  <c r="E1596" i="17"/>
  <c r="G1596" i="17" s="1"/>
  <c r="D1597" i="17"/>
  <c r="F1597" i="17" s="1"/>
  <c r="E1597" i="17"/>
  <c r="G1597" i="17" s="1"/>
  <c r="D1598" i="17"/>
  <c r="F1598" i="17" s="1"/>
  <c r="E1598" i="17"/>
  <c r="G1598" i="17" s="1"/>
  <c r="D1599" i="17"/>
  <c r="F1599" i="17" s="1"/>
  <c r="E1599" i="17"/>
  <c r="G1599" i="17" s="1"/>
  <c r="D1600" i="17"/>
  <c r="F1600" i="17" s="1"/>
  <c r="E1600" i="17"/>
  <c r="G1600" i="17" s="1"/>
  <c r="D1601" i="17"/>
  <c r="F1601" i="17" s="1"/>
  <c r="E1601" i="17"/>
  <c r="G1601" i="17" s="1"/>
  <c r="D1602" i="17"/>
  <c r="F1602" i="17" s="1"/>
  <c r="E1602" i="17"/>
  <c r="G1602" i="17" s="1"/>
  <c r="D1603" i="17"/>
  <c r="F1603" i="17" s="1"/>
  <c r="E1603" i="17"/>
  <c r="G1603" i="17" s="1"/>
  <c r="D1604" i="17"/>
  <c r="F1604" i="17" s="1"/>
  <c r="E1604" i="17"/>
  <c r="G1604" i="17" s="1"/>
  <c r="D1605" i="17"/>
  <c r="F1605" i="17" s="1"/>
  <c r="E1605" i="17"/>
  <c r="G1605" i="17" s="1"/>
  <c r="D1606" i="17"/>
  <c r="F1606" i="17" s="1"/>
  <c r="E1606" i="17"/>
  <c r="G1606" i="17" s="1"/>
  <c r="D1607" i="17"/>
  <c r="F1607" i="17" s="1"/>
  <c r="E1607" i="17"/>
  <c r="G1607" i="17" s="1"/>
  <c r="D1608" i="17"/>
  <c r="F1608" i="17" s="1"/>
  <c r="E1608" i="17"/>
  <c r="G1608" i="17" s="1"/>
  <c r="D1609" i="17"/>
  <c r="F1609" i="17" s="1"/>
  <c r="E1609" i="17"/>
  <c r="G1609" i="17" s="1"/>
  <c r="D1610" i="17"/>
  <c r="F1610" i="17" s="1"/>
  <c r="E1610" i="17"/>
  <c r="G1610" i="17" s="1"/>
  <c r="D1611" i="17"/>
  <c r="F1611" i="17" s="1"/>
  <c r="E1611" i="17"/>
  <c r="G1611" i="17" s="1"/>
  <c r="D1612" i="17"/>
  <c r="F1612" i="17" s="1"/>
  <c r="E1612" i="17"/>
  <c r="G1612" i="17" s="1"/>
  <c r="D1613" i="17"/>
  <c r="F1613" i="17" s="1"/>
  <c r="E1613" i="17"/>
  <c r="G1613" i="17" s="1"/>
  <c r="D1614" i="17"/>
  <c r="F1614" i="17" s="1"/>
  <c r="E1614" i="17"/>
  <c r="G1614" i="17" s="1"/>
  <c r="D1615" i="17"/>
  <c r="F1615" i="17" s="1"/>
  <c r="E1615" i="17"/>
  <c r="G1615" i="17" s="1"/>
  <c r="D1616" i="17"/>
  <c r="F1616" i="17" s="1"/>
  <c r="E1616" i="17"/>
  <c r="G1616" i="17" s="1"/>
  <c r="D1617" i="17"/>
  <c r="F1617" i="17" s="1"/>
  <c r="E1617" i="17"/>
  <c r="G1617" i="17" s="1"/>
  <c r="D1618" i="17"/>
  <c r="F1618" i="17" s="1"/>
  <c r="E1618" i="17"/>
  <c r="G1618" i="17" s="1"/>
  <c r="D1619" i="17"/>
  <c r="F1619" i="17" s="1"/>
  <c r="E1619" i="17"/>
  <c r="G1619" i="17" s="1"/>
  <c r="D1620" i="17"/>
  <c r="F1620" i="17" s="1"/>
  <c r="E1620" i="17"/>
  <c r="G1620" i="17" s="1"/>
  <c r="D1621" i="17"/>
  <c r="F1621" i="17" s="1"/>
  <c r="E1621" i="17"/>
  <c r="G1621" i="17" s="1"/>
  <c r="D1622" i="17"/>
  <c r="F1622" i="17" s="1"/>
  <c r="E1622" i="17"/>
  <c r="G1622" i="17" s="1"/>
  <c r="D1623" i="17"/>
  <c r="F1623" i="17" s="1"/>
  <c r="E1623" i="17"/>
  <c r="G1623" i="17" s="1"/>
  <c r="D1624" i="17"/>
  <c r="F1624" i="17" s="1"/>
  <c r="E1624" i="17"/>
  <c r="G1624" i="17" s="1"/>
  <c r="D1625" i="17"/>
  <c r="F1625" i="17" s="1"/>
  <c r="E1625" i="17"/>
  <c r="G1625" i="17" s="1"/>
  <c r="D1626" i="17"/>
  <c r="F1626" i="17" s="1"/>
  <c r="E1626" i="17"/>
  <c r="G1626" i="17" s="1"/>
  <c r="D1627" i="17"/>
  <c r="F1627" i="17" s="1"/>
  <c r="E1627" i="17"/>
  <c r="G1627" i="17" s="1"/>
  <c r="D1628" i="17"/>
  <c r="F1628" i="17" s="1"/>
  <c r="E1628" i="17"/>
  <c r="G1628" i="17" s="1"/>
  <c r="D1629" i="17"/>
  <c r="F1629" i="17" s="1"/>
  <c r="E1629" i="17"/>
  <c r="G1629" i="17" s="1"/>
  <c r="D1630" i="17"/>
  <c r="F1630" i="17" s="1"/>
  <c r="E1630" i="17"/>
  <c r="G1630" i="17" s="1"/>
  <c r="D1631" i="17"/>
  <c r="F1631" i="17" s="1"/>
  <c r="E1631" i="17"/>
  <c r="G1631" i="17" s="1"/>
  <c r="D1632" i="17"/>
  <c r="F1632" i="17" s="1"/>
  <c r="E1632" i="17"/>
  <c r="G1632" i="17" s="1"/>
  <c r="D1633" i="17"/>
  <c r="F1633" i="17" s="1"/>
  <c r="E1633" i="17"/>
  <c r="G1633" i="17" s="1"/>
  <c r="D1634" i="17"/>
  <c r="F1634" i="17" s="1"/>
  <c r="E1634" i="17"/>
  <c r="G1634" i="17" s="1"/>
  <c r="D1635" i="17"/>
  <c r="F1635" i="17" s="1"/>
  <c r="E1635" i="17"/>
  <c r="G1635" i="17" s="1"/>
  <c r="D1636" i="17"/>
  <c r="F1636" i="17" s="1"/>
  <c r="E1636" i="17"/>
  <c r="G1636" i="17" s="1"/>
  <c r="D1637" i="17"/>
  <c r="F1637" i="17" s="1"/>
  <c r="E1637" i="17"/>
  <c r="G1637" i="17" s="1"/>
  <c r="D1638" i="17"/>
  <c r="F1638" i="17" s="1"/>
  <c r="E1638" i="17"/>
  <c r="G1638" i="17" s="1"/>
  <c r="D1639" i="17"/>
  <c r="F1639" i="17" s="1"/>
  <c r="E1639" i="17"/>
  <c r="G1639" i="17" s="1"/>
  <c r="D1640" i="17"/>
  <c r="F1640" i="17" s="1"/>
  <c r="E1640" i="17"/>
  <c r="G1640" i="17" s="1"/>
  <c r="D1641" i="17"/>
  <c r="F1641" i="17" s="1"/>
  <c r="E1641" i="17"/>
  <c r="G1641" i="17" s="1"/>
  <c r="D1642" i="17"/>
  <c r="F1642" i="17" s="1"/>
  <c r="E1642" i="17"/>
  <c r="G1642" i="17" s="1"/>
  <c r="D1643" i="17"/>
  <c r="F1643" i="17" s="1"/>
  <c r="E1643" i="17"/>
  <c r="G1643" i="17" s="1"/>
  <c r="D1644" i="17"/>
  <c r="F1644" i="17" s="1"/>
  <c r="E1644" i="17"/>
  <c r="G1644" i="17" s="1"/>
  <c r="D1645" i="17"/>
  <c r="F1645" i="17" s="1"/>
  <c r="E1645" i="17"/>
  <c r="G1645" i="17" s="1"/>
  <c r="D1646" i="17"/>
  <c r="F1646" i="17" s="1"/>
  <c r="E1646" i="17"/>
  <c r="G1646" i="17" s="1"/>
  <c r="D1647" i="17"/>
  <c r="F1647" i="17" s="1"/>
  <c r="E1647" i="17"/>
  <c r="G1647" i="17" s="1"/>
  <c r="D1648" i="17"/>
  <c r="F1648" i="17" s="1"/>
  <c r="E1648" i="17"/>
  <c r="G1648" i="17" s="1"/>
  <c r="D1649" i="17"/>
  <c r="F1649" i="17" s="1"/>
  <c r="E1649" i="17"/>
  <c r="G1649" i="17" s="1"/>
  <c r="D1650" i="17"/>
  <c r="F1650" i="17" s="1"/>
  <c r="E1650" i="17"/>
  <c r="G1650" i="17" s="1"/>
  <c r="D1651" i="17"/>
  <c r="F1651" i="17" s="1"/>
  <c r="E1651" i="17"/>
  <c r="G1651" i="17" s="1"/>
  <c r="D1652" i="17"/>
  <c r="F1652" i="17" s="1"/>
  <c r="E1652" i="17"/>
  <c r="G1652" i="17" s="1"/>
  <c r="D1653" i="17"/>
  <c r="F1653" i="17" s="1"/>
  <c r="E1653" i="17"/>
  <c r="G1653" i="17" s="1"/>
  <c r="D1654" i="17"/>
  <c r="F1654" i="17" s="1"/>
  <c r="E1654" i="17"/>
  <c r="G1654" i="17" s="1"/>
  <c r="D1655" i="17"/>
  <c r="F1655" i="17" s="1"/>
  <c r="E1655" i="17"/>
  <c r="G1655" i="17" s="1"/>
  <c r="D1656" i="17"/>
  <c r="F1656" i="17" s="1"/>
  <c r="E1656" i="17"/>
  <c r="G1656" i="17" s="1"/>
  <c r="D1657" i="17"/>
  <c r="F1657" i="17" s="1"/>
  <c r="E1657" i="17"/>
  <c r="G1657" i="17" s="1"/>
  <c r="D1658" i="17"/>
  <c r="F1658" i="17" s="1"/>
  <c r="E1658" i="17"/>
  <c r="G1658" i="17" s="1"/>
  <c r="D1659" i="17"/>
  <c r="F1659" i="17" s="1"/>
  <c r="E1659" i="17"/>
  <c r="G1659" i="17" s="1"/>
  <c r="D1660" i="17"/>
  <c r="F1660" i="17" s="1"/>
  <c r="E1660" i="17"/>
  <c r="G1660" i="17" s="1"/>
  <c r="D1661" i="17"/>
  <c r="F1661" i="17" s="1"/>
  <c r="E1661" i="17"/>
  <c r="G1661" i="17" s="1"/>
  <c r="D1662" i="17"/>
  <c r="F1662" i="17" s="1"/>
  <c r="E1662" i="17"/>
  <c r="G1662" i="17" s="1"/>
  <c r="D1663" i="17"/>
  <c r="F1663" i="17" s="1"/>
  <c r="E1663" i="17"/>
  <c r="G1663" i="17" s="1"/>
  <c r="D1664" i="17"/>
  <c r="F1664" i="17" s="1"/>
  <c r="E1664" i="17"/>
  <c r="G1664" i="17" s="1"/>
  <c r="D1665" i="17"/>
  <c r="F1665" i="17" s="1"/>
  <c r="E1665" i="17"/>
  <c r="G1665" i="17" s="1"/>
  <c r="D1666" i="17"/>
  <c r="F1666" i="17" s="1"/>
  <c r="E1666" i="17"/>
  <c r="G1666" i="17" s="1"/>
  <c r="D1667" i="17"/>
  <c r="F1667" i="17" s="1"/>
  <c r="E1667" i="17"/>
  <c r="G1667" i="17" s="1"/>
  <c r="D1668" i="17"/>
  <c r="F1668" i="17" s="1"/>
  <c r="E1668" i="17"/>
  <c r="G1668" i="17" s="1"/>
  <c r="D1669" i="17"/>
  <c r="F1669" i="17" s="1"/>
  <c r="E1669" i="17"/>
  <c r="G1669" i="17" s="1"/>
  <c r="D1670" i="17"/>
  <c r="F1670" i="17" s="1"/>
  <c r="E1670" i="17"/>
  <c r="G1670" i="17" s="1"/>
  <c r="D1671" i="17"/>
  <c r="F1671" i="17" s="1"/>
  <c r="E1671" i="17"/>
  <c r="G1671" i="17" s="1"/>
  <c r="D1672" i="17"/>
  <c r="F1672" i="17" s="1"/>
  <c r="E1672" i="17"/>
  <c r="G1672" i="17" s="1"/>
  <c r="D1673" i="17"/>
  <c r="F1673" i="17" s="1"/>
  <c r="E1673" i="17"/>
  <c r="G1673" i="17" s="1"/>
  <c r="D1674" i="17"/>
  <c r="F1674" i="17" s="1"/>
  <c r="E1674" i="17"/>
  <c r="G1674" i="17" s="1"/>
  <c r="D1675" i="17"/>
  <c r="F1675" i="17" s="1"/>
  <c r="E1675" i="17"/>
  <c r="G1675" i="17" s="1"/>
  <c r="D1676" i="17"/>
  <c r="F1676" i="17" s="1"/>
  <c r="E1676" i="17"/>
  <c r="G1676" i="17" s="1"/>
  <c r="D1677" i="17"/>
  <c r="F1677" i="17" s="1"/>
  <c r="E1677" i="17"/>
  <c r="G1677" i="17" s="1"/>
  <c r="D1678" i="17"/>
  <c r="F1678" i="17" s="1"/>
  <c r="E1678" i="17"/>
  <c r="G1678" i="17" s="1"/>
  <c r="D1679" i="17"/>
  <c r="F1679" i="17" s="1"/>
  <c r="E1679" i="17"/>
  <c r="G1679" i="17" s="1"/>
  <c r="D1680" i="17"/>
  <c r="F1680" i="17" s="1"/>
  <c r="E1680" i="17"/>
  <c r="G1680" i="17" s="1"/>
  <c r="D1681" i="17"/>
  <c r="F1681" i="17" s="1"/>
  <c r="E1681" i="17"/>
  <c r="G1681" i="17" s="1"/>
  <c r="D1682" i="17"/>
  <c r="F1682" i="17" s="1"/>
  <c r="E1682" i="17"/>
  <c r="G1682" i="17" s="1"/>
  <c r="D1683" i="17"/>
  <c r="F1683" i="17" s="1"/>
  <c r="E1683" i="17"/>
  <c r="G1683" i="17" s="1"/>
  <c r="D1684" i="17"/>
  <c r="F1684" i="17" s="1"/>
  <c r="E1684" i="17"/>
  <c r="G1684" i="17" s="1"/>
  <c r="D1685" i="17"/>
  <c r="F1685" i="17" s="1"/>
  <c r="E1685" i="17"/>
  <c r="G1685" i="17" s="1"/>
  <c r="D1686" i="17"/>
  <c r="F1686" i="17" s="1"/>
  <c r="E1686" i="17"/>
  <c r="G1686" i="17" s="1"/>
  <c r="D1687" i="17"/>
  <c r="F1687" i="17" s="1"/>
  <c r="E1687" i="17"/>
  <c r="G1687" i="17" s="1"/>
  <c r="D1688" i="17"/>
  <c r="F1688" i="17" s="1"/>
  <c r="E1688" i="17"/>
  <c r="G1688" i="17" s="1"/>
  <c r="D1689" i="17"/>
  <c r="F1689" i="17" s="1"/>
  <c r="E1689" i="17"/>
  <c r="G1689" i="17" s="1"/>
  <c r="D1690" i="17"/>
  <c r="F1690" i="17" s="1"/>
  <c r="E1690" i="17"/>
  <c r="G1690" i="17" s="1"/>
  <c r="D1691" i="17"/>
  <c r="F1691" i="17" s="1"/>
  <c r="E1691" i="17"/>
  <c r="G1691" i="17" s="1"/>
  <c r="D1692" i="17"/>
  <c r="F1692" i="17" s="1"/>
  <c r="E1692" i="17"/>
  <c r="G1692" i="17" s="1"/>
  <c r="D1693" i="17"/>
  <c r="F1693" i="17" s="1"/>
  <c r="E1693" i="17"/>
  <c r="G1693" i="17" s="1"/>
  <c r="D1694" i="17"/>
  <c r="F1694" i="17" s="1"/>
  <c r="E1694" i="17"/>
  <c r="G1694" i="17" s="1"/>
  <c r="D1695" i="17"/>
  <c r="F1695" i="17" s="1"/>
  <c r="E1695" i="17"/>
  <c r="G1695" i="17" s="1"/>
  <c r="D1696" i="17"/>
  <c r="F1696" i="17" s="1"/>
  <c r="E1696" i="17"/>
  <c r="G1696" i="17" s="1"/>
  <c r="D1697" i="17"/>
  <c r="F1697" i="17" s="1"/>
  <c r="E1697" i="17"/>
  <c r="G1697" i="17" s="1"/>
  <c r="D1698" i="17"/>
  <c r="F1698" i="17" s="1"/>
  <c r="E1698" i="17"/>
  <c r="G1698" i="17" s="1"/>
  <c r="D1699" i="17"/>
  <c r="F1699" i="17" s="1"/>
  <c r="E1699" i="17"/>
  <c r="G1699" i="17" s="1"/>
  <c r="D1700" i="17"/>
  <c r="F1700" i="17" s="1"/>
  <c r="E1700" i="17"/>
  <c r="G1700" i="17" s="1"/>
  <c r="D1701" i="17"/>
  <c r="F1701" i="17" s="1"/>
  <c r="E1701" i="17"/>
  <c r="G1701" i="17" s="1"/>
  <c r="D1702" i="17"/>
  <c r="F1702" i="17" s="1"/>
  <c r="E1702" i="17"/>
  <c r="G1702" i="17" s="1"/>
  <c r="D1703" i="17"/>
  <c r="F1703" i="17" s="1"/>
  <c r="E1703" i="17"/>
  <c r="G1703" i="17" s="1"/>
  <c r="D1704" i="17"/>
  <c r="F1704" i="17" s="1"/>
  <c r="E1704" i="17"/>
  <c r="G1704" i="17" s="1"/>
  <c r="D1705" i="17"/>
  <c r="F1705" i="17" s="1"/>
  <c r="E1705" i="17"/>
  <c r="G1705" i="17" s="1"/>
  <c r="D1706" i="17"/>
  <c r="F1706" i="17" s="1"/>
  <c r="E1706" i="17"/>
  <c r="G1706" i="17" s="1"/>
  <c r="D1707" i="17"/>
  <c r="F1707" i="17" s="1"/>
  <c r="E1707" i="17"/>
  <c r="G1707" i="17" s="1"/>
  <c r="D1708" i="17"/>
  <c r="F1708" i="17" s="1"/>
  <c r="E1708" i="17"/>
  <c r="G1708" i="17" s="1"/>
  <c r="D1709" i="17"/>
  <c r="F1709" i="17" s="1"/>
  <c r="E1709" i="17"/>
  <c r="G1709" i="17" s="1"/>
  <c r="D1710" i="17"/>
  <c r="F1710" i="17" s="1"/>
  <c r="E1710" i="17"/>
  <c r="G1710" i="17" s="1"/>
  <c r="D1711" i="17"/>
  <c r="F1711" i="17" s="1"/>
  <c r="E1711" i="17"/>
  <c r="G1711" i="17" s="1"/>
  <c r="D1712" i="17"/>
  <c r="F1712" i="17" s="1"/>
  <c r="E1712" i="17"/>
  <c r="G1712" i="17" s="1"/>
  <c r="D1713" i="17"/>
  <c r="F1713" i="17" s="1"/>
  <c r="E1713" i="17"/>
  <c r="G1713" i="17" s="1"/>
  <c r="D1714" i="17"/>
  <c r="F1714" i="17" s="1"/>
  <c r="E1714" i="17"/>
  <c r="G1714" i="17" s="1"/>
  <c r="D1715" i="17"/>
  <c r="F1715" i="17" s="1"/>
  <c r="E1715" i="17"/>
  <c r="G1715" i="17" s="1"/>
  <c r="D1716" i="17"/>
  <c r="F1716" i="17" s="1"/>
  <c r="E1716" i="17"/>
  <c r="G1716" i="17" s="1"/>
  <c r="D1717" i="17"/>
  <c r="F1717" i="17" s="1"/>
  <c r="E1717" i="17"/>
  <c r="G1717" i="17" s="1"/>
  <c r="D1718" i="17"/>
  <c r="F1718" i="17" s="1"/>
  <c r="E1718" i="17"/>
  <c r="G1718" i="17" s="1"/>
  <c r="D1719" i="17"/>
  <c r="F1719" i="17" s="1"/>
  <c r="E1719" i="17"/>
  <c r="G1719" i="17" s="1"/>
  <c r="D1720" i="17"/>
  <c r="F1720" i="17" s="1"/>
  <c r="E1720" i="17"/>
  <c r="G1720" i="17" s="1"/>
  <c r="D1721" i="17"/>
  <c r="F1721" i="17" s="1"/>
  <c r="E1721" i="17"/>
  <c r="G1721" i="17" s="1"/>
  <c r="D1722" i="17"/>
  <c r="F1722" i="17" s="1"/>
  <c r="E1722" i="17"/>
  <c r="G1722" i="17" s="1"/>
  <c r="D1723" i="17"/>
  <c r="F1723" i="17" s="1"/>
  <c r="E1723" i="17"/>
  <c r="G1723" i="17" s="1"/>
  <c r="D1724" i="17"/>
  <c r="F1724" i="17" s="1"/>
  <c r="E1724" i="17"/>
  <c r="G1724" i="17" s="1"/>
  <c r="D1725" i="17"/>
  <c r="F1725" i="17" s="1"/>
  <c r="E1725" i="17"/>
  <c r="G1725" i="17" s="1"/>
  <c r="D1726" i="17"/>
  <c r="F1726" i="17" s="1"/>
  <c r="E1726" i="17"/>
  <c r="G1726" i="17" s="1"/>
  <c r="D1727" i="17"/>
  <c r="F1727" i="17" s="1"/>
  <c r="E1727" i="17"/>
  <c r="G1727" i="17" s="1"/>
  <c r="D1728" i="17"/>
  <c r="F1728" i="17" s="1"/>
  <c r="E1728" i="17"/>
  <c r="G1728" i="17" s="1"/>
  <c r="D1729" i="17"/>
  <c r="F1729" i="17" s="1"/>
  <c r="E1729" i="17"/>
  <c r="G1729" i="17" s="1"/>
  <c r="D1730" i="17"/>
  <c r="F1730" i="17" s="1"/>
  <c r="E1730" i="17"/>
  <c r="G1730" i="17" s="1"/>
  <c r="D1731" i="17"/>
  <c r="F1731" i="17" s="1"/>
  <c r="E1731" i="17"/>
  <c r="G1731" i="17" s="1"/>
  <c r="D1732" i="17"/>
  <c r="F1732" i="17" s="1"/>
  <c r="E1732" i="17"/>
  <c r="G1732" i="17" s="1"/>
  <c r="D1733" i="17"/>
  <c r="F1733" i="17" s="1"/>
  <c r="E1733" i="17"/>
  <c r="G1733" i="17" s="1"/>
  <c r="D1734" i="17"/>
  <c r="F1734" i="17" s="1"/>
  <c r="E1734" i="17"/>
  <c r="G1734" i="17" s="1"/>
  <c r="D1735" i="17"/>
  <c r="F1735" i="17" s="1"/>
  <c r="E1735" i="17"/>
  <c r="G1735" i="17" s="1"/>
  <c r="D1736" i="17"/>
  <c r="F1736" i="17" s="1"/>
  <c r="E1736" i="17"/>
  <c r="G1736" i="17" s="1"/>
  <c r="D1737" i="17"/>
  <c r="F1737" i="17" s="1"/>
  <c r="E1737" i="17"/>
  <c r="G1737" i="17" s="1"/>
  <c r="D1738" i="17"/>
  <c r="F1738" i="17" s="1"/>
  <c r="E1738" i="17"/>
  <c r="G1738" i="17" s="1"/>
  <c r="D1739" i="17"/>
  <c r="F1739" i="17" s="1"/>
  <c r="E1739" i="17"/>
  <c r="G1739" i="17" s="1"/>
  <c r="D1740" i="17"/>
  <c r="F1740" i="17" s="1"/>
  <c r="E1740" i="17"/>
  <c r="G1740" i="17" s="1"/>
  <c r="D1741" i="17"/>
  <c r="F1741" i="17" s="1"/>
  <c r="E1741" i="17"/>
  <c r="G1741" i="17" s="1"/>
  <c r="D1742" i="17"/>
  <c r="F1742" i="17" s="1"/>
  <c r="E1742" i="17"/>
  <c r="G1742" i="17" s="1"/>
  <c r="D1743" i="17"/>
  <c r="F1743" i="17" s="1"/>
  <c r="E1743" i="17"/>
  <c r="G1743" i="17" s="1"/>
  <c r="D1744" i="17"/>
  <c r="F1744" i="17" s="1"/>
  <c r="E1744" i="17"/>
  <c r="G1744" i="17" s="1"/>
  <c r="D1745" i="17"/>
  <c r="F1745" i="17" s="1"/>
  <c r="E1745" i="17"/>
  <c r="G1745" i="17" s="1"/>
  <c r="D1746" i="17"/>
  <c r="F1746" i="17" s="1"/>
  <c r="E1746" i="17"/>
  <c r="G1746" i="17" s="1"/>
  <c r="D1747" i="17"/>
  <c r="F1747" i="17" s="1"/>
  <c r="E1747" i="17"/>
  <c r="G1747" i="17" s="1"/>
  <c r="D1748" i="17"/>
  <c r="F1748" i="17" s="1"/>
  <c r="E1748" i="17"/>
  <c r="G1748" i="17" s="1"/>
  <c r="D1749" i="17"/>
  <c r="F1749" i="17" s="1"/>
  <c r="E1749" i="17"/>
  <c r="G1749" i="17" s="1"/>
  <c r="D1750" i="17"/>
  <c r="F1750" i="17" s="1"/>
  <c r="E1750" i="17"/>
  <c r="G1750" i="17" s="1"/>
  <c r="D1751" i="17"/>
  <c r="F1751" i="17" s="1"/>
  <c r="E1751" i="17"/>
  <c r="G1751" i="17" s="1"/>
  <c r="D1752" i="17"/>
  <c r="F1752" i="17" s="1"/>
  <c r="E1752" i="17"/>
  <c r="G1752" i="17" s="1"/>
  <c r="D1753" i="17"/>
  <c r="F1753" i="17" s="1"/>
  <c r="E1753" i="17"/>
  <c r="G1753" i="17" s="1"/>
  <c r="D1754" i="17"/>
  <c r="F1754" i="17" s="1"/>
  <c r="E1754" i="17"/>
  <c r="G1754" i="17" s="1"/>
  <c r="D1755" i="17"/>
  <c r="F1755" i="17" s="1"/>
  <c r="E1755" i="17"/>
  <c r="G1755" i="17" s="1"/>
  <c r="D1756" i="17"/>
  <c r="F1756" i="17" s="1"/>
  <c r="E1756" i="17"/>
  <c r="G1756" i="17" s="1"/>
  <c r="D1757" i="17"/>
  <c r="F1757" i="17" s="1"/>
  <c r="E1757" i="17"/>
  <c r="G1757" i="17" s="1"/>
  <c r="D1758" i="17"/>
  <c r="F1758" i="17" s="1"/>
  <c r="E1758" i="17"/>
  <c r="G1758" i="17" s="1"/>
  <c r="D1759" i="17"/>
  <c r="F1759" i="17" s="1"/>
  <c r="E1759" i="17"/>
  <c r="G1759" i="17" s="1"/>
  <c r="D1760" i="17"/>
  <c r="F1760" i="17" s="1"/>
  <c r="E1760" i="17"/>
  <c r="G1760" i="17" s="1"/>
  <c r="D1761" i="17"/>
  <c r="F1761" i="17" s="1"/>
  <c r="E1761" i="17"/>
  <c r="G1761" i="17" s="1"/>
  <c r="D1762" i="17"/>
  <c r="F1762" i="17" s="1"/>
  <c r="E1762" i="17"/>
  <c r="G1762" i="17" s="1"/>
  <c r="D1763" i="17"/>
  <c r="F1763" i="17" s="1"/>
  <c r="E1763" i="17"/>
  <c r="G1763" i="17" s="1"/>
  <c r="D1764" i="17"/>
  <c r="F1764" i="17" s="1"/>
  <c r="E1764" i="17"/>
  <c r="G1764" i="17" s="1"/>
  <c r="D1765" i="17"/>
  <c r="F1765" i="17" s="1"/>
  <c r="E1765" i="17"/>
  <c r="G1765" i="17" s="1"/>
  <c r="D1766" i="17"/>
  <c r="F1766" i="17" s="1"/>
  <c r="E1766" i="17"/>
  <c r="G1766" i="17" s="1"/>
  <c r="D1767" i="17"/>
  <c r="F1767" i="17" s="1"/>
  <c r="E1767" i="17"/>
  <c r="G1767" i="17" s="1"/>
  <c r="D1768" i="17"/>
  <c r="F1768" i="17" s="1"/>
  <c r="E1768" i="17"/>
  <c r="G1768" i="17" s="1"/>
  <c r="D1769" i="17"/>
  <c r="F1769" i="17" s="1"/>
  <c r="E1769" i="17"/>
  <c r="G1769" i="17" s="1"/>
  <c r="D1770" i="17"/>
  <c r="F1770" i="17" s="1"/>
  <c r="E1770" i="17"/>
  <c r="G1770" i="17" s="1"/>
  <c r="D1771" i="17"/>
  <c r="F1771" i="17" s="1"/>
  <c r="E1771" i="17"/>
  <c r="G1771" i="17" s="1"/>
  <c r="D1772" i="17"/>
  <c r="F1772" i="17" s="1"/>
  <c r="E1772" i="17"/>
  <c r="G1772" i="17" s="1"/>
  <c r="E1535" i="17"/>
  <c r="G1535" i="17" s="1"/>
  <c r="D1535" i="17"/>
  <c r="F1535" i="17" s="1"/>
  <c r="D1308" i="17"/>
  <c r="F1308" i="17" s="1"/>
  <c r="E1308" i="17"/>
  <c r="G1308" i="17" s="1"/>
  <c r="D1309" i="17"/>
  <c r="F1309" i="17" s="1"/>
  <c r="E1309" i="17"/>
  <c r="G1309" i="17" s="1"/>
  <c r="D1310" i="17"/>
  <c r="F1310" i="17" s="1"/>
  <c r="E1310" i="17"/>
  <c r="G1310" i="17" s="1"/>
  <c r="D1311" i="17"/>
  <c r="F1311" i="17" s="1"/>
  <c r="E1311" i="17"/>
  <c r="G1311" i="17" s="1"/>
  <c r="D1312" i="17"/>
  <c r="F1312" i="17" s="1"/>
  <c r="E1312" i="17"/>
  <c r="G1312" i="17" s="1"/>
  <c r="D1313" i="17"/>
  <c r="F1313" i="17" s="1"/>
  <c r="E1313" i="17"/>
  <c r="G1313" i="17" s="1"/>
  <c r="D1314" i="17"/>
  <c r="F1314" i="17" s="1"/>
  <c r="E1314" i="17"/>
  <c r="G1314" i="17" s="1"/>
  <c r="D1315" i="17"/>
  <c r="F1315" i="17" s="1"/>
  <c r="E1315" i="17"/>
  <c r="G1315" i="17" s="1"/>
  <c r="D1316" i="17"/>
  <c r="F1316" i="17" s="1"/>
  <c r="E1316" i="17"/>
  <c r="G1316" i="17" s="1"/>
  <c r="D1317" i="17"/>
  <c r="F1317" i="17" s="1"/>
  <c r="E1317" i="17"/>
  <c r="G1317" i="17" s="1"/>
  <c r="D1318" i="17"/>
  <c r="F1318" i="17" s="1"/>
  <c r="E1318" i="17"/>
  <c r="G1318" i="17" s="1"/>
  <c r="D1319" i="17"/>
  <c r="F1319" i="17" s="1"/>
  <c r="E1319" i="17"/>
  <c r="G1319" i="17" s="1"/>
  <c r="D1320" i="17"/>
  <c r="F1320" i="17" s="1"/>
  <c r="E1320" i="17"/>
  <c r="G1320" i="17" s="1"/>
  <c r="D1321" i="17"/>
  <c r="F1321" i="17" s="1"/>
  <c r="E1321" i="17"/>
  <c r="G1321" i="17" s="1"/>
  <c r="D1322" i="17"/>
  <c r="F1322" i="17" s="1"/>
  <c r="E1322" i="17"/>
  <c r="G1322" i="17" s="1"/>
  <c r="D1323" i="17"/>
  <c r="F1323" i="17" s="1"/>
  <c r="E1323" i="17"/>
  <c r="G1323" i="17" s="1"/>
  <c r="D1324" i="17"/>
  <c r="F1324" i="17" s="1"/>
  <c r="E1324" i="17"/>
  <c r="G1324" i="17" s="1"/>
  <c r="D1325" i="17"/>
  <c r="F1325" i="17" s="1"/>
  <c r="E1325" i="17"/>
  <c r="G1325" i="17" s="1"/>
  <c r="D1326" i="17"/>
  <c r="F1326" i="17" s="1"/>
  <c r="E1326" i="17"/>
  <c r="G1326" i="17" s="1"/>
  <c r="D1327" i="17"/>
  <c r="F1327" i="17" s="1"/>
  <c r="E1327" i="17"/>
  <c r="G1327" i="17" s="1"/>
  <c r="D1328" i="17"/>
  <c r="F1328" i="17" s="1"/>
  <c r="E1328" i="17"/>
  <c r="G1328" i="17" s="1"/>
  <c r="D1329" i="17"/>
  <c r="F1329" i="17" s="1"/>
  <c r="E1329" i="17"/>
  <c r="G1329" i="17" s="1"/>
  <c r="D1330" i="17"/>
  <c r="F1330" i="17" s="1"/>
  <c r="E1330" i="17"/>
  <c r="G1330" i="17" s="1"/>
  <c r="D1331" i="17"/>
  <c r="F1331" i="17" s="1"/>
  <c r="E1331" i="17"/>
  <c r="G1331" i="17" s="1"/>
  <c r="D1332" i="17"/>
  <c r="F1332" i="17" s="1"/>
  <c r="E1332" i="17"/>
  <c r="G1332" i="17" s="1"/>
  <c r="D1333" i="17"/>
  <c r="F1333" i="17" s="1"/>
  <c r="E1333" i="17"/>
  <c r="G1333" i="17" s="1"/>
  <c r="D1334" i="17"/>
  <c r="F1334" i="17" s="1"/>
  <c r="E1334" i="17"/>
  <c r="G1334" i="17" s="1"/>
  <c r="D1335" i="17"/>
  <c r="F1335" i="17" s="1"/>
  <c r="E1335" i="17"/>
  <c r="G1335" i="17" s="1"/>
  <c r="D1336" i="17"/>
  <c r="F1336" i="17" s="1"/>
  <c r="E1336" i="17"/>
  <c r="G1336" i="17" s="1"/>
  <c r="D1337" i="17"/>
  <c r="F1337" i="17" s="1"/>
  <c r="E1337" i="17"/>
  <c r="G1337" i="17" s="1"/>
  <c r="D1338" i="17"/>
  <c r="F1338" i="17" s="1"/>
  <c r="E1338" i="17"/>
  <c r="G1338" i="17" s="1"/>
  <c r="D1339" i="17"/>
  <c r="F1339" i="17" s="1"/>
  <c r="E1339" i="17"/>
  <c r="G1339" i="17" s="1"/>
  <c r="D1340" i="17"/>
  <c r="F1340" i="17" s="1"/>
  <c r="E1340" i="17"/>
  <c r="G1340" i="17" s="1"/>
  <c r="D1341" i="17"/>
  <c r="F1341" i="17" s="1"/>
  <c r="E1341" i="17"/>
  <c r="G1341" i="17" s="1"/>
  <c r="D1342" i="17"/>
  <c r="F1342" i="17" s="1"/>
  <c r="E1342" i="17"/>
  <c r="G1342" i="17" s="1"/>
  <c r="D1343" i="17"/>
  <c r="F1343" i="17" s="1"/>
  <c r="E1343" i="17"/>
  <c r="G1343" i="17" s="1"/>
  <c r="D1344" i="17"/>
  <c r="F1344" i="17" s="1"/>
  <c r="E1344" i="17"/>
  <c r="G1344" i="17" s="1"/>
  <c r="D1345" i="17"/>
  <c r="F1345" i="17" s="1"/>
  <c r="E1345" i="17"/>
  <c r="G1345" i="17" s="1"/>
  <c r="D1346" i="17"/>
  <c r="F1346" i="17" s="1"/>
  <c r="E1346" i="17"/>
  <c r="G1346" i="17" s="1"/>
  <c r="D1347" i="17"/>
  <c r="F1347" i="17" s="1"/>
  <c r="E1347" i="17"/>
  <c r="G1347" i="17" s="1"/>
  <c r="D1348" i="17"/>
  <c r="F1348" i="17" s="1"/>
  <c r="E1348" i="17"/>
  <c r="G1348" i="17" s="1"/>
  <c r="D1349" i="17"/>
  <c r="F1349" i="17" s="1"/>
  <c r="E1349" i="17"/>
  <c r="G1349" i="17" s="1"/>
  <c r="D1350" i="17"/>
  <c r="F1350" i="17" s="1"/>
  <c r="E1350" i="17"/>
  <c r="G1350" i="17" s="1"/>
  <c r="D1351" i="17"/>
  <c r="F1351" i="17" s="1"/>
  <c r="E1351" i="17"/>
  <c r="G1351" i="17" s="1"/>
  <c r="D1352" i="17"/>
  <c r="F1352" i="17" s="1"/>
  <c r="E1352" i="17"/>
  <c r="G1352" i="17" s="1"/>
  <c r="D1353" i="17"/>
  <c r="F1353" i="17" s="1"/>
  <c r="E1353" i="17"/>
  <c r="G1353" i="17" s="1"/>
  <c r="D1354" i="17"/>
  <c r="F1354" i="17" s="1"/>
  <c r="E1354" i="17"/>
  <c r="G1354" i="17" s="1"/>
  <c r="D1355" i="17"/>
  <c r="F1355" i="17" s="1"/>
  <c r="E1355" i="17"/>
  <c r="G1355" i="17" s="1"/>
  <c r="D1356" i="17"/>
  <c r="F1356" i="17" s="1"/>
  <c r="E1356" i="17"/>
  <c r="G1356" i="17" s="1"/>
  <c r="D1357" i="17"/>
  <c r="F1357" i="17" s="1"/>
  <c r="E1357" i="17"/>
  <c r="G1357" i="17" s="1"/>
  <c r="D1358" i="17"/>
  <c r="F1358" i="17" s="1"/>
  <c r="E1358" i="17"/>
  <c r="G1358" i="17" s="1"/>
  <c r="D1359" i="17"/>
  <c r="F1359" i="17" s="1"/>
  <c r="E1359" i="17"/>
  <c r="G1359" i="17" s="1"/>
  <c r="D1360" i="17"/>
  <c r="F1360" i="17" s="1"/>
  <c r="E1360" i="17"/>
  <c r="G1360" i="17" s="1"/>
  <c r="D1361" i="17"/>
  <c r="F1361" i="17" s="1"/>
  <c r="E1361" i="17"/>
  <c r="G1361" i="17" s="1"/>
  <c r="D1362" i="17"/>
  <c r="F1362" i="17" s="1"/>
  <c r="E1362" i="17"/>
  <c r="G1362" i="17" s="1"/>
  <c r="D1363" i="17"/>
  <c r="F1363" i="17" s="1"/>
  <c r="E1363" i="17"/>
  <c r="G1363" i="17" s="1"/>
  <c r="D1364" i="17"/>
  <c r="F1364" i="17" s="1"/>
  <c r="E1364" i="17"/>
  <c r="G1364" i="17" s="1"/>
  <c r="D1365" i="17"/>
  <c r="F1365" i="17" s="1"/>
  <c r="E1365" i="17"/>
  <c r="G1365" i="17" s="1"/>
  <c r="D1366" i="17"/>
  <c r="F1366" i="17" s="1"/>
  <c r="E1366" i="17"/>
  <c r="G1366" i="17" s="1"/>
  <c r="D1367" i="17"/>
  <c r="F1367" i="17" s="1"/>
  <c r="E1367" i="17"/>
  <c r="G1367" i="17" s="1"/>
  <c r="D1368" i="17"/>
  <c r="F1368" i="17" s="1"/>
  <c r="E1368" i="17"/>
  <c r="G1368" i="17" s="1"/>
  <c r="D1369" i="17"/>
  <c r="F1369" i="17" s="1"/>
  <c r="E1369" i="17"/>
  <c r="G1369" i="17" s="1"/>
  <c r="D1370" i="17"/>
  <c r="F1370" i="17" s="1"/>
  <c r="E1370" i="17"/>
  <c r="G1370" i="17" s="1"/>
  <c r="D1371" i="17"/>
  <c r="F1371" i="17" s="1"/>
  <c r="E1371" i="17"/>
  <c r="G1371" i="17" s="1"/>
  <c r="D1372" i="17"/>
  <c r="F1372" i="17" s="1"/>
  <c r="E1372" i="17"/>
  <c r="G1372" i="17" s="1"/>
  <c r="D1373" i="17"/>
  <c r="F1373" i="17" s="1"/>
  <c r="E1373" i="17"/>
  <c r="G1373" i="17" s="1"/>
  <c r="D1374" i="17"/>
  <c r="F1374" i="17" s="1"/>
  <c r="E1374" i="17"/>
  <c r="G1374" i="17" s="1"/>
  <c r="D1375" i="17"/>
  <c r="F1375" i="17" s="1"/>
  <c r="E1375" i="17"/>
  <c r="G1375" i="17" s="1"/>
  <c r="D1376" i="17"/>
  <c r="F1376" i="17" s="1"/>
  <c r="E1376" i="17"/>
  <c r="G1376" i="17" s="1"/>
  <c r="D1377" i="17"/>
  <c r="F1377" i="17" s="1"/>
  <c r="E1377" i="17"/>
  <c r="G1377" i="17" s="1"/>
  <c r="D1378" i="17"/>
  <c r="F1378" i="17" s="1"/>
  <c r="E1378" i="17"/>
  <c r="G1378" i="17" s="1"/>
  <c r="D1379" i="17"/>
  <c r="F1379" i="17" s="1"/>
  <c r="E1379" i="17"/>
  <c r="G1379" i="17" s="1"/>
  <c r="D1380" i="17"/>
  <c r="F1380" i="17" s="1"/>
  <c r="E1380" i="17"/>
  <c r="G1380" i="17" s="1"/>
  <c r="D1381" i="17"/>
  <c r="F1381" i="17" s="1"/>
  <c r="E1381" i="17"/>
  <c r="G1381" i="17" s="1"/>
  <c r="D1382" i="17"/>
  <c r="F1382" i="17" s="1"/>
  <c r="E1382" i="17"/>
  <c r="G1382" i="17" s="1"/>
  <c r="D1383" i="17"/>
  <c r="F1383" i="17" s="1"/>
  <c r="E1383" i="17"/>
  <c r="G1383" i="17" s="1"/>
  <c r="D1384" i="17"/>
  <c r="F1384" i="17" s="1"/>
  <c r="E1384" i="17"/>
  <c r="G1384" i="17" s="1"/>
  <c r="D1385" i="17"/>
  <c r="F1385" i="17" s="1"/>
  <c r="E1385" i="17"/>
  <c r="G1385" i="17" s="1"/>
  <c r="D1386" i="17"/>
  <c r="F1386" i="17" s="1"/>
  <c r="E1386" i="17"/>
  <c r="G1386" i="17" s="1"/>
  <c r="D1387" i="17"/>
  <c r="F1387" i="17" s="1"/>
  <c r="E1387" i="17"/>
  <c r="G1387" i="17" s="1"/>
  <c r="D1388" i="17"/>
  <c r="F1388" i="17" s="1"/>
  <c r="E1388" i="17"/>
  <c r="G1388" i="17" s="1"/>
  <c r="D1389" i="17"/>
  <c r="F1389" i="17" s="1"/>
  <c r="E1389" i="17"/>
  <c r="G1389" i="17" s="1"/>
  <c r="D1390" i="17"/>
  <c r="F1390" i="17" s="1"/>
  <c r="E1390" i="17"/>
  <c r="G1390" i="17" s="1"/>
  <c r="D1391" i="17"/>
  <c r="F1391" i="17" s="1"/>
  <c r="E1391" i="17"/>
  <c r="G1391" i="17" s="1"/>
  <c r="D1392" i="17"/>
  <c r="F1392" i="17" s="1"/>
  <c r="E1392" i="17"/>
  <c r="G1392" i="17" s="1"/>
  <c r="D1393" i="17"/>
  <c r="F1393" i="17" s="1"/>
  <c r="E1393" i="17"/>
  <c r="G1393" i="17" s="1"/>
  <c r="D1394" i="17"/>
  <c r="F1394" i="17" s="1"/>
  <c r="E1394" i="17"/>
  <c r="G1394" i="17" s="1"/>
  <c r="D1395" i="17"/>
  <c r="F1395" i="17" s="1"/>
  <c r="E1395" i="17"/>
  <c r="G1395" i="17" s="1"/>
  <c r="D1396" i="17"/>
  <c r="F1396" i="17" s="1"/>
  <c r="E1396" i="17"/>
  <c r="G1396" i="17" s="1"/>
  <c r="D1397" i="17"/>
  <c r="F1397" i="17" s="1"/>
  <c r="E1397" i="17"/>
  <c r="G1397" i="17" s="1"/>
  <c r="D1398" i="17"/>
  <c r="F1398" i="17" s="1"/>
  <c r="E1398" i="17"/>
  <c r="G1398" i="17" s="1"/>
  <c r="D1399" i="17"/>
  <c r="F1399" i="17" s="1"/>
  <c r="E1399" i="17"/>
  <c r="G1399" i="17" s="1"/>
  <c r="D1400" i="17"/>
  <c r="F1400" i="17" s="1"/>
  <c r="E1400" i="17"/>
  <c r="G1400" i="17" s="1"/>
  <c r="D1401" i="17"/>
  <c r="F1401" i="17" s="1"/>
  <c r="E1401" i="17"/>
  <c r="G1401" i="17" s="1"/>
  <c r="D1402" i="17"/>
  <c r="F1402" i="17" s="1"/>
  <c r="E1402" i="17"/>
  <c r="G1402" i="17" s="1"/>
  <c r="D1403" i="17"/>
  <c r="F1403" i="17" s="1"/>
  <c r="E1403" i="17"/>
  <c r="G1403" i="17" s="1"/>
  <c r="D1404" i="17"/>
  <c r="F1404" i="17" s="1"/>
  <c r="E1404" i="17"/>
  <c r="G1404" i="17" s="1"/>
  <c r="D1405" i="17"/>
  <c r="F1405" i="17" s="1"/>
  <c r="E1405" i="17"/>
  <c r="G1405" i="17" s="1"/>
  <c r="D1406" i="17"/>
  <c r="F1406" i="17" s="1"/>
  <c r="E1406" i="17"/>
  <c r="G1406" i="17" s="1"/>
  <c r="D1407" i="17"/>
  <c r="F1407" i="17" s="1"/>
  <c r="E1407" i="17"/>
  <c r="G1407" i="17" s="1"/>
  <c r="D1408" i="17"/>
  <c r="F1408" i="17" s="1"/>
  <c r="E1408" i="17"/>
  <c r="G1408" i="17" s="1"/>
  <c r="D1409" i="17"/>
  <c r="F1409" i="17" s="1"/>
  <c r="E1409" i="17"/>
  <c r="G1409" i="17" s="1"/>
  <c r="D1410" i="17"/>
  <c r="F1410" i="17" s="1"/>
  <c r="E1410" i="17"/>
  <c r="G1410" i="17" s="1"/>
  <c r="D1411" i="17"/>
  <c r="F1411" i="17" s="1"/>
  <c r="E1411" i="17"/>
  <c r="G1411" i="17" s="1"/>
  <c r="D1412" i="17"/>
  <c r="F1412" i="17" s="1"/>
  <c r="E1412" i="17"/>
  <c r="G1412" i="17" s="1"/>
  <c r="D1413" i="17"/>
  <c r="F1413" i="17" s="1"/>
  <c r="E1413" i="17"/>
  <c r="G1413" i="17" s="1"/>
  <c r="D1414" i="17"/>
  <c r="F1414" i="17" s="1"/>
  <c r="E1414" i="17"/>
  <c r="G1414" i="17" s="1"/>
  <c r="D1415" i="17"/>
  <c r="F1415" i="17" s="1"/>
  <c r="E1415" i="17"/>
  <c r="G1415" i="17" s="1"/>
  <c r="D1416" i="17"/>
  <c r="F1416" i="17" s="1"/>
  <c r="E1416" i="17"/>
  <c r="G1416" i="17" s="1"/>
  <c r="D1417" i="17"/>
  <c r="F1417" i="17" s="1"/>
  <c r="E1417" i="17"/>
  <c r="G1417" i="17" s="1"/>
  <c r="D1418" i="17"/>
  <c r="F1418" i="17" s="1"/>
  <c r="E1418" i="17"/>
  <c r="G1418" i="17" s="1"/>
  <c r="D1419" i="17"/>
  <c r="F1419" i="17" s="1"/>
  <c r="E1419" i="17"/>
  <c r="G1419" i="17" s="1"/>
  <c r="D1420" i="17"/>
  <c r="F1420" i="17" s="1"/>
  <c r="E1420" i="17"/>
  <c r="G1420" i="17" s="1"/>
  <c r="D1421" i="17"/>
  <c r="F1421" i="17" s="1"/>
  <c r="E1421" i="17"/>
  <c r="G1421" i="17" s="1"/>
  <c r="D1422" i="17"/>
  <c r="F1422" i="17" s="1"/>
  <c r="E1422" i="17"/>
  <c r="G1422" i="17" s="1"/>
  <c r="D1423" i="17"/>
  <c r="F1423" i="17" s="1"/>
  <c r="E1423" i="17"/>
  <c r="G1423" i="17" s="1"/>
  <c r="D1424" i="17"/>
  <c r="F1424" i="17" s="1"/>
  <c r="E1424" i="17"/>
  <c r="G1424" i="17" s="1"/>
  <c r="D1425" i="17"/>
  <c r="F1425" i="17" s="1"/>
  <c r="E1425" i="17"/>
  <c r="G1425" i="17" s="1"/>
  <c r="D1426" i="17"/>
  <c r="F1426" i="17" s="1"/>
  <c r="E1426" i="17"/>
  <c r="G1426" i="17" s="1"/>
  <c r="D1427" i="17"/>
  <c r="F1427" i="17" s="1"/>
  <c r="E1427" i="17"/>
  <c r="G1427" i="17" s="1"/>
  <c r="D1428" i="17"/>
  <c r="F1428" i="17" s="1"/>
  <c r="E1428" i="17"/>
  <c r="G1428" i="17" s="1"/>
  <c r="D1429" i="17"/>
  <c r="F1429" i="17" s="1"/>
  <c r="E1429" i="17"/>
  <c r="G1429" i="17" s="1"/>
  <c r="D1430" i="17"/>
  <c r="F1430" i="17" s="1"/>
  <c r="E1430" i="17"/>
  <c r="G1430" i="17" s="1"/>
  <c r="D1431" i="17"/>
  <c r="F1431" i="17" s="1"/>
  <c r="E1431" i="17"/>
  <c r="G1431" i="17" s="1"/>
  <c r="D1432" i="17"/>
  <c r="F1432" i="17" s="1"/>
  <c r="E1432" i="17"/>
  <c r="G1432" i="17" s="1"/>
  <c r="D1433" i="17"/>
  <c r="F1433" i="17" s="1"/>
  <c r="E1433" i="17"/>
  <c r="G1433" i="17" s="1"/>
  <c r="D1434" i="17"/>
  <c r="F1434" i="17" s="1"/>
  <c r="E1434" i="17"/>
  <c r="G1434" i="17" s="1"/>
  <c r="D1435" i="17"/>
  <c r="F1435" i="17" s="1"/>
  <c r="E1435" i="17"/>
  <c r="G1435" i="17" s="1"/>
  <c r="D1436" i="17"/>
  <c r="F1436" i="17" s="1"/>
  <c r="E1436" i="17"/>
  <c r="G1436" i="17" s="1"/>
  <c r="D1437" i="17"/>
  <c r="F1437" i="17" s="1"/>
  <c r="E1437" i="17"/>
  <c r="G1437" i="17" s="1"/>
  <c r="D1438" i="17"/>
  <c r="F1438" i="17" s="1"/>
  <c r="E1438" i="17"/>
  <c r="G1438" i="17" s="1"/>
  <c r="D1439" i="17"/>
  <c r="F1439" i="17" s="1"/>
  <c r="E1439" i="17"/>
  <c r="G1439" i="17" s="1"/>
  <c r="D1440" i="17"/>
  <c r="F1440" i="17" s="1"/>
  <c r="E1440" i="17"/>
  <c r="G1440" i="17" s="1"/>
  <c r="D1441" i="17"/>
  <c r="F1441" i="17" s="1"/>
  <c r="E1441" i="17"/>
  <c r="G1441" i="17" s="1"/>
  <c r="D1442" i="17"/>
  <c r="F1442" i="17" s="1"/>
  <c r="E1442" i="17"/>
  <c r="G1442" i="17" s="1"/>
  <c r="D1443" i="17"/>
  <c r="F1443" i="17" s="1"/>
  <c r="E1443" i="17"/>
  <c r="G1443" i="17" s="1"/>
  <c r="D1444" i="17"/>
  <c r="F1444" i="17" s="1"/>
  <c r="E1444" i="17"/>
  <c r="G1444" i="17" s="1"/>
  <c r="D1445" i="17"/>
  <c r="F1445" i="17" s="1"/>
  <c r="E1445" i="17"/>
  <c r="G1445" i="17" s="1"/>
  <c r="D1446" i="17"/>
  <c r="F1446" i="17" s="1"/>
  <c r="E1446" i="17"/>
  <c r="G1446" i="17" s="1"/>
  <c r="D1447" i="17"/>
  <c r="F1447" i="17" s="1"/>
  <c r="E1447" i="17"/>
  <c r="G1447" i="17" s="1"/>
  <c r="D1448" i="17"/>
  <c r="F1448" i="17" s="1"/>
  <c r="E1448" i="17"/>
  <c r="G1448" i="17" s="1"/>
  <c r="D1449" i="17"/>
  <c r="F1449" i="17" s="1"/>
  <c r="E1449" i="17"/>
  <c r="G1449" i="17" s="1"/>
  <c r="D1450" i="17"/>
  <c r="F1450" i="17" s="1"/>
  <c r="E1450" i="17"/>
  <c r="G1450" i="17" s="1"/>
  <c r="D1451" i="17"/>
  <c r="F1451" i="17" s="1"/>
  <c r="E1451" i="17"/>
  <c r="G1451" i="17" s="1"/>
  <c r="D1452" i="17"/>
  <c r="F1452" i="17" s="1"/>
  <c r="E1452" i="17"/>
  <c r="G1452" i="17" s="1"/>
  <c r="D1453" i="17"/>
  <c r="F1453" i="17" s="1"/>
  <c r="E1453" i="17"/>
  <c r="G1453" i="17" s="1"/>
  <c r="D1454" i="17"/>
  <c r="F1454" i="17" s="1"/>
  <c r="E1454" i="17"/>
  <c r="G1454" i="17" s="1"/>
  <c r="D1455" i="17"/>
  <c r="F1455" i="17" s="1"/>
  <c r="E1455" i="17"/>
  <c r="G1455" i="17" s="1"/>
  <c r="D1456" i="17"/>
  <c r="F1456" i="17" s="1"/>
  <c r="E1456" i="17"/>
  <c r="G1456" i="17" s="1"/>
  <c r="D1457" i="17"/>
  <c r="F1457" i="17" s="1"/>
  <c r="E1457" i="17"/>
  <c r="G1457" i="17" s="1"/>
  <c r="D1458" i="17"/>
  <c r="F1458" i="17" s="1"/>
  <c r="E1458" i="17"/>
  <c r="G1458" i="17" s="1"/>
  <c r="D1459" i="17"/>
  <c r="F1459" i="17" s="1"/>
  <c r="E1459" i="17"/>
  <c r="G1459" i="17" s="1"/>
  <c r="D1460" i="17"/>
  <c r="F1460" i="17" s="1"/>
  <c r="E1460" i="17"/>
  <c r="G1460" i="17" s="1"/>
  <c r="D1461" i="17"/>
  <c r="F1461" i="17" s="1"/>
  <c r="E1461" i="17"/>
  <c r="G1461" i="17" s="1"/>
  <c r="D1462" i="17"/>
  <c r="F1462" i="17" s="1"/>
  <c r="E1462" i="17"/>
  <c r="G1462" i="17" s="1"/>
  <c r="D1463" i="17"/>
  <c r="F1463" i="17" s="1"/>
  <c r="E1463" i="17"/>
  <c r="G1463" i="17" s="1"/>
  <c r="D1464" i="17"/>
  <c r="F1464" i="17" s="1"/>
  <c r="E1464" i="17"/>
  <c r="G1464" i="17" s="1"/>
  <c r="D1465" i="17"/>
  <c r="F1465" i="17" s="1"/>
  <c r="E1465" i="17"/>
  <c r="G1465" i="17" s="1"/>
  <c r="D1466" i="17"/>
  <c r="F1466" i="17" s="1"/>
  <c r="E1466" i="17"/>
  <c r="G1466" i="17" s="1"/>
  <c r="D1467" i="17"/>
  <c r="F1467" i="17" s="1"/>
  <c r="E1467" i="17"/>
  <c r="G1467" i="17" s="1"/>
  <c r="D1468" i="17"/>
  <c r="F1468" i="17" s="1"/>
  <c r="E1468" i="17"/>
  <c r="G1468" i="17" s="1"/>
  <c r="D1469" i="17"/>
  <c r="F1469" i="17" s="1"/>
  <c r="E1469" i="17"/>
  <c r="G1469" i="17" s="1"/>
  <c r="D1470" i="17"/>
  <c r="F1470" i="17" s="1"/>
  <c r="E1470" i="17"/>
  <c r="G1470" i="17" s="1"/>
  <c r="D1471" i="17"/>
  <c r="F1471" i="17" s="1"/>
  <c r="E1471" i="17"/>
  <c r="G1471" i="17" s="1"/>
  <c r="D1472" i="17"/>
  <c r="F1472" i="17" s="1"/>
  <c r="E1472" i="17"/>
  <c r="G1472" i="17" s="1"/>
  <c r="D1473" i="17"/>
  <c r="F1473" i="17" s="1"/>
  <c r="E1473" i="17"/>
  <c r="G1473" i="17" s="1"/>
  <c r="D1474" i="17"/>
  <c r="F1474" i="17" s="1"/>
  <c r="E1474" i="17"/>
  <c r="G1474" i="17" s="1"/>
  <c r="D1475" i="17"/>
  <c r="F1475" i="17" s="1"/>
  <c r="E1475" i="17"/>
  <c r="G1475" i="17" s="1"/>
  <c r="D1476" i="17"/>
  <c r="F1476" i="17" s="1"/>
  <c r="E1476" i="17"/>
  <c r="G1476" i="17" s="1"/>
  <c r="D1477" i="17"/>
  <c r="F1477" i="17" s="1"/>
  <c r="E1477" i="17"/>
  <c r="G1477" i="17" s="1"/>
  <c r="D1478" i="17"/>
  <c r="F1478" i="17" s="1"/>
  <c r="E1478" i="17"/>
  <c r="G1478" i="17" s="1"/>
  <c r="D1479" i="17"/>
  <c r="F1479" i="17" s="1"/>
  <c r="E1479" i="17"/>
  <c r="G1479" i="17" s="1"/>
  <c r="D1480" i="17"/>
  <c r="F1480" i="17" s="1"/>
  <c r="E1480" i="17"/>
  <c r="G1480" i="17" s="1"/>
  <c r="D1481" i="17"/>
  <c r="F1481" i="17" s="1"/>
  <c r="E1481" i="17"/>
  <c r="G1481" i="17" s="1"/>
  <c r="D1482" i="17"/>
  <c r="F1482" i="17" s="1"/>
  <c r="E1482" i="17"/>
  <c r="G1482" i="17" s="1"/>
  <c r="D1483" i="17"/>
  <c r="F1483" i="17" s="1"/>
  <c r="E1483" i="17"/>
  <c r="G1483" i="17" s="1"/>
  <c r="D1484" i="17"/>
  <c r="F1484" i="17" s="1"/>
  <c r="E1484" i="17"/>
  <c r="G1484" i="17" s="1"/>
  <c r="D1485" i="17"/>
  <c r="F1485" i="17" s="1"/>
  <c r="E1485" i="17"/>
  <c r="G1485" i="17" s="1"/>
  <c r="D1486" i="17"/>
  <c r="F1486" i="17" s="1"/>
  <c r="E1486" i="17"/>
  <c r="G1486" i="17" s="1"/>
  <c r="D1487" i="17"/>
  <c r="F1487" i="17" s="1"/>
  <c r="E1487" i="17"/>
  <c r="G1487" i="17" s="1"/>
  <c r="D1488" i="17"/>
  <c r="F1488" i="17" s="1"/>
  <c r="E1488" i="17"/>
  <c r="G1488" i="17" s="1"/>
  <c r="D1489" i="17"/>
  <c r="F1489" i="17" s="1"/>
  <c r="E1489" i="17"/>
  <c r="G1489" i="17" s="1"/>
  <c r="D1490" i="17"/>
  <c r="F1490" i="17" s="1"/>
  <c r="E1490" i="17"/>
  <c r="G1490" i="17" s="1"/>
  <c r="D1491" i="17"/>
  <c r="F1491" i="17" s="1"/>
  <c r="E1491" i="17"/>
  <c r="G1491" i="17" s="1"/>
  <c r="D1492" i="17"/>
  <c r="F1492" i="17" s="1"/>
  <c r="E1492" i="17"/>
  <c r="G1492" i="17" s="1"/>
  <c r="D1493" i="17"/>
  <c r="F1493" i="17" s="1"/>
  <c r="E1493" i="17"/>
  <c r="G1493" i="17" s="1"/>
  <c r="D1494" i="17"/>
  <c r="F1494" i="17" s="1"/>
  <c r="E1494" i="17"/>
  <c r="G1494" i="17" s="1"/>
  <c r="D1495" i="17"/>
  <c r="F1495" i="17" s="1"/>
  <c r="E1495" i="17"/>
  <c r="G1495" i="17" s="1"/>
  <c r="D1496" i="17"/>
  <c r="F1496" i="17" s="1"/>
  <c r="E1496" i="17"/>
  <c r="G1496" i="17" s="1"/>
  <c r="D1497" i="17"/>
  <c r="F1497" i="17" s="1"/>
  <c r="E1497" i="17"/>
  <c r="G1497" i="17" s="1"/>
  <c r="D1498" i="17"/>
  <c r="F1498" i="17" s="1"/>
  <c r="E1498" i="17"/>
  <c r="G1498" i="17" s="1"/>
  <c r="D1499" i="17"/>
  <c r="F1499" i="17" s="1"/>
  <c r="E1499" i="17"/>
  <c r="G1499" i="17" s="1"/>
  <c r="D1500" i="17"/>
  <c r="F1500" i="17" s="1"/>
  <c r="E1500" i="17"/>
  <c r="G1500" i="17" s="1"/>
  <c r="D1501" i="17"/>
  <c r="F1501" i="17" s="1"/>
  <c r="E1501" i="17"/>
  <c r="G1501" i="17" s="1"/>
  <c r="D1502" i="17"/>
  <c r="F1502" i="17" s="1"/>
  <c r="E1502" i="17"/>
  <c r="G1502" i="17" s="1"/>
  <c r="D1503" i="17"/>
  <c r="F1503" i="17" s="1"/>
  <c r="E1503" i="17"/>
  <c r="G1503" i="17" s="1"/>
  <c r="D1504" i="17"/>
  <c r="F1504" i="17" s="1"/>
  <c r="E1504" i="17"/>
  <c r="G1504" i="17" s="1"/>
  <c r="D1505" i="17"/>
  <c r="F1505" i="17" s="1"/>
  <c r="E1505" i="17"/>
  <c r="G1505" i="17" s="1"/>
  <c r="D1506" i="17"/>
  <c r="F1506" i="17" s="1"/>
  <c r="E1506" i="17"/>
  <c r="G1506" i="17" s="1"/>
  <c r="D1507" i="17"/>
  <c r="F1507" i="17" s="1"/>
  <c r="E1507" i="17"/>
  <c r="G1507" i="17" s="1"/>
  <c r="D1508" i="17"/>
  <c r="F1508" i="17" s="1"/>
  <c r="E1508" i="17"/>
  <c r="G1508" i="17" s="1"/>
  <c r="D1509" i="17"/>
  <c r="F1509" i="17" s="1"/>
  <c r="E1509" i="17"/>
  <c r="G1509" i="17" s="1"/>
  <c r="D1510" i="17"/>
  <c r="F1510" i="17" s="1"/>
  <c r="E1510" i="17"/>
  <c r="G1510" i="17" s="1"/>
  <c r="D1511" i="17"/>
  <c r="F1511" i="17" s="1"/>
  <c r="E1511" i="17"/>
  <c r="G1511" i="17" s="1"/>
  <c r="D1512" i="17"/>
  <c r="F1512" i="17" s="1"/>
  <c r="E1512" i="17"/>
  <c r="G1512" i="17" s="1"/>
  <c r="D1513" i="17"/>
  <c r="F1513" i="17" s="1"/>
  <c r="E1513" i="17"/>
  <c r="G1513" i="17" s="1"/>
  <c r="D1514" i="17"/>
  <c r="F1514" i="17" s="1"/>
  <c r="E1514" i="17"/>
  <c r="G1514" i="17" s="1"/>
  <c r="D1515" i="17"/>
  <c r="F1515" i="17" s="1"/>
  <c r="E1515" i="17"/>
  <c r="G1515" i="17" s="1"/>
  <c r="D1516" i="17"/>
  <c r="F1516" i="17" s="1"/>
  <c r="E1516" i="17"/>
  <c r="G1516" i="17" s="1"/>
  <c r="D1517" i="17"/>
  <c r="F1517" i="17" s="1"/>
  <c r="E1517" i="17"/>
  <c r="G1517" i="17" s="1"/>
  <c r="D1518" i="17"/>
  <c r="F1518" i="17" s="1"/>
  <c r="E1518" i="17"/>
  <c r="G1518" i="17" s="1"/>
  <c r="D1519" i="17"/>
  <c r="F1519" i="17" s="1"/>
  <c r="E1519" i="17"/>
  <c r="G1519" i="17" s="1"/>
  <c r="D1520" i="17"/>
  <c r="F1520" i="17" s="1"/>
  <c r="E1520" i="17"/>
  <c r="G1520" i="17" s="1"/>
  <c r="D1521" i="17"/>
  <c r="F1521" i="17" s="1"/>
  <c r="E1521" i="17"/>
  <c r="G1521" i="17" s="1"/>
  <c r="D1522" i="17"/>
  <c r="F1522" i="17" s="1"/>
  <c r="E1522" i="17"/>
  <c r="G1522" i="17" s="1"/>
  <c r="D1523" i="17"/>
  <c r="F1523" i="17" s="1"/>
  <c r="E1523" i="17"/>
  <c r="G1523" i="17" s="1"/>
  <c r="D1524" i="17"/>
  <c r="F1524" i="17" s="1"/>
  <c r="E1524" i="17"/>
  <c r="G1524" i="17" s="1"/>
  <c r="D1525" i="17"/>
  <c r="F1525" i="17" s="1"/>
  <c r="E1525" i="17"/>
  <c r="G1525" i="17" s="1"/>
  <c r="D1526" i="17"/>
  <c r="F1526" i="17" s="1"/>
  <c r="E1526" i="17"/>
  <c r="G1526" i="17" s="1"/>
  <c r="D1527" i="17"/>
  <c r="F1527" i="17" s="1"/>
  <c r="E1527" i="17"/>
  <c r="G1527" i="17" s="1"/>
  <c r="D1528" i="17"/>
  <c r="F1528" i="17" s="1"/>
  <c r="E1528" i="17"/>
  <c r="G1528" i="17" s="1"/>
  <c r="D1529" i="17"/>
  <c r="F1529" i="17" s="1"/>
  <c r="E1529" i="17"/>
  <c r="G1529" i="17" s="1"/>
  <c r="D1530" i="17"/>
  <c r="F1530" i="17" s="1"/>
  <c r="E1530" i="17"/>
  <c r="G1530" i="17" s="1"/>
  <c r="D1531" i="17"/>
  <c r="F1531" i="17" s="1"/>
  <c r="E1531" i="17"/>
  <c r="G1531" i="17" s="1"/>
  <c r="D1532" i="17"/>
  <c r="F1532" i="17" s="1"/>
  <c r="E1532" i="17"/>
  <c r="G1532" i="17" s="1"/>
  <c r="D1533" i="17"/>
  <c r="F1533" i="17" s="1"/>
  <c r="E1533" i="17"/>
  <c r="G1533" i="17" s="1"/>
  <c r="D1534" i="17"/>
  <c r="F1534" i="17" s="1"/>
  <c r="E1534" i="17"/>
  <c r="G1534" i="17" s="1"/>
  <c r="E1307" i="17"/>
  <c r="G1307" i="17" s="1"/>
  <c r="D1307" i="17"/>
  <c r="F1307" i="17" s="1"/>
  <c r="D1092" i="17"/>
  <c r="F1092" i="17" s="1"/>
  <c r="E1092" i="17"/>
  <c r="G1092" i="17" s="1"/>
  <c r="D1093" i="17"/>
  <c r="F1093" i="17" s="1"/>
  <c r="E1093" i="17"/>
  <c r="G1093" i="17" s="1"/>
  <c r="D1094" i="17"/>
  <c r="F1094" i="17" s="1"/>
  <c r="E1094" i="17"/>
  <c r="G1094" i="17" s="1"/>
  <c r="D1095" i="17"/>
  <c r="F1095" i="17" s="1"/>
  <c r="E1095" i="17"/>
  <c r="G1095" i="17" s="1"/>
  <c r="D1096" i="17"/>
  <c r="F1096" i="17" s="1"/>
  <c r="E1096" i="17"/>
  <c r="G1096" i="17" s="1"/>
  <c r="D1097" i="17"/>
  <c r="F1097" i="17" s="1"/>
  <c r="E1097" i="17"/>
  <c r="G1097" i="17" s="1"/>
  <c r="D1098" i="17"/>
  <c r="F1098" i="17" s="1"/>
  <c r="E1098" i="17"/>
  <c r="G1098" i="17" s="1"/>
  <c r="D1099" i="17"/>
  <c r="F1099" i="17" s="1"/>
  <c r="E1099" i="17"/>
  <c r="G1099" i="17" s="1"/>
  <c r="D1100" i="17"/>
  <c r="F1100" i="17" s="1"/>
  <c r="E1100" i="17"/>
  <c r="G1100" i="17" s="1"/>
  <c r="D1101" i="17"/>
  <c r="F1101" i="17" s="1"/>
  <c r="E1101" i="17"/>
  <c r="G1101" i="17" s="1"/>
  <c r="D1102" i="17"/>
  <c r="F1102" i="17" s="1"/>
  <c r="E1102" i="17"/>
  <c r="G1102" i="17" s="1"/>
  <c r="D1103" i="17"/>
  <c r="F1103" i="17" s="1"/>
  <c r="E1103" i="17"/>
  <c r="G1103" i="17" s="1"/>
  <c r="D1104" i="17"/>
  <c r="F1104" i="17" s="1"/>
  <c r="E1104" i="17"/>
  <c r="G1104" i="17" s="1"/>
  <c r="D1105" i="17"/>
  <c r="F1105" i="17" s="1"/>
  <c r="E1105" i="17"/>
  <c r="G1105" i="17" s="1"/>
  <c r="D1106" i="17"/>
  <c r="F1106" i="17" s="1"/>
  <c r="E1106" i="17"/>
  <c r="G1106" i="17" s="1"/>
  <c r="D1107" i="17"/>
  <c r="F1107" i="17" s="1"/>
  <c r="E1107" i="17"/>
  <c r="G1107" i="17" s="1"/>
  <c r="D1108" i="17"/>
  <c r="F1108" i="17" s="1"/>
  <c r="E1108" i="17"/>
  <c r="G1108" i="17" s="1"/>
  <c r="D1109" i="17"/>
  <c r="F1109" i="17" s="1"/>
  <c r="E1109" i="17"/>
  <c r="G1109" i="17" s="1"/>
  <c r="D1110" i="17"/>
  <c r="F1110" i="17" s="1"/>
  <c r="E1110" i="17"/>
  <c r="G1110" i="17" s="1"/>
  <c r="D1111" i="17"/>
  <c r="F1111" i="17" s="1"/>
  <c r="E1111" i="17"/>
  <c r="G1111" i="17" s="1"/>
  <c r="D1112" i="17"/>
  <c r="F1112" i="17" s="1"/>
  <c r="E1112" i="17"/>
  <c r="G1112" i="17" s="1"/>
  <c r="D1113" i="17"/>
  <c r="F1113" i="17" s="1"/>
  <c r="E1113" i="17"/>
  <c r="G1113" i="17" s="1"/>
  <c r="D1114" i="17"/>
  <c r="F1114" i="17" s="1"/>
  <c r="E1114" i="17"/>
  <c r="G1114" i="17" s="1"/>
  <c r="D1115" i="17"/>
  <c r="F1115" i="17" s="1"/>
  <c r="E1115" i="17"/>
  <c r="G1115" i="17" s="1"/>
  <c r="D1116" i="17"/>
  <c r="F1116" i="17" s="1"/>
  <c r="E1116" i="17"/>
  <c r="G1116" i="17" s="1"/>
  <c r="D1117" i="17"/>
  <c r="F1117" i="17" s="1"/>
  <c r="E1117" i="17"/>
  <c r="G1117" i="17" s="1"/>
  <c r="D1118" i="17"/>
  <c r="F1118" i="17" s="1"/>
  <c r="E1118" i="17"/>
  <c r="G1118" i="17" s="1"/>
  <c r="D1119" i="17"/>
  <c r="F1119" i="17" s="1"/>
  <c r="E1119" i="17"/>
  <c r="G1119" i="17" s="1"/>
  <c r="D1120" i="17"/>
  <c r="F1120" i="17" s="1"/>
  <c r="E1120" i="17"/>
  <c r="G1120" i="17" s="1"/>
  <c r="D1121" i="17"/>
  <c r="F1121" i="17" s="1"/>
  <c r="E1121" i="17"/>
  <c r="G1121" i="17" s="1"/>
  <c r="D1122" i="17"/>
  <c r="F1122" i="17" s="1"/>
  <c r="E1122" i="17"/>
  <c r="G1122" i="17" s="1"/>
  <c r="D1123" i="17"/>
  <c r="F1123" i="17" s="1"/>
  <c r="E1123" i="17"/>
  <c r="G1123" i="17" s="1"/>
  <c r="D1124" i="17"/>
  <c r="F1124" i="17" s="1"/>
  <c r="E1124" i="17"/>
  <c r="G1124" i="17" s="1"/>
  <c r="D1125" i="17"/>
  <c r="F1125" i="17" s="1"/>
  <c r="E1125" i="17"/>
  <c r="G1125" i="17" s="1"/>
  <c r="D1126" i="17"/>
  <c r="F1126" i="17" s="1"/>
  <c r="E1126" i="17"/>
  <c r="G1126" i="17" s="1"/>
  <c r="D1127" i="17"/>
  <c r="F1127" i="17" s="1"/>
  <c r="E1127" i="17"/>
  <c r="G1127" i="17" s="1"/>
  <c r="D1128" i="17"/>
  <c r="F1128" i="17" s="1"/>
  <c r="E1128" i="17"/>
  <c r="G1128" i="17" s="1"/>
  <c r="D1129" i="17"/>
  <c r="F1129" i="17" s="1"/>
  <c r="E1129" i="17"/>
  <c r="G1129" i="17" s="1"/>
  <c r="D1130" i="17"/>
  <c r="F1130" i="17" s="1"/>
  <c r="E1130" i="17"/>
  <c r="G1130" i="17" s="1"/>
  <c r="D1131" i="17"/>
  <c r="F1131" i="17" s="1"/>
  <c r="E1131" i="17"/>
  <c r="G1131" i="17" s="1"/>
  <c r="D1132" i="17"/>
  <c r="F1132" i="17" s="1"/>
  <c r="E1132" i="17"/>
  <c r="G1132" i="17" s="1"/>
  <c r="D1133" i="17"/>
  <c r="F1133" i="17" s="1"/>
  <c r="E1133" i="17"/>
  <c r="G1133" i="17" s="1"/>
  <c r="D1134" i="17"/>
  <c r="F1134" i="17" s="1"/>
  <c r="E1134" i="17"/>
  <c r="G1134" i="17" s="1"/>
  <c r="D1135" i="17"/>
  <c r="F1135" i="17" s="1"/>
  <c r="E1135" i="17"/>
  <c r="G1135" i="17" s="1"/>
  <c r="D1136" i="17"/>
  <c r="F1136" i="17" s="1"/>
  <c r="E1136" i="17"/>
  <c r="G1136" i="17" s="1"/>
  <c r="D1137" i="17"/>
  <c r="F1137" i="17" s="1"/>
  <c r="E1137" i="17"/>
  <c r="G1137" i="17" s="1"/>
  <c r="D1138" i="17"/>
  <c r="F1138" i="17" s="1"/>
  <c r="E1138" i="17"/>
  <c r="G1138" i="17" s="1"/>
  <c r="D1139" i="17"/>
  <c r="F1139" i="17" s="1"/>
  <c r="E1139" i="17"/>
  <c r="G1139" i="17" s="1"/>
  <c r="D1140" i="17"/>
  <c r="F1140" i="17" s="1"/>
  <c r="E1140" i="17"/>
  <c r="G1140" i="17" s="1"/>
  <c r="D1141" i="17"/>
  <c r="F1141" i="17" s="1"/>
  <c r="E1141" i="17"/>
  <c r="G1141" i="17" s="1"/>
  <c r="D1142" i="17"/>
  <c r="F1142" i="17" s="1"/>
  <c r="E1142" i="17"/>
  <c r="G1142" i="17" s="1"/>
  <c r="D1143" i="17"/>
  <c r="F1143" i="17" s="1"/>
  <c r="E1143" i="17"/>
  <c r="G1143" i="17" s="1"/>
  <c r="D1144" i="17"/>
  <c r="F1144" i="17" s="1"/>
  <c r="E1144" i="17"/>
  <c r="G1144" i="17" s="1"/>
  <c r="D1145" i="17"/>
  <c r="F1145" i="17" s="1"/>
  <c r="E1145" i="17"/>
  <c r="G1145" i="17" s="1"/>
  <c r="D1146" i="17"/>
  <c r="F1146" i="17" s="1"/>
  <c r="E1146" i="17"/>
  <c r="G1146" i="17" s="1"/>
  <c r="D1147" i="17"/>
  <c r="F1147" i="17" s="1"/>
  <c r="E1147" i="17"/>
  <c r="G1147" i="17" s="1"/>
  <c r="D1148" i="17"/>
  <c r="F1148" i="17" s="1"/>
  <c r="E1148" i="17"/>
  <c r="G1148" i="17" s="1"/>
  <c r="D1149" i="17"/>
  <c r="F1149" i="17" s="1"/>
  <c r="E1149" i="17"/>
  <c r="G1149" i="17" s="1"/>
  <c r="D1150" i="17"/>
  <c r="F1150" i="17" s="1"/>
  <c r="E1150" i="17"/>
  <c r="G1150" i="17" s="1"/>
  <c r="D1151" i="17"/>
  <c r="F1151" i="17" s="1"/>
  <c r="E1151" i="17"/>
  <c r="G1151" i="17" s="1"/>
  <c r="D1152" i="17"/>
  <c r="F1152" i="17" s="1"/>
  <c r="E1152" i="17"/>
  <c r="G1152" i="17" s="1"/>
  <c r="D1153" i="17"/>
  <c r="F1153" i="17" s="1"/>
  <c r="E1153" i="17"/>
  <c r="G1153" i="17" s="1"/>
  <c r="D1154" i="17"/>
  <c r="F1154" i="17" s="1"/>
  <c r="E1154" i="17"/>
  <c r="G1154" i="17" s="1"/>
  <c r="D1155" i="17"/>
  <c r="F1155" i="17" s="1"/>
  <c r="E1155" i="17"/>
  <c r="G1155" i="17" s="1"/>
  <c r="D1156" i="17"/>
  <c r="F1156" i="17" s="1"/>
  <c r="E1156" i="17"/>
  <c r="G1156" i="17" s="1"/>
  <c r="D1157" i="17"/>
  <c r="F1157" i="17" s="1"/>
  <c r="E1157" i="17"/>
  <c r="G1157" i="17" s="1"/>
  <c r="D1158" i="17"/>
  <c r="F1158" i="17" s="1"/>
  <c r="E1158" i="17"/>
  <c r="G1158" i="17" s="1"/>
  <c r="D1159" i="17"/>
  <c r="F1159" i="17" s="1"/>
  <c r="E1159" i="17"/>
  <c r="G1159" i="17" s="1"/>
  <c r="D1160" i="17"/>
  <c r="F1160" i="17" s="1"/>
  <c r="E1160" i="17"/>
  <c r="G1160" i="17" s="1"/>
  <c r="D1161" i="17"/>
  <c r="F1161" i="17" s="1"/>
  <c r="E1161" i="17"/>
  <c r="G1161" i="17" s="1"/>
  <c r="D1162" i="17"/>
  <c r="F1162" i="17" s="1"/>
  <c r="E1162" i="17"/>
  <c r="G1162" i="17" s="1"/>
  <c r="D1163" i="17"/>
  <c r="F1163" i="17" s="1"/>
  <c r="E1163" i="17"/>
  <c r="G1163" i="17" s="1"/>
  <c r="D1164" i="17"/>
  <c r="F1164" i="17" s="1"/>
  <c r="E1164" i="17"/>
  <c r="G1164" i="17" s="1"/>
  <c r="D1165" i="17"/>
  <c r="F1165" i="17" s="1"/>
  <c r="E1165" i="17"/>
  <c r="G1165" i="17" s="1"/>
  <c r="D1166" i="17"/>
  <c r="F1166" i="17" s="1"/>
  <c r="E1166" i="17"/>
  <c r="G1166" i="17" s="1"/>
  <c r="D1167" i="17"/>
  <c r="F1167" i="17" s="1"/>
  <c r="E1167" i="17"/>
  <c r="G1167" i="17" s="1"/>
  <c r="D1168" i="17"/>
  <c r="F1168" i="17" s="1"/>
  <c r="E1168" i="17"/>
  <c r="G1168" i="17" s="1"/>
  <c r="D1169" i="17"/>
  <c r="F1169" i="17" s="1"/>
  <c r="E1169" i="17"/>
  <c r="G1169" i="17" s="1"/>
  <c r="D1170" i="17"/>
  <c r="F1170" i="17" s="1"/>
  <c r="E1170" i="17"/>
  <c r="G1170" i="17" s="1"/>
  <c r="D1171" i="17"/>
  <c r="F1171" i="17" s="1"/>
  <c r="E1171" i="17"/>
  <c r="G1171" i="17" s="1"/>
  <c r="D1172" i="17"/>
  <c r="F1172" i="17" s="1"/>
  <c r="E1172" i="17"/>
  <c r="G1172" i="17" s="1"/>
  <c r="D1173" i="17"/>
  <c r="F1173" i="17" s="1"/>
  <c r="E1173" i="17"/>
  <c r="G1173" i="17" s="1"/>
  <c r="D1174" i="17"/>
  <c r="F1174" i="17" s="1"/>
  <c r="E1174" i="17"/>
  <c r="G1174" i="17" s="1"/>
  <c r="D1175" i="17"/>
  <c r="F1175" i="17" s="1"/>
  <c r="E1175" i="17"/>
  <c r="G1175" i="17" s="1"/>
  <c r="D1176" i="17"/>
  <c r="F1176" i="17" s="1"/>
  <c r="E1176" i="17"/>
  <c r="G1176" i="17" s="1"/>
  <c r="D1177" i="17"/>
  <c r="F1177" i="17" s="1"/>
  <c r="E1177" i="17"/>
  <c r="G1177" i="17" s="1"/>
  <c r="D1178" i="17"/>
  <c r="F1178" i="17" s="1"/>
  <c r="E1178" i="17"/>
  <c r="G1178" i="17" s="1"/>
  <c r="D1179" i="17"/>
  <c r="F1179" i="17" s="1"/>
  <c r="E1179" i="17"/>
  <c r="G1179" i="17" s="1"/>
  <c r="D1180" i="17"/>
  <c r="F1180" i="17" s="1"/>
  <c r="E1180" i="17"/>
  <c r="G1180" i="17" s="1"/>
  <c r="D1181" i="17"/>
  <c r="F1181" i="17" s="1"/>
  <c r="E1181" i="17"/>
  <c r="G1181" i="17" s="1"/>
  <c r="D1182" i="17"/>
  <c r="F1182" i="17" s="1"/>
  <c r="E1182" i="17"/>
  <c r="G1182" i="17" s="1"/>
  <c r="D1183" i="17"/>
  <c r="F1183" i="17" s="1"/>
  <c r="E1183" i="17"/>
  <c r="G1183" i="17" s="1"/>
  <c r="D1184" i="17"/>
  <c r="F1184" i="17" s="1"/>
  <c r="E1184" i="17"/>
  <c r="G1184" i="17" s="1"/>
  <c r="D1185" i="17"/>
  <c r="F1185" i="17" s="1"/>
  <c r="E1185" i="17"/>
  <c r="G1185" i="17" s="1"/>
  <c r="D1186" i="17"/>
  <c r="F1186" i="17" s="1"/>
  <c r="E1186" i="17"/>
  <c r="G1186" i="17" s="1"/>
  <c r="D1187" i="17"/>
  <c r="F1187" i="17" s="1"/>
  <c r="E1187" i="17"/>
  <c r="G1187" i="17" s="1"/>
  <c r="D1188" i="17"/>
  <c r="F1188" i="17" s="1"/>
  <c r="E1188" i="17"/>
  <c r="G1188" i="17" s="1"/>
  <c r="D1189" i="17"/>
  <c r="F1189" i="17" s="1"/>
  <c r="E1189" i="17"/>
  <c r="G1189" i="17" s="1"/>
  <c r="D1190" i="17"/>
  <c r="F1190" i="17" s="1"/>
  <c r="E1190" i="17"/>
  <c r="G1190" i="17" s="1"/>
  <c r="D1191" i="17"/>
  <c r="F1191" i="17" s="1"/>
  <c r="E1191" i="17"/>
  <c r="G1191" i="17" s="1"/>
  <c r="D1192" i="17"/>
  <c r="F1192" i="17" s="1"/>
  <c r="E1192" i="17"/>
  <c r="G1192" i="17" s="1"/>
  <c r="D1193" i="17"/>
  <c r="F1193" i="17" s="1"/>
  <c r="E1193" i="17"/>
  <c r="G1193" i="17" s="1"/>
  <c r="D1194" i="17"/>
  <c r="F1194" i="17" s="1"/>
  <c r="E1194" i="17"/>
  <c r="G1194" i="17" s="1"/>
  <c r="D1195" i="17"/>
  <c r="F1195" i="17" s="1"/>
  <c r="E1195" i="17"/>
  <c r="G1195" i="17" s="1"/>
  <c r="D1196" i="17"/>
  <c r="F1196" i="17" s="1"/>
  <c r="E1196" i="17"/>
  <c r="G1196" i="17" s="1"/>
  <c r="D1197" i="17"/>
  <c r="F1197" i="17" s="1"/>
  <c r="E1197" i="17"/>
  <c r="G1197" i="17" s="1"/>
  <c r="D1198" i="17"/>
  <c r="F1198" i="17" s="1"/>
  <c r="E1198" i="17"/>
  <c r="G1198" i="17" s="1"/>
  <c r="D1199" i="17"/>
  <c r="F1199" i="17" s="1"/>
  <c r="E1199" i="17"/>
  <c r="G1199" i="17" s="1"/>
  <c r="D1200" i="17"/>
  <c r="F1200" i="17" s="1"/>
  <c r="E1200" i="17"/>
  <c r="G1200" i="17" s="1"/>
  <c r="D1201" i="17"/>
  <c r="F1201" i="17" s="1"/>
  <c r="E1201" i="17"/>
  <c r="G1201" i="17" s="1"/>
  <c r="D1202" i="17"/>
  <c r="F1202" i="17" s="1"/>
  <c r="E1202" i="17"/>
  <c r="G1202" i="17" s="1"/>
  <c r="D1203" i="17"/>
  <c r="F1203" i="17" s="1"/>
  <c r="E1203" i="17"/>
  <c r="G1203" i="17" s="1"/>
  <c r="D1204" i="17"/>
  <c r="F1204" i="17" s="1"/>
  <c r="E1204" i="17"/>
  <c r="G1204" i="17" s="1"/>
  <c r="D1205" i="17"/>
  <c r="F1205" i="17" s="1"/>
  <c r="E1205" i="17"/>
  <c r="G1205" i="17" s="1"/>
  <c r="D1206" i="17"/>
  <c r="F1206" i="17" s="1"/>
  <c r="E1206" i="17"/>
  <c r="G1206" i="17" s="1"/>
  <c r="D1207" i="17"/>
  <c r="F1207" i="17" s="1"/>
  <c r="E1207" i="17"/>
  <c r="G1207" i="17" s="1"/>
  <c r="D1208" i="17"/>
  <c r="F1208" i="17" s="1"/>
  <c r="E1208" i="17"/>
  <c r="G1208" i="17" s="1"/>
  <c r="D1209" i="17"/>
  <c r="F1209" i="17" s="1"/>
  <c r="E1209" i="17"/>
  <c r="G1209" i="17" s="1"/>
  <c r="D1210" i="17"/>
  <c r="F1210" i="17" s="1"/>
  <c r="E1210" i="17"/>
  <c r="G1210" i="17" s="1"/>
  <c r="D1211" i="17"/>
  <c r="F1211" i="17" s="1"/>
  <c r="E1211" i="17"/>
  <c r="G1211" i="17" s="1"/>
  <c r="D1212" i="17"/>
  <c r="F1212" i="17" s="1"/>
  <c r="E1212" i="17"/>
  <c r="G1212" i="17" s="1"/>
  <c r="D1213" i="17"/>
  <c r="F1213" i="17" s="1"/>
  <c r="E1213" i="17"/>
  <c r="G1213" i="17" s="1"/>
  <c r="D1214" i="17"/>
  <c r="F1214" i="17" s="1"/>
  <c r="E1214" i="17"/>
  <c r="G1214" i="17" s="1"/>
  <c r="D1215" i="17"/>
  <c r="F1215" i="17" s="1"/>
  <c r="E1215" i="17"/>
  <c r="G1215" i="17" s="1"/>
  <c r="D1216" i="17"/>
  <c r="F1216" i="17" s="1"/>
  <c r="E1216" i="17"/>
  <c r="G1216" i="17" s="1"/>
  <c r="D1217" i="17"/>
  <c r="F1217" i="17" s="1"/>
  <c r="E1217" i="17"/>
  <c r="G1217" i="17" s="1"/>
  <c r="D1218" i="17"/>
  <c r="F1218" i="17" s="1"/>
  <c r="E1218" i="17"/>
  <c r="G1218" i="17" s="1"/>
  <c r="D1219" i="17"/>
  <c r="F1219" i="17" s="1"/>
  <c r="E1219" i="17"/>
  <c r="G1219" i="17" s="1"/>
  <c r="D1220" i="17"/>
  <c r="F1220" i="17" s="1"/>
  <c r="E1220" i="17"/>
  <c r="G1220" i="17" s="1"/>
  <c r="D1221" i="17"/>
  <c r="F1221" i="17" s="1"/>
  <c r="E1221" i="17"/>
  <c r="G1221" i="17" s="1"/>
  <c r="D1222" i="17"/>
  <c r="F1222" i="17" s="1"/>
  <c r="E1222" i="17"/>
  <c r="G1222" i="17" s="1"/>
  <c r="D1223" i="17"/>
  <c r="F1223" i="17" s="1"/>
  <c r="E1223" i="17"/>
  <c r="G1223" i="17" s="1"/>
  <c r="D1224" i="17"/>
  <c r="F1224" i="17" s="1"/>
  <c r="E1224" i="17"/>
  <c r="G1224" i="17" s="1"/>
  <c r="D1225" i="17"/>
  <c r="F1225" i="17" s="1"/>
  <c r="E1225" i="17"/>
  <c r="G1225" i="17" s="1"/>
  <c r="D1226" i="17"/>
  <c r="F1226" i="17" s="1"/>
  <c r="E1226" i="17"/>
  <c r="G1226" i="17" s="1"/>
  <c r="D1227" i="17"/>
  <c r="F1227" i="17" s="1"/>
  <c r="E1227" i="17"/>
  <c r="G1227" i="17" s="1"/>
  <c r="D1228" i="17"/>
  <c r="F1228" i="17" s="1"/>
  <c r="E1228" i="17"/>
  <c r="G1228" i="17" s="1"/>
  <c r="D1229" i="17"/>
  <c r="F1229" i="17" s="1"/>
  <c r="E1229" i="17"/>
  <c r="G1229" i="17" s="1"/>
  <c r="D1230" i="17"/>
  <c r="F1230" i="17" s="1"/>
  <c r="E1230" i="17"/>
  <c r="G1230" i="17" s="1"/>
  <c r="D1231" i="17"/>
  <c r="F1231" i="17" s="1"/>
  <c r="E1231" i="17"/>
  <c r="G1231" i="17" s="1"/>
  <c r="D1232" i="17"/>
  <c r="F1232" i="17" s="1"/>
  <c r="E1232" i="17"/>
  <c r="G1232" i="17" s="1"/>
  <c r="D1233" i="17"/>
  <c r="F1233" i="17" s="1"/>
  <c r="E1233" i="17"/>
  <c r="G1233" i="17" s="1"/>
  <c r="D1234" i="17"/>
  <c r="F1234" i="17" s="1"/>
  <c r="E1234" i="17"/>
  <c r="G1234" i="17" s="1"/>
  <c r="D1235" i="17"/>
  <c r="F1235" i="17" s="1"/>
  <c r="E1235" i="17"/>
  <c r="G1235" i="17" s="1"/>
  <c r="D1236" i="17"/>
  <c r="F1236" i="17" s="1"/>
  <c r="E1236" i="17"/>
  <c r="G1236" i="17" s="1"/>
  <c r="D1237" i="17"/>
  <c r="F1237" i="17" s="1"/>
  <c r="E1237" i="17"/>
  <c r="G1237" i="17" s="1"/>
  <c r="D1238" i="17"/>
  <c r="F1238" i="17" s="1"/>
  <c r="E1238" i="17"/>
  <c r="G1238" i="17" s="1"/>
  <c r="D1239" i="17"/>
  <c r="F1239" i="17" s="1"/>
  <c r="E1239" i="17"/>
  <c r="G1239" i="17" s="1"/>
  <c r="D1240" i="17"/>
  <c r="F1240" i="17" s="1"/>
  <c r="E1240" i="17"/>
  <c r="G1240" i="17" s="1"/>
  <c r="D1241" i="17"/>
  <c r="F1241" i="17" s="1"/>
  <c r="E1241" i="17"/>
  <c r="G1241" i="17" s="1"/>
  <c r="D1242" i="17"/>
  <c r="F1242" i="17" s="1"/>
  <c r="E1242" i="17"/>
  <c r="G1242" i="17" s="1"/>
  <c r="D1243" i="17"/>
  <c r="F1243" i="17" s="1"/>
  <c r="E1243" i="17"/>
  <c r="G1243" i="17" s="1"/>
  <c r="D1244" i="17"/>
  <c r="F1244" i="17" s="1"/>
  <c r="E1244" i="17"/>
  <c r="G1244" i="17" s="1"/>
  <c r="D1245" i="17"/>
  <c r="F1245" i="17" s="1"/>
  <c r="E1245" i="17"/>
  <c r="G1245" i="17" s="1"/>
  <c r="D1246" i="17"/>
  <c r="F1246" i="17" s="1"/>
  <c r="E1246" i="17"/>
  <c r="G1246" i="17" s="1"/>
  <c r="D1247" i="17"/>
  <c r="F1247" i="17" s="1"/>
  <c r="E1247" i="17"/>
  <c r="G1247" i="17" s="1"/>
  <c r="D1248" i="17"/>
  <c r="F1248" i="17" s="1"/>
  <c r="E1248" i="17"/>
  <c r="G1248" i="17" s="1"/>
  <c r="D1249" i="17"/>
  <c r="F1249" i="17" s="1"/>
  <c r="E1249" i="17"/>
  <c r="G1249" i="17" s="1"/>
  <c r="D1250" i="17"/>
  <c r="F1250" i="17" s="1"/>
  <c r="E1250" i="17"/>
  <c r="G1250" i="17" s="1"/>
  <c r="D1251" i="17"/>
  <c r="F1251" i="17" s="1"/>
  <c r="E1251" i="17"/>
  <c r="G1251" i="17" s="1"/>
  <c r="D1252" i="17"/>
  <c r="F1252" i="17" s="1"/>
  <c r="E1252" i="17"/>
  <c r="G1252" i="17" s="1"/>
  <c r="D1253" i="17"/>
  <c r="F1253" i="17" s="1"/>
  <c r="E1253" i="17"/>
  <c r="G1253" i="17" s="1"/>
  <c r="D1254" i="17"/>
  <c r="F1254" i="17" s="1"/>
  <c r="E1254" i="17"/>
  <c r="G1254" i="17" s="1"/>
  <c r="D1255" i="17"/>
  <c r="F1255" i="17" s="1"/>
  <c r="E1255" i="17"/>
  <c r="G1255" i="17" s="1"/>
  <c r="D1256" i="17"/>
  <c r="F1256" i="17" s="1"/>
  <c r="E1256" i="17"/>
  <c r="G1256" i="17" s="1"/>
  <c r="D1257" i="17"/>
  <c r="F1257" i="17" s="1"/>
  <c r="E1257" i="17"/>
  <c r="G1257" i="17" s="1"/>
  <c r="D1258" i="17"/>
  <c r="F1258" i="17" s="1"/>
  <c r="E1258" i="17"/>
  <c r="G1258" i="17" s="1"/>
  <c r="D1259" i="17"/>
  <c r="F1259" i="17" s="1"/>
  <c r="E1259" i="17"/>
  <c r="G1259" i="17" s="1"/>
  <c r="D1260" i="17"/>
  <c r="F1260" i="17" s="1"/>
  <c r="E1260" i="17"/>
  <c r="G1260" i="17" s="1"/>
  <c r="D1261" i="17"/>
  <c r="F1261" i="17" s="1"/>
  <c r="E1261" i="17"/>
  <c r="G1261" i="17" s="1"/>
  <c r="D1262" i="17"/>
  <c r="F1262" i="17" s="1"/>
  <c r="E1262" i="17"/>
  <c r="G1262" i="17" s="1"/>
  <c r="D1263" i="17"/>
  <c r="F1263" i="17" s="1"/>
  <c r="E1263" i="17"/>
  <c r="G1263" i="17" s="1"/>
  <c r="D1264" i="17"/>
  <c r="F1264" i="17" s="1"/>
  <c r="E1264" i="17"/>
  <c r="G1264" i="17" s="1"/>
  <c r="D1265" i="17"/>
  <c r="F1265" i="17" s="1"/>
  <c r="E1265" i="17"/>
  <c r="G1265" i="17" s="1"/>
  <c r="D1266" i="17"/>
  <c r="F1266" i="17" s="1"/>
  <c r="E1266" i="17"/>
  <c r="G1266" i="17" s="1"/>
  <c r="D1267" i="17"/>
  <c r="F1267" i="17" s="1"/>
  <c r="E1267" i="17"/>
  <c r="G1267" i="17" s="1"/>
  <c r="D1268" i="17"/>
  <c r="F1268" i="17" s="1"/>
  <c r="E1268" i="17"/>
  <c r="G1268" i="17" s="1"/>
  <c r="D1269" i="17"/>
  <c r="F1269" i="17" s="1"/>
  <c r="E1269" i="17"/>
  <c r="G1269" i="17" s="1"/>
  <c r="D1270" i="17"/>
  <c r="F1270" i="17" s="1"/>
  <c r="E1270" i="17"/>
  <c r="G1270" i="17" s="1"/>
  <c r="D1271" i="17"/>
  <c r="F1271" i="17" s="1"/>
  <c r="E1271" i="17"/>
  <c r="G1271" i="17" s="1"/>
  <c r="D1272" i="17"/>
  <c r="F1272" i="17" s="1"/>
  <c r="E1272" i="17"/>
  <c r="G1272" i="17" s="1"/>
  <c r="D1273" i="17"/>
  <c r="F1273" i="17" s="1"/>
  <c r="E1273" i="17"/>
  <c r="G1273" i="17" s="1"/>
  <c r="D1274" i="17"/>
  <c r="F1274" i="17" s="1"/>
  <c r="E1274" i="17"/>
  <c r="G1274" i="17" s="1"/>
  <c r="D1275" i="17"/>
  <c r="F1275" i="17" s="1"/>
  <c r="E1275" i="17"/>
  <c r="G1275" i="17" s="1"/>
  <c r="D1276" i="17"/>
  <c r="F1276" i="17" s="1"/>
  <c r="E1276" i="17"/>
  <c r="G1276" i="17" s="1"/>
  <c r="D1277" i="17"/>
  <c r="F1277" i="17" s="1"/>
  <c r="E1277" i="17"/>
  <c r="G1277" i="17" s="1"/>
  <c r="D1278" i="17"/>
  <c r="F1278" i="17" s="1"/>
  <c r="E1278" i="17"/>
  <c r="G1278" i="17" s="1"/>
  <c r="D1279" i="17"/>
  <c r="F1279" i="17" s="1"/>
  <c r="E1279" i="17"/>
  <c r="G1279" i="17" s="1"/>
  <c r="D1280" i="17"/>
  <c r="F1280" i="17" s="1"/>
  <c r="E1280" i="17"/>
  <c r="G1280" i="17" s="1"/>
  <c r="D1281" i="17"/>
  <c r="F1281" i="17" s="1"/>
  <c r="E1281" i="17"/>
  <c r="G1281" i="17" s="1"/>
  <c r="D1282" i="17"/>
  <c r="F1282" i="17" s="1"/>
  <c r="E1282" i="17"/>
  <c r="G1282" i="17" s="1"/>
  <c r="D1283" i="17"/>
  <c r="F1283" i="17" s="1"/>
  <c r="E1283" i="17"/>
  <c r="G1283" i="17" s="1"/>
  <c r="D1284" i="17"/>
  <c r="F1284" i="17" s="1"/>
  <c r="E1284" i="17"/>
  <c r="G1284" i="17" s="1"/>
  <c r="D1285" i="17"/>
  <c r="F1285" i="17" s="1"/>
  <c r="E1285" i="17"/>
  <c r="G1285" i="17" s="1"/>
  <c r="D1286" i="17"/>
  <c r="F1286" i="17" s="1"/>
  <c r="E1286" i="17"/>
  <c r="G1286" i="17" s="1"/>
  <c r="D1287" i="17"/>
  <c r="F1287" i="17" s="1"/>
  <c r="E1287" i="17"/>
  <c r="G1287" i="17" s="1"/>
  <c r="D1288" i="17"/>
  <c r="F1288" i="17" s="1"/>
  <c r="E1288" i="17"/>
  <c r="G1288" i="17" s="1"/>
  <c r="D1289" i="17"/>
  <c r="F1289" i="17" s="1"/>
  <c r="E1289" i="17"/>
  <c r="G1289" i="17" s="1"/>
  <c r="D1290" i="17"/>
  <c r="F1290" i="17" s="1"/>
  <c r="E1290" i="17"/>
  <c r="G1290" i="17" s="1"/>
  <c r="D1291" i="17"/>
  <c r="F1291" i="17" s="1"/>
  <c r="E1291" i="17"/>
  <c r="G1291" i="17" s="1"/>
  <c r="D1292" i="17"/>
  <c r="F1292" i="17" s="1"/>
  <c r="E1292" i="17"/>
  <c r="G1292" i="17" s="1"/>
  <c r="D1293" i="17"/>
  <c r="F1293" i="17" s="1"/>
  <c r="E1293" i="17"/>
  <c r="G1293" i="17" s="1"/>
  <c r="D1294" i="17"/>
  <c r="F1294" i="17" s="1"/>
  <c r="E1294" i="17"/>
  <c r="G1294" i="17" s="1"/>
  <c r="D1295" i="17"/>
  <c r="F1295" i="17" s="1"/>
  <c r="E1295" i="17"/>
  <c r="G1295" i="17" s="1"/>
  <c r="D1296" i="17"/>
  <c r="F1296" i="17" s="1"/>
  <c r="E1296" i="17"/>
  <c r="G1296" i="17" s="1"/>
  <c r="D1297" i="17"/>
  <c r="F1297" i="17" s="1"/>
  <c r="E1297" i="17"/>
  <c r="G1297" i="17" s="1"/>
  <c r="D1298" i="17"/>
  <c r="F1298" i="17" s="1"/>
  <c r="E1298" i="17"/>
  <c r="G1298" i="17" s="1"/>
  <c r="D1299" i="17"/>
  <c r="F1299" i="17" s="1"/>
  <c r="E1299" i="17"/>
  <c r="G1299" i="17" s="1"/>
  <c r="D1300" i="17"/>
  <c r="F1300" i="17" s="1"/>
  <c r="E1300" i="17"/>
  <c r="G1300" i="17" s="1"/>
  <c r="D1301" i="17"/>
  <c r="F1301" i="17" s="1"/>
  <c r="E1301" i="17"/>
  <c r="G1301" i="17" s="1"/>
  <c r="D1302" i="17"/>
  <c r="F1302" i="17" s="1"/>
  <c r="E1302" i="17"/>
  <c r="G1302" i="17" s="1"/>
  <c r="D1303" i="17"/>
  <c r="F1303" i="17" s="1"/>
  <c r="E1303" i="17"/>
  <c r="G1303" i="17" s="1"/>
  <c r="D1304" i="17"/>
  <c r="F1304" i="17" s="1"/>
  <c r="E1304" i="17"/>
  <c r="G1304" i="17" s="1"/>
  <c r="D1305" i="17"/>
  <c r="F1305" i="17" s="1"/>
  <c r="E1305" i="17"/>
  <c r="G1305" i="17" s="1"/>
  <c r="D1306" i="17"/>
  <c r="F1306" i="17" s="1"/>
  <c r="E1306" i="17"/>
  <c r="G1306" i="17" s="1"/>
  <c r="E1091" i="17"/>
  <c r="G1091" i="17" s="1"/>
  <c r="D1091" i="17"/>
  <c r="F1091" i="17" s="1"/>
  <c r="D882" i="17"/>
  <c r="F882" i="17" s="1"/>
  <c r="E882" i="17"/>
  <c r="G882" i="17" s="1"/>
  <c r="D883" i="17"/>
  <c r="F883" i="17" s="1"/>
  <c r="E883" i="17"/>
  <c r="G883" i="17" s="1"/>
  <c r="D884" i="17"/>
  <c r="F884" i="17" s="1"/>
  <c r="E884" i="17"/>
  <c r="G884" i="17" s="1"/>
  <c r="D885" i="17"/>
  <c r="F885" i="17" s="1"/>
  <c r="E885" i="17"/>
  <c r="G885" i="17" s="1"/>
  <c r="D886" i="17"/>
  <c r="F886" i="17" s="1"/>
  <c r="E886" i="17"/>
  <c r="G886" i="17" s="1"/>
  <c r="D887" i="17"/>
  <c r="F887" i="17" s="1"/>
  <c r="E887" i="17"/>
  <c r="G887" i="17" s="1"/>
  <c r="D888" i="17"/>
  <c r="F888" i="17" s="1"/>
  <c r="E888" i="17"/>
  <c r="G888" i="17" s="1"/>
  <c r="D889" i="17"/>
  <c r="F889" i="17" s="1"/>
  <c r="E889" i="17"/>
  <c r="G889" i="17" s="1"/>
  <c r="D890" i="17"/>
  <c r="F890" i="17" s="1"/>
  <c r="E890" i="17"/>
  <c r="G890" i="17" s="1"/>
  <c r="D891" i="17"/>
  <c r="F891" i="17" s="1"/>
  <c r="E891" i="17"/>
  <c r="G891" i="17" s="1"/>
  <c r="D892" i="17"/>
  <c r="F892" i="17" s="1"/>
  <c r="E892" i="17"/>
  <c r="G892" i="17" s="1"/>
  <c r="D893" i="17"/>
  <c r="F893" i="17" s="1"/>
  <c r="E893" i="17"/>
  <c r="G893" i="17" s="1"/>
  <c r="D894" i="17"/>
  <c r="F894" i="17" s="1"/>
  <c r="E894" i="17"/>
  <c r="G894" i="17" s="1"/>
  <c r="D895" i="17"/>
  <c r="F895" i="17" s="1"/>
  <c r="E895" i="17"/>
  <c r="G895" i="17" s="1"/>
  <c r="D896" i="17"/>
  <c r="F896" i="17" s="1"/>
  <c r="E896" i="17"/>
  <c r="G896" i="17" s="1"/>
  <c r="D897" i="17"/>
  <c r="F897" i="17" s="1"/>
  <c r="E897" i="17"/>
  <c r="G897" i="17" s="1"/>
  <c r="D898" i="17"/>
  <c r="F898" i="17" s="1"/>
  <c r="E898" i="17"/>
  <c r="G898" i="17" s="1"/>
  <c r="D899" i="17"/>
  <c r="F899" i="17" s="1"/>
  <c r="E899" i="17"/>
  <c r="G899" i="17" s="1"/>
  <c r="D900" i="17"/>
  <c r="F900" i="17" s="1"/>
  <c r="E900" i="17"/>
  <c r="G900" i="17" s="1"/>
  <c r="D901" i="17"/>
  <c r="F901" i="17" s="1"/>
  <c r="E901" i="17"/>
  <c r="G901" i="17" s="1"/>
  <c r="D902" i="17"/>
  <c r="F902" i="17" s="1"/>
  <c r="E902" i="17"/>
  <c r="G902" i="17" s="1"/>
  <c r="D903" i="17"/>
  <c r="F903" i="17" s="1"/>
  <c r="E903" i="17"/>
  <c r="G903" i="17" s="1"/>
  <c r="D904" i="17"/>
  <c r="F904" i="17" s="1"/>
  <c r="E904" i="17"/>
  <c r="G904" i="17" s="1"/>
  <c r="D905" i="17"/>
  <c r="F905" i="17" s="1"/>
  <c r="E905" i="17"/>
  <c r="G905" i="17" s="1"/>
  <c r="D906" i="17"/>
  <c r="F906" i="17" s="1"/>
  <c r="E906" i="17"/>
  <c r="G906" i="17" s="1"/>
  <c r="D907" i="17"/>
  <c r="F907" i="17" s="1"/>
  <c r="E907" i="17"/>
  <c r="G907" i="17" s="1"/>
  <c r="D908" i="17"/>
  <c r="F908" i="17" s="1"/>
  <c r="E908" i="17"/>
  <c r="G908" i="17" s="1"/>
  <c r="D909" i="17"/>
  <c r="F909" i="17" s="1"/>
  <c r="E909" i="17"/>
  <c r="G909" i="17" s="1"/>
  <c r="D910" i="17"/>
  <c r="F910" i="17" s="1"/>
  <c r="E910" i="17"/>
  <c r="G910" i="17" s="1"/>
  <c r="D911" i="17"/>
  <c r="F911" i="17" s="1"/>
  <c r="E911" i="17"/>
  <c r="G911" i="17" s="1"/>
  <c r="D912" i="17"/>
  <c r="F912" i="17" s="1"/>
  <c r="E912" i="17"/>
  <c r="G912" i="17" s="1"/>
  <c r="D913" i="17"/>
  <c r="F913" i="17" s="1"/>
  <c r="E913" i="17"/>
  <c r="G913" i="17" s="1"/>
  <c r="D914" i="17"/>
  <c r="F914" i="17" s="1"/>
  <c r="E914" i="17"/>
  <c r="G914" i="17" s="1"/>
  <c r="D915" i="17"/>
  <c r="F915" i="17" s="1"/>
  <c r="E915" i="17"/>
  <c r="G915" i="17" s="1"/>
  <c r="D916" i="17"/>
  <c r="F916" i="17" s="1"/>
  <c r="E916" i="17"/>
  <c r="G916" i="17" s="1"/>
  <c r="D917" i="17"/>
  <c r="F917" i="17" s="1"/>
  <c r="E917" i="17"/>
  <c r="G917" i="17" s="1"/>
  <c r="D918" i="17"/>
  <c r="F918" i="17" s="1"/>
  <c r="E918" i="17"/>
  <c r="G918" i="17" s="1"/>
  <c r="D919" i="17"/>
  <c r="F919" i="17" s="1"/>
  <c r="E919" i="17"/>
  <c r="G919" i="17" s="1"/>
  <c r="D920" i="17"/>
  <c r="F920" i="17" s="1"/>
  <c r="E920" i="17"/>
  <c r="G920" i="17" s="1"/>
  <c r="D921" i="17"/>
  <c r="F921" i="17" s="1"/>
  <c r="E921" i="17"/>
  <c r="G921" i="17" s="1"/>
  <c r="D922" i="17"/>
  <c r="F922" i="17" s="1"/>
  <c r="E922" i="17"/>
  <c r="G922" i="17" s="1"/>
  <c r="D923" i="17"/>
  <c r="F923" i="17" s="1"/>
  <c r="E923" i="17"/>
  <c r="G923" i="17" s="1"/>
  <c r="D924" i="17"/>
  <c r="F924" i="17" s="1"/>
  <c r="E924" i="17"/>
  <c r="G924" i="17" s="1"/>
  <c r="D925" i="17"/>
  <c r="F925" i="17" s="1"/>
  <c r="E925" i="17"/>
  <c r="G925" i="17" s="1"/>
  <c r="D926" i="17"/>
  <c r="F926" i="17" s="1"/>
  <c r="E926" i="17"/>
  <c r="G926" i="17" s="1"/>
  <c r="D927" i="17"/>
  <c r="F927" i="17" s="1"/>
  <c r="E927" i="17"/>
  <c r="G927" i="17" s="1"/>
  <c r="D928" i="17"/>
  <c r="F928" i="17" s="1"/>
  <c r="E928" i="17"/>
  <c r="G928" i="17" s="1"/>
  <c r="D929" i="17"/>
  <c r="F929" i="17" s="1"/>
  <c r="E929" i="17"/>
  <c r="G929" i="17" s="1"/>
  <c r="D930" i="17"/>
  <c r="F930" i="17" s="1"/>
  <c r="E930" i="17"/>
  <c r="G930" i="17" s="1"/>
  <c r="D931" i="17"/>
  <c r="F931" i="17" s="1"/>
  <c r="E931" i="17"/>
  <c r="G931" i="17" s="1"/>
  <c r="D932" i="17"/>
  <c r="F932" i="17" s="1"/>
  <c r="E932" i="17"/>
  <c r="G932" i="17" s="1"/>
  <c r="D933" i="17"/>
  <c r="F933" i="17" s="1"/>
  <c r="E933" i="17"/>
  <c r="G933" i="17" s="1"/>
  <c r="D934" i="17"/>
  <c r="F934" i="17" s="1"/>
  <c r="E934" i="17"/>
  <c r="G934" i="17" s="1"/>
  <c r="D935" i="17"/>
  <c r="F935" i="17" s="1"/>
  <c r="E935" i="17"/>
  <c r="G935" i="17" s="1"/>
  <c r="D936" i="17"/>
  <c r="F936" i="17" s="1"/>
  <c r="E936" i="17"/>
  <c r="G936" i="17" s="1"/>
  <c r="D937" i="17"/>
  <c r="F937" i="17" s="1"/>
  <c r="E937" i="17"/>
  <c r="G937" i="17" s="1"/>
  <c r="D938" i="17"/>
  <c r="F938" i="17" s="1"/>
  <c r="E938" i="17"/>
  <c r="G938" i="17" s="1"/>
  <c r="D939" i="17"/>
  <c r="F939" i="17" s="1"/>
  <c r="E939" i="17"/>
  <c r="G939" i="17" s="1"/>
  <c r="D940" i="17"/>
  <c r="F940" i="17" s="1"/>
  <c r="E940" i="17"/>
  <c r="G940" i="17" s="1"/>
  <c r="D941" i="17"/>
  <c r="F941" i="17" s="1"/>
  <c r="E941" i="17"/>
  <c r="G941" i="17" s="1"/>
  <c r="D942" i="17"/>
  <c r="F942" i="17" s="1"/>
  <c r="E942" i="17"/>
  <c r="G942" i="17" s="1"/>
  <c r="D943" i="17"/>
  <c r="F943" i="17" s="1"/>
  <c r="E943" i="17"/>
  <c r="G943" i="17" s="1"/>
  <c r="D944" i="17"/>
  <c r="F944" i="17" s="1"/>
  <c r="E944" i="17"/>
  <c r="G944" i="17" s="1"/>
  <c r="D945" i="17"/>
  <c r="F945" i="17" s="1"/>
  <c r="E945" i="17"/>
  <c r="G945" i="17" s="1"/>
  <c r="D946" i="17"/>
  <c r="F946" i="17" s="1"/>
  <c r="E946" i="17"/>
  <c r="G946" i="17" s="1"/>
  <c r="D947" i="17"/>
  <c r="F947" i="17" s="1"/>
  <c r="E947" i="17"/>
  <c r="G947" i="17" s="1"/>
  <c r="D948" i="17"/>
  <c r="F948" i="17" s="1"/>
  <c r="E948" i="17"/>
  <c r="G948" i="17" s="1"/>
  <c r="D949" i="17"/>
  <c r="F949" i="17" s="1"/>
  <c r="E949" i="17"/>
  <c r="G949" i="17" s="1"/>
  <c r="D950" i="17"/>
  <c r="F950" i="17" s="1"/>
  <c r="E950" i="17"/>
  <c r="G950" i="17" s="1"/>
  <c r="D951" i="17"/>
  <c r="F951" i="17" s="1"/>
  <c r="E951" i="17"/>
  <c r="G951" i="17" s="1"/>
  <c r="D952" i="17"/>
  <c r="F952" i="17" s="1"/>
  <c r="E952" i="17"/>
  <c r="G952" i="17" s="1"/>
  <c r="D953" i="17"/>
  <c r="F953" i="17" s="1"/>
  <c r="E953" i="17"/>
  <c r="G953" i="17" s="1"/>
  <c r="D954" i="17"/>
  <c r="F954" i="17" s="1"/>
  <c r="E954" i="17"/>
  <c r="G954" i="17" s="1"/>
  <c r="D955" i="17"/>
  <c r="F955" i="17" s="1"/>
  <c r="E955" i="17"/>
  <c r="G955" i="17" s="1"/>
  <c r="D956" i="17"/>
  <c r="F956" i="17" s="1"/>
  <c r="E956" i="17"/>
  <c r="G956" i="17" s="1"/>
  <c r="D957" i="17"/>
  <c r="F957" i="17" s="1"/>
  <c r="E957" i="17"/>
  <c r="G957" i="17" s="1"/>
  <c r="D958" i="17"/>
  <c r="F958" i="17" s="1"/>
  <c r="E958" i="17"/>
  <c r="G958" i="17" s="1"/>
  <c r="D959" i="17"/>
  <c r="F959" i="17" s="1"/>
  <c r="E959" i="17"/>
  <c r="G959" i="17" s="1"/>
  <c r="D960" i="17"/>
  <c r="F960" i="17" s="1"/>
  <c r="E960" i="17"/>
  <c r="G960" i="17" s="1"/>
  <c r="D961" i="17"/>
  <c r="F961" i="17" s="1"/>
  <c r="E961" i="17"/>
  <c r="G961" i="17" s="1"/>
  <c r="D962" i="17"/>
  <c r="F962" i="17" s="1"/>
  <c r="E962" i="17"/>
  <c r="G962" i="17" s="1"/>
  <c r="D963" i="17"/>
  <c r="F963" i="17" s="1"/>
  <c r="E963" i="17"/>
  <c r="G963" i="17" s="1"/>
  <c r="D964" i="17"/>
  <c r="F964" i="17" s="1"/>
  <c r="E964" i="17"/>
  <c r="G964" i="17" s="1"/>
  <c r="D965" i="17"/>
  <c r="F965" i="17" s="1"/>
  <c r="E965" i="17"/>
  <c r="G965" i="17" s="1"/>
  <c r="D966" i="17"/>
  <c r="F966" i="17" s="1"/>
  <c r="E966" i="17"/>
  <c r="G966" i="17" s="1"/>
  <c r="D967" i="17"/>
  <c r="F967" i="17" s="1"/>
  <c r="E967" i="17"/>
  <c r="G967" i="17" s="1"/>
  <c r="D968" i="17"/>
  <c r="F968" i="17" s="1"/>
  <c r="E968" i="17"/>
  <c r="G968" i="17" s="1"/>
  <c r="D969" i="17"/>
  <c r="F969" i="17" s="1"/>
  <c r="E969" i="17"/>
  <c r="G969" i="17" s="1"/>
  <c r="D970" i="17"/>
  <c r="F970" i="17" s="1"/>
  <c r="E970" i="17"/>
  <c r="G970" i="17" s="1"/>
  <c r="D971" i="17"/>
  <c r="F971" i="17" s="1"/>
  <c r="E971" i="17"/>
  <c r="G971" i="17" s="1"/>
  <c r="D972" i="17"/>
  <c r="F972" i="17" s="1"/>
  <c r="E972" i="17"/>
  <c r="G972" i="17" s="1"/>
  <c r="D973" i="17"/>
  <c r="F973" i="17" s="1"/>
  <c r="E973" i="17"/>
  <c r="G973" i="17" s="1"/>
  <c r="D974" i="17"/>
  <c r="F974" i="17" s="1"/>
  <c r="E974" i="17"/>
  <c r="G974" i="17" s="1"/>
  <c r="D975" i="17"/>
  <c r="F975" i="17" s="1"/>
  <c r="E975" i="17"/>
  <c r="G975" i="17" s="1"/>
  <c r="D976" i="17"/>
  <c r="F976" i="17" s="1"/>
  <c r="E976" i="17"/>
  <c r="G976" i="17" s="1"/>
  <c r="D977" i="17"/>
  <c r="F977" i="17" s="1"/>
  <c r="E977" i="17"/>
  <c r="G977" i="17" s="1"/>
  <c r="D978" i="17"/>
  <c r="F978" i="17" s="1"/>
  <c r="E978" i="17"/>
  <c r="G978" i="17" s="1"/>
  <c r="D979" i="17"/>
  <c r="F979" i="17" s="1"/>
  <c r="E979" i="17"/>
  <c r="G979" i="17" s="1"/>
  <c r="D980" i="17"/>
  <c r="F980" i="17" s="1"/>
  <c r="E980" i="17"/>
  <c r="G980" i="17" s="1"/>
  <c r="D981" i="17"/>
  <c r="F981" i="17" s="1"/>
  <c r="E981" i="17"/>
  <c r="G981" i="17" s="1"/>
  <c r="D982" i="17"/>
  <c r="F982" i="17" s="1"/>
  <c r="E982" i="17"/>
  <c r="G982" i="17" s="1"/>
  <c r="D983" i="17"/>
  <c r="F983" i="17" s="1"/>
  <c r="E983" i="17"/>
  <c r="G983" i="17" s="1"/>
  <c r="D984" i="17"/>
  <c r="F984" i="17" s="1"/>
  <c r="E984" i="17"/>
  <c r="G984" i="17" s="1"/>
  <c r="D985" i="17"/>
  <c r="F985" i="17" s="1"/>
  <c r="E985" i="17"/>
  <c r="G985" i="17" s="1"/>
  <c r="D986" i="17"/>
  <c r="F986" i="17" s="1"/>
  <c r="E986" i="17"/>
  <c r="G986" i="17" s="1"/>
  <c r="D987" i="17"/>
  <c r="F987" i="17" s="1"/>
  <c r="E987" i="17"/>
  <c r="G987" i="17" s="1"/>
  <c r="D988" i="17"/>
  <c r="F988" i="17" s="1"/>
  <c r="E988" i="17"/>
  <c r="G988" i="17" s="1"/>
  <c r="D989" i="17"/>
  <c r="F989" i="17" s="1"/>
  <c r="E989" i="17"/>
  <c r="G989" i="17" s="1"/>
  <c r="D990" i="17"/>
  <c r="F990" i="17" s="1"/>
  <c r="E990" i="17"/>
  <c r="G990" i="17" s="1"/>
  <c r="D991" i="17"/>
  <c r="F991" i="17" s="1"/>
  <c r="E991" i="17"/>
  <c r="G991" i="17" s="1"/>
  <c r="D992" i="17"/>
  <c r="F992" i="17" s="1"/>
  <c r="E992" i="17"/>
  <c r="G992" i="17" s="1"/>
  <c r="D993" i="17"/>
  <c r="F993" i="17" s="1"/>
  <c r="E993" i="17"/>
  <c r="G993" i="17" s="1"/>
  <c r="D994" i="17"/>
  <c r="F994" i="17" s="1"/>
  <c r="E994" i="17"/>
  <c r="G994" i="17" s="1"/>
  <c r="D995" i="17"/>
  <c r="F995" i="17" s="1"/>
  <c r="E995" i="17"/>
  <c r="G995" i="17" s="1"/>
  <c r="D996" i="17"/>
  <c r="F996" i="17" s="1"/>
  <c r="E996" i="17"/>
  <c r="G996" i="17" s="1"/>
  <c r="D997" i="17"/>
  <c r="F997" i="17" s="1"/>
  <c r="E997" i="17"/>
  <c r="G997" i="17" s="1"/>
  <c r="D998" i="17"/>
  <c r="F998" i="17" s="1"/>
  <c r="E998" i="17"/>
  <c r="G998" i="17" s="1"/>
  <c r="D999" i="17"/>
  <c r="F999" i="17" s="1"/>
  <c r="E999" i="17"/>
  <c r="G999" i="17" s="1"/>
  <c r="D1000" i="17"/>
  <c r="F1000" i="17" s="1"/>
  <c r="E1000" i="17"/>
  <c r="G1000" i="17" s="1"/>
  <c r="D1001" i="17"/>
  <c r="F1001" i="17" s="1"/>
  <c r="E1001" i="17"/>
  <c r="G1001" i="17" s="1"/>
  <c r="D1002" i="17"/>
  <c r="F1002" i="17" s="1"/>
  <c r="E1002" i="17"/>
  <c r="G1002" i="17" s="1"/>
  <c r="D1003" i="17"/>
  <c r="F1003" i="17" s="1"/>
  <c r="E1003" i="17"/>
  <c r="G1003" i="17" s="1"/>
  <c r="D1004" i="17"/>
  <c r="F1004" i="17" s="1"/>
  <c r="E1004" i="17"/>
  <c r="G1004" i="17" s="1"/>
  <c r="D1005" i="17"/>
  <c r="F1005" i="17" s="1"/>
  <c r="E1005" i="17"/>
  <c r="G1005" i="17" s="1"/>
  <c r="D1006" i="17"/>
  <c r="F1006" i="17" s="1"/>
  <c r="E1006" i="17"/>
  <c r="G1006" i="17" s="1"/>
  <c r="D1007" i="17"/>
  <c r="F1007" i="17" s="1"/>
  <c r="E1007" i="17"/>
  <c r="G1007" i="17" s="1"/>
  <c r="D1008" i="17"/>
  <c r="F1008" i="17" s="1"/>
  <c r="E1008" i="17"/>
  <c r="G1008" i="17" s="1"/>
  <c r="D1009" i="17"/>
  <c r="F1009" i="17" s="1"/>
  <c r="E1009" i="17"/>
  <c r="G1009" i="17" s="1"/>
  <c r="D1010" i="17"/>
  <c r="F1010" i="17" s="1"/>
  <c r="E1010" i="17"/>
  <c r="G1010" i="17" s="1"/>
  <c r="D1011" i="17"/>
  <c r="F1011" i="17" s="1"/>
  <c r="E1011" i="17"/>
  <c r="G1011" i="17" s="1"/>
  <c r="D1012" i="17"/>
  <c r="F1012" i="17" s="1"/>
  <c r="E1012" i="17"/>
  <c r="G1012" i="17" s="1"/>
  <c r="D1013" i="17"/>
  <c r="F1013" i="17" s="1"/>
  <c r="E1013" i="17"/>
  <c r="G1013" i="17" s="1"/>
  <c r="D1014" i="17"/>
  <c r="F1014" i="17" s="1"/>
  <c r="E1014" i="17"/>
  <c r="G1014" i="17" s="1"/>
  <c r="D1015" i="17"/>
  <c r="F1015" i="17" s="1"/>
  <c r="E1015" i="17"/>
  <c r="G1015" i="17" s="1"/>
  <c r="D1016" i="17"/>
  <c r="F1016" i="17" s="1"/>
  <c r="E1016" i="17"/>
  <c r="G1016" i="17" s="1"/>
  <c r="D1017" i="17"/>
  <c r="F1017" i="17" s="1"/>
  <c r="E1017" i="17"/>
  <c r="G1017" i="17" s="1"/>
  <c r="D1018" i="17"/>
  <c r="F1018" i="17" s="1"/>
  <c r="E1018" i="17"/>
  <c r="G1018" i="17" s="1"/>
  <c r="D1019" i="17"/>
  <c r="F1019" i="17" s="1"/>
  <c r="E1019" i="17"/>
  <c r="G1019" i="17" s="1"/>
  <c r="D1020" i="17"/>
  <c r="F1020" i="17" s="1"/>
  <c r="E1020" i="17"/>
  <c r="G1020" i="17" s="1"/>
  <c r="D1021" i="17"/>
  <c r="F1021" i="17" s="1"/>
  <c r="E1021" i="17"/>
  <c r="G1021" i="17" s="1"/>
  <c r="D1022" i="17"/>
  <c r="F1022" i="17" s="1"/>
  <c r="E1022" i="17"/>
  <c r="G1022" i="17" s="1"/>
  <c r="D1023" i="17"/>
  <c r="F1023" i="17" s="1"/>
  <c r="E1023" i="17"/>
  <c r="G1023" i="17" s="1"/>
  <c r="D1024" i="17"/>
  <c r="F1024" i="17" s="1"/>
  <c r="E1024" i="17"/>
  <c r="G1024" i="17" s="1"/>
  <c r="D1025" i="17"/>
  <c r="F1025" i="17" s="1"/>
  <c r="E1025" i="17"/>
  <c r="G1025" i="17" s="1"/>
  <c r="D1026" i="17"/>
  <c r="F1026" i="17" s="1"/>
  <c r="E1026" i="17"/>
  <c r="G1026" i="17" s="1"/>
  <c r="D1027" i="17"/>
  <c r="F1027" i="17" s="1"/>
  <c r="E1027" i="17"/>
  <c r="G1027" i="17" s="1"/>
  <c r="D1028" i="17"/>
  <c r="F1028" i="17" s="1"/>
  <c r="E1028" i="17"/>
  <c r="G1028" i="17" s="1"/>
  <c r="D1029" i="17"/>
  <c r="F1029" i="17" s="1"/>
  <c r="E1029" i="17"/>
  <c r="G1029" i="17" s="1"/>
  <c r="D1030" i="17"/>
  <c r="F1030" i="17" s="1"/>
  <c r="E1030" i="17"/>
  <c r="G1030" i="17" s="1"/>
  <c r="D1031" i="17"/>
  <c r="F1031" i="17" s="1"/>
  <c r="E1031" i="17"/>
  <c r="G1031" i="17" s="1"/>
  <c r="D1032" i="17"/>
  <c r="F1032" i="17" s="1"/>
  <c r="E1032" i="17"/>
  <c r="G1032" i="17" s="1"/>
  <c r="D1033" i="17"/>
  <c r="F1033" i="17" s="1"/>
  <c r="E1033" i="17"/>
  <c r="G1033" i="17" s="1"/>
  <c r="D1034" i="17"/>
  <c r="F1034" i="17" s="1"/>
  <c r="E1034" i="17"/>
  <c r="G1034" i="17" s="1"/>
  <c r="D1035" i="17"/>
  <c r="F1035" i="17" s="1"/>
  <c r="E1035" i="17"/>
  <c r="G1035" i="17" s="1"/>
  <c r="D1036" i="17"/>
  <c r="F1036" i="17" s="1"/>
  <c r="E1036" i="17"/>
  <c r="G1036" i="17" s="1"/>
  <c r="D1037" i="17"/>
  <c r="F1037" i="17" s="1"/>
  <c r="E1037" i="17"/>
  <c r="G1037" i="17" s="1"/>
  <c r="D1038" i="17"/>
  <c r="F1038" i="17" s="1"/>
  <c r="E1038" i="17"/>
  <c r="G1038" i="17" s="1"/>
  <c r="D1039" i="17"/>
  <c r="F1039" i="17" s="1"/>
  <c r="E1039" i="17"/>
  <c r="G1039" i="17" s="1"/>
  <c r="D1040" i="17"/>
  <c r="F1040" i="17" s="1"/>
  <c r="E1040" i="17"/>
  <c r="G1040" i="17" s="1"/>
  <c r="D1041" i="17"/>
  <c r="F1041" i="17" s="1"/>
  <c r="E1041" i="17"/>
  <c r="G1041" i="17" s="1"/>
  <c r="D1042" i="17"/>
  <c r="F1042" i="17" s="1"/>
  <c r="E1042" i="17"/>
  <c r="G1042" i="17" s="1"/>
  <c r="D1043" i="17"/>
  <c r="F1043" i="17" s="1"/>
  <c r="E1043" i="17"/>
  <c r="G1043" i="17" s="1"/>
  <c r="D1044" i="17"/>
  <c r="F1044" i="17" s="1"/>
  <c r="E1044" i="17"/>
  <c r="G1044" i="17" s="1"/>
  <c r="D1045" i="17"/>
  <c r="F1045" i="17" s="1"/>
  <c r="E1045" i="17"/>
  <c r="G1045" i="17" s="1"/>
  <c r="D1046" i="17"/>
  <c r="F1046" i="17" s="1"/>
  <c r="E1046" i="17"/>
  <c r="G1046" i="17" s="1"/>
  <c r="D1047" i="17"/>
  <c r="F1047" i="17" s="1"/>
  <c r="E1047" i="17"/>
  <c r="G1047" i="17" s="1"/>
  <c r="D1048" i="17"/>
  <c r="F1048" i="17" s="1"/>
  <c r="E1048" i="17"/>
  <c r="G1048" i="17" s="1"/>
  <c r="D1049" i="17"/>
  <c r="F1049" i="17" s="1"/>
  <c r="E1049" i="17"/>
  <c r="G1049" i="17" s="1"/>
  <c r="D1050" i="17"/>
  <c r="F1050" i="17" s="1"/>
  <c r="E1050" i="17"/>
  <c r="G1050" i="17" s="1"/>
  <c r="D1051" i="17"/>
  <c r="F1051" i="17" s="1"/>
  <c r="E1051" i="17"/>
  <c r="G1051" i="17" s="1"/>
  <c r="D1052" i="17"/>
  <c r="F1052" i="17" s="1"/>
  <c r="E1052" i="17"/>
  <c r="G1052" i="17" s="1"/>
  <c r="D1053" i="17"/>
  <c r="F1053" i="17" s="1"/>
  <c r="E1053" i="17"/>
  <c r="G1053" i="17" s="1"/>
  <c r="D1054" i="17"/>
  <c r="F1054" i="17" s="1"/>
  <c r="E1054" i="17"/>
  <c r="G1054" i="17" s="1"/>
  <c r="D1055" i="17"/>
  <c r="F1055" i="17" s="1"/>
  <c r="E1055" i="17"/>
  <c r="G1055" i="17" s="1"/>
  <c r="D1056" i="17"/>
  <c r="F1056" i="17" s="1"/>
  <c r="E1056" i="17"/>
  <c r="G1056" i="17" s="1"/>
  <c r="D1057" i="17"/>
  <c r="F1057" i="17" s="1"/>
  <c r="E1057" i="17"/>
  <c r="G1057" i="17" s="1"/>
  <c r="D1058" i="17"/>
  <c r="F1058" i="17" s="1"/>
  <c r="E1058" i="17"/>
  <c r="G1058" i="17" s="1"/>
  <c r="D1059" i="17"/>
  <c r="F1059" i="17" s="1"/>
  <c r="E1059" i="17"/>
  <c r="G1059" i="17" s="1"/>
  <c r="D1060" i="17"/>
  <c r="F1060" i="17" s="1"/>
  <c r="E1060" i="17"/>
  <c r="G1060" i="17" s="1"/>
  <c r="D1061" i="17"/>
  <c r="F1061" i="17" s="1"/>
  <c r="E1061" i="17"/>
  <c r="G1061" i="17" s="1"/>
  <c r="D1062" i="17"/>
  <c r="F1062" i="17" s="1"/>
  <c r="E1062" i="17"/>
  <c r="G1062" i="17" s="1"/>
  <c r="D1063" i="17"/>
  <c r="F1063" i="17" s="1"/>
  <c r="E1063" i="17"/>
  <c r="G1063" i="17" s="1"/>
  <c r="D1064" i="17"/>
  <c r="F1064" i="17" s="1"/>
  <c r="E1064" i="17"/>
  <c r="G1064" i="17" s="1"/>
  <c r="D1065" i="17"/>
  <c r="F1065" i="17" s="1"/>
  <c r="E1065" i="17"/>
  <c r="G1065" i="17" s="1"/>
  <c r="D1066" i="17"/>
  <c r="F1066" i="17" s="1"/>
  <c r="E1066" i="17"/>
  <c r="G1066" i="17" s="1"/>
  <c r="D1067" i="17"/>
  <c r="F1067" i="17" s="1"/>
  <c r="E1067" i="17"/>
  <c r="G1067" i="17" s="1"/>
  <c r="D1068" i="17"/>
  <c r="F1068" i="17" s="1"/>
  <c r="E1068" i="17"/>
  <c r="G1068" i="17" s="1"/>
  <c r="D1069" i="17"/>
  <c r="F1069" i="17" s="1"/>
  <c r="E1069" i="17"/>
  <c r="G1069" i="17" s="1"/>
  <c r="D1070" i="17"/>
  <c r="F1070" i="17" s="1"/>
  <c r="E1070" i="17"/>
  <c r="G1070" i="17" s="1"/>
  <c r="D1071" i="17"/>
  <c r="F1071" i="17" s="1"/>
  <c r="E1071" i="17"/>
  <c r="G1071" i="17" s="1"/>
  <c r="D1072" i="17"/>
  <c r="F1072" i="17" s="1"/>
  <c r="E1072" i="17"/>
  <c r="G1072" i="17" s="1"/>
  <c r="D1073" i="17"/>
  <c r="F1073" i="17" s="1"/>
  <c r="E1073" i="17"/>
  <c r="G1073" i="17" s="1"/>
  <c r="D1074" i="17"/>
  <c r="F1074" i="17" s="1"/>
  <c r="E1074" i="17"/>
  <c r="G1074" i="17" s="1"/>
  <c r="D1075" i="17"/>
  <c r="F1075" i="17" s="1"/>
  <c r="E1075" i="17"/>
  <c r="G1075" i="17" s="1"/>
  <c r="D1076" i="17"/>
  <c r="F1076" i="17" s="1"/>
  <c r="E1076" i="17"/>
  <c r="G1076" i="17" s="1"/>
  <c r="D1077" i="17"/>
  <c r="F1077" i="17" s="1"/>
  <c r="E1077" i="17"/>
  <c r="G1077" i="17" s="1"/>
  <c r="D1078" i="17"/>
  <c r="F1078" i="17" s="1"/>
  <c r="E1078" i="17"/>
  <c r="G1078" i="17" s="1"/>
  <c r="D1079" i="17"/>
  <c r="F1079" i="17" s="1"/>
  <c r="E1079" i="17"/>
  <c r="G1079" i="17" s="1"/>
  <c r="D1080" i="17"/>
  <c r="F1080" i="17" s="1"/>
  <c r="E1080" i="17"/>
  <c r="G1080" i="17" s="1"/>
  <c r="D1081" i="17"/>
  <c r="F1081" i="17" s="1"/>
  <c r="E1081" i="17"/>
  <c r="G1081" i="17" s="1"/>
  <c r="D1082" i="17"/>
  <c r="F1082" i="17" s="1"/>
  <c r="E1082" i="17"/>
  <c r="G1082" i="17" s="1"/>
  <c r="D1083" i="17"/>
  <c r="F1083" i="17" s="1"/>
  <c r="E1083" i="17"/>
  <c r="G1083" i="17" s="1"/>
  <c r="D1084" i="17"/>
  <c r="F1084" i="17" s="1"/>
  <c r="E1084" i="17"/>
  <c r="G1084" i="17" s="1"/>
  <c r="D1085" i="17"/>
  <c r="F1085" i="17" s="1"/>
  <c r="E1085" i="17"/>
  <c r="G1085" i="17" s="1"/>
  <c r="D1086" i="17"/>
  <c r="F1086" i="17" s="1"/>
  <c r="E1086" i="17"/>
  <c r="G1086" i="17" s="1"/>
  <c r="D1087" i="17"/>
  <c r="F1087" i="17" s="1"/>
  <c r="E1087" i="17"/>
  <c r="G1087" i="17" s="1"/>
  <c r="D1088" i="17"/>
  <c r="F1088" i="17" s="1"/>
  <c r="E1088" i="17"/>
  <c r="G1088" i="17" s="1"/>
  <c r="D1089" i="17"/>
  <c r="F1089" i="17" s="1"/>
  <c r="E1089" i="17"/>
  <c r="G1089" i="17" s="1"/>
  <c r="D1090" i="17"/>
  <c r="F1090" i="17" s="1"/>
  <c r="E1090" i="17"/>
  <c r="G1090" i="17" s="1"/>
  <c r="E881" i="17"/>
  <c r="G881" i="17" s="1"/>
  <c r="D881" i="17"/>
  <c r="F881" i="17" s="1"/>
  <c r="D688" i="17"/>
  <c r="F688" i="17" s="1"/>
  <c r="E688" i="17"/>
  <c r="G688" i="17" s="1"/>
  <c r="D689" i="17"/>
  <c r="F689" i="17" s="1"/>
  <c r="E689" i="17"/>
  <c r="G689" i="17" s="1"/>
  <c r="D690" i="17"/>
  <c r="F690" i="17" s="1"/>
  <c r="E690" i="17"/>
  <c r="G690" i="17" s="1"/>
  <c r="D691" i="17"/>
  <c r="F691" i="17" s="1"/>
  <c r="E691" i="17"/>
  <c r="G691" i="17" s="1"/>
  <c r="D692" i="17"/>
  <c r="F692" i="17" s="1"/>
  <c r="E692" i="17"/>
  <c r="G692" i="17" s="1"/>
  <c r="D693" i="17"/>
  <c r="F693" i="17" s="1"/>
  <c r="E693" i="17"/>
  <c r="G693" i="17" s="1"/>
  <c r="D694" i="17"/>
  <c r="F694" i="17" s="1"/>
  <c r="E694" i="17"/>
  <c r="G694" i="17" s="1"/>
  <c r="D695" i="17"/>
  <c r="F695" i="17" s="1"/>
  <c r="E695" i="17"/>
  <c r="G695" i="17" s="1"/>
  <c r="D696" i="17"/>
  <c r="F696" i="17" s="1"/>
  <c r="E696" i="17"/>
  <c r="G696" i="17" s="1"/>
  <c r="D697" i="17"/>
  <c r="F697" i="17" s="1"/>
  <c r="E697" i="17"/>
  <c r="G697" i="17" s="1"/>
  <c r="D698" i="17"/>
  <c r="F698" i="17" s="1"/>
  <c r="E698" i="17"/>
  <c r="G698" i="17" s="1"/>
  <c r="D699" i="17"/>
  <c r="F699" i="17" s="1"/>
  <c r="E699" i="17"/>
  <c r="G699" i="17" s="1"/>
  <c r="D700" i="17"/>
  <c r="F700" i="17" s="1"/>
  <c r="E700" i="17"/>
  <c r="G700" i="17" s="1"/>
  <c r="D701" i="17"/>
  <c r="F701" i="17" s="1"/>
  <c r="E701" i="17"/>
  <c r="G701" i="17" s="1"/>
  <c r="D702" i="17"/>
  <c r="F702" i="17" s="1"/>
  <c r="E702" i="17"/>
  <c r="G702" i="17" s="1"/>
  <c r="D703" i="17"/>
  <c r="F703" i="17" s="1"/>
  <c r="E703" i="17"/>
  <c r="G703" i="17" s="1"/>
  <c r="D704" i="17"/>
  <c r="F704" i="17" s="1"/>
  <c r="E704" i="17"/>
  <c r="G704" i="17" s="1"/>
  <c r="D705" i="17"/>
  <c r="F705" i="17" s="1"/>
  <c r="E705" i="17"/>
  <c r="G705" i="17" s="1"/>
  <c r="D706" i="17"/>
  <c r="F706" i="17" s="1"/>
  <c r="E706" i="17"/>
  <c r="G706" i="17" s="1"/>
  <c r="D707" i="17"/>
  <c r="F707" i="17" s="1"/>
  <c r="E707" i="17"/>
  <c r="G707" i="17" s="1"/>
  <c r="D708" i="17"/>
  <c r="F708" i="17" s="1"/>
  <c r="E708" i="17"/>
  <c r="G708" i="17" s="1"/>
  <c r="D709" i="17"/>
  <c r="F709" i="17" s="1"/>
  <c r="E709" i="17"/>
  <c r="G709" i="17" s="1"/>
  <c r="D710" i="17"/>
  <c r="F710" i="17" s="1"/>
  <c r="E710" i="17"/>
  <c r="G710" i="17" s="1"/>
  <c r="D711" i="17"/>
  <c r="F711" i="17" s="1"/>
  <c r="E711" i="17"/>
  <c r="G711" i="17" s="1"/>
  <c r="D712" i="17"/>
  <c r="F712" i="17" s="1"/>
  <c r="E712" i="17"/>
  <c r="G712" i="17" s="1"/>
  <c r="D713" i="17"/>
  <c r="F713" i="17" s="1"/>
  <c r="E713" i="17"/>
  <c r="G713" i="17" s="1"/>
  <c r="D714" i="17"/>
  <c r="F714" i="17" s="1"/>
  <c r="E714" i="17"/>
  <c r="G714" i="17" s="1"/>
  <c r="D715" i="17"/>
  <c r="F715" i="17" s="1"/>
  <c r="E715" i="17"/>
  <c r="G715" i="17" s="1"/>
  <c r="D716" i="17"/>
  <c r="F716" i="17" s="1"/>
  <c r="E716" i="17"/>
  <c r="G716" i="17" s="1"/>
  <c r="D717" i="17"/>
  <c r="F717" i="17" s="1"/>
  <c r="E717" i="17"/>
  <c r="G717" i="17" s="1"/>
  <c r="D718" i="17"/>
  <c r="F718" i="17" s="1"/>
  <c r="E718" i="17"/>
  <c r="G718" i="17" s="1"/>
  <c r="D719" i="17"/>
  <c r="F719" i="17" s="1"/>
  <c r="E719" i="17"/>
  <c r="G719" i="17" s="1"/>
  <c r="D720" i="17"/>
  <c r="F720" i="17" s="1"/>
  <c r="E720" i="17"/>
  <c r="G720" i="17" s="1"/>
  <c r="D721" i="17"/>
  <c r="F721" i="17" s="1"/>
  <c r="E721" i="17"/>
  <c r="G721" i="17" s="1"/>
  <c r="D722" i="17"/>
  <c r="F722" i="17" s="1"/>
  <c r="E722" i="17"/>
  <c r="G722" i="17" s="1"/>
  <c r="D723" i="17"/>
  <c r="F723" i="17" s="1"/>
  <c r="E723" i="17"/>
  <c r="G723" i="17" s="1"/>
  <c r="D724" i="17"/>
  <c r="F724" i="17" s="1"/>
  <c r="E724" i="17"/>
  <c r="G724" i="17" s="1"/>
  <c r="D725" i="17"/>
  <c r="F725" i="17" s="1"/>
  <c r="E725" i="17"/>
  <c r="G725" i="17" s="1"/>
  <c r="D726" i="17"/>
  <c r="F726" i="17" s="1"/>
  <c r="E726" i="17"/>
  <c r="G726" i="17" s="1"/>
  <c r="D727" i="17"/>
  <c r="F727" i="17" s="1"/>
  <c r="E727" i="17"/>
  <c r="G727" i="17" s="1"/>
  <c r="D728" i="17"/>
  <c r="F728" i="17" s="1"/>
  <c r="E728" i="17"/>
  <c r="G728" i="17" s="1"/>
  <c r="D729" i="17"/>
  <c r="F729" i="17" s="1"/>
  <c r="E729" i="17"/>
  <c r="G729" i="17" s="1"/>
  <c r="D730" i="17"/>
  <c r="F730" i="17" s="1"/>
  <c r="E730" i="17"/>
  <c r="G730" i="17" s="1"/>
  <c r="D731" i="17"/>
  <c r="F731" i="17" s="1"/>
  <c r="E731" i="17"/>
  <c r="G731" i="17" s="1"/>
  <c r="D732" i="17"/>
  <c r="F732" i="17" s="1"/>
  <c r="E732" i="17"/>
  <c r="G732" i="17" s="1"/>
  <c r="D733" i="17"/>
  <c r="F733" i="17" s="1"/>
  <c r="E733" i="17"/>
  <c r="G733" i="17" s="1"/>
  <c r="D734" i="17"/>
  <c r="F734" i="17" s="1"/>
  <c r="E734" i="17"/>
  <c r="G734" i="17" s="1"/>
  <c r="D735" i="17"/>
  <c r="F735" i="17" s="1"/>
  <c r="E735" i="17"/>
  <c r="G735" i="17" s="1"/>
  <c r="D736" i="17"/>
  <c r="F736" i="17" s="1"/>
  <c r="E736" i="17"/>
  <c r="G736" i="17" s="1"/>
  <c r="D737" i="17"/>
  <c r="F737" i="17" s="1"/>
  <c r="E737" i="17"/>
  <c r="G737" i="17" s="1"/>
  <c r="D738" i="17"/>
  <c r="F738" i="17" s="1"/>
  <c r="E738" i="17"/>
  <c r="G738" i="17" s="1"/>
  <c r="D739" i="17"/>
  <c r="F739" i="17" s="1"/>
  <c r="E739" i="17"/>
  <c r="G739" i="17" s="1"/>
  <c r="D740" i="17"/>
  <c r="F740" i="17" s="1"/>
  <c r="E740" i="17"/>
  <c r="G740" i="17" s="1"/>
  <c r="D741" i="17"/>
  <c r="F741" i="17" s="1"/>
  <c r="E741" i="17"/>
  <c r="G741" i="17" s="1"/>
  <c r="D742" i="17"/>
  <c r="F742" i="17" s="1"/>
  <c r="E742" i="17"/>
  <c r="G742" i="17" s="1"/>
  <c r="D743" i="17"/>
  <c r="F743" i="17" s="1"/>
  <c r="E743" i="17"/>
  <c r="G743" i="17" s="1"/>
  <c r="D744" i="17"/>
  <c r="F744" i="17" s="1"/>
  <c r="E744" i="17"/>
  <c r="G744" i="17" s="1"/>
  <c r="D745" i="17"/>
  <c r="F745" i="17" s="1"/>
  <c r="E745" i="17"/>
  <c r="G745" i="17" s="1"/>
  <c r="D746" i="17"/>
  <c r="F746" i="17" s="1"/>
  <c r="E746" i="17"/>
  <c r="G746" i="17" s="1"/>
  <c r="D747" i="17"/>
  <c r="F747" i="17" s="1"/>
  <c r="E747" i="17"/>
  <c r="G747" i="17" s="1"/>
  <c r="D748" i="17"/>
  <c r="F748" i="17" s="1"/>
  <c r="E748" i="17"/>
  <c r="G748" i="17" s="1"/>
  <c r="D749" i="17"/>
  <c r="F749" i="17" s="1"/>
  <c r="E749" i="17"/>
  <c r="G749" i="17" s="1"/>
  <c r="D750" i="17"/>
  <c r="F750" i="17" s="1"/>
  <c r="E750" i="17"/>
  <c r="G750" i="17" s="1"/>
  <c r="D751" i="17"/>
  <c r="F751" i="17" s="1"/>
  <c r="E751" i="17"/>
  <c r="G751" i="17" s="1"/>
  <c r="D752" i="17"/>
  <c r="F752" i="17" s="1"/>
  <c r="E752" i="17"/>
  <c r="G752" i="17" s="1"/>
  <c r="D753" i="17"/>
  <c r="F753" i="17" s="1"/>
  <c r="E753" i="17"/>
  <c r="G753" i="17" s="1"/>
  <c r="D754" i="17"/>
  <c r="F754" i="17" s="1"/>
  <c r="E754" i="17"/>
  <c r="G754" i="17" s="1"/>
  <c r="D755" i="17"/>
  <c r="F755" i="17" s="1"/>
  <c r="E755" i="17"/>
  <c r="G755" i="17" s="1"/>
  <c r="D756" i="17"/>
  <c r="F756" i="17" s="1"/>
  <c r="E756" i="17"/>
  <c r="G756" i="17" s="1"/>
  <c r="D757" i="17"/>
  <c r="F757" i="17" s="1"/>
  <c r="E757" i="17"/>
  <c r="G757" i="17" s="1"/>
  <c r="D758" i="17"/>
  <c r="F758" i="17" s="1"/>
  <c r="E758" i="17"/>
  <c r="G758" i="17" s="1"/>
  <c r="D759" i="17"/>
  <c r="F759" i="17" s="1"/>
  <c r="E759" i="17"/>
  <c r="G759" i="17" s="1"/>
  <c r="D760" i="17"/>
  <c r="F760" i="17" s="1"/>
  <c r="E760" i="17"/>
  <c r="G760" i="17" s="1"/>
  <c r="D761" i="17"/>
  <c r="F761" i="17" s="1"/>
  <c r="E761" i="17"/>
  <c r="G761" i="17" s="1"/>
  <c r="D762" i="17"/>
  <c r="F762" i="17" s="1"/>
  <c r="E762" i="17"/>
  <c r="G762" i="17" s="1"/>
  <c r="D763" i="17"/>
  <c r="F763" i="17" s="1"/>
  <c r="E763" i="17"/>
  <c r="G763" i="17" s="1"/>
  <c r="D764" i="17"/>
  <c r="F764" i="17" s="1"/>
  <c r="E764" i="17"/>
  <c r="G764" i="17" s="1"/>
  <c r="D765" i="17"/>
  <c r="F765" i="17" s="1"/>
  <c r="E765" i="17"/>
  <c r="G765" i="17" s="1"/>
  <c r="D766" i="17"/>
  <c r="F766" i="17" s="1"/>
  <c r="E766" i="17"/>
  <c r="G766" i="17" s="1"/>
  <c r="D767" i="17"/>
  <c r="F767" i="17" s="1"/>
  <c r="E767" i="17"/>
  <c r="G767" i="17" s="1"/>
  <c r="D768" i="17"/>
  <c r="F768" i="17" s="1"/>
  <c r="E768" i="17"/>
  <c r="G768" i="17" s="1"/>
  <c r="D769" i="17"/>
  <c r="F769" i="17" s="1"/>
  <c r="E769" i="17"/>
  <c r="G769" i="17" s="1"/>
  <c r="D770" i="17"/>
  <c r="F770" i="17" s="1"/>
  <c r="E770" i="17"/>
  <c r="G770" i="17" s="1"/>
  <c r="D771" i="17"/>
  <c r="F771" i="17" s="1"/>
  <c r="E771" i="17"/>
  <c r="G771" i="17" s="1"/>
  <c r="D772" i="17"/>
  <c r="F772" i="17" s="1"/>
  <c r="E772" i="17"/>
  <c r="G772" i="17" s="1"/>
  <c r="D773" i="17"/>
  <c r="F773" i="17" s="1"/>
  <c r="E773" i="17"/>
  <c r="G773" i="17" s="1"/>
  <c r="D774" i="17"/>
  <c r="F774" i="17" s="1"/>
  <c r="E774" i="17"/>
  <c r="G774" i="17" s="1"/>
  <c r="D775" i="17"/>
  <c r="F775" i="17" s="1"/>
  <c r="E775" i="17"/>
  <c r="G775" i="17" s="1"/>
  <c r="D776" i="17"/>
  <c r="F776" i="17" s="1"/>
  <c r="E776" i="17"/>
  <c r="G776" i="17" s="1"/>
  <c r="D777" i="17"/>
  <c r="F777" i="17" s="1"/>
  <c r="E777" i="17"/>
  <c r="G777" i="17" s="1"/>
  <c r="D778" i="17"/>
  <c r="F778" i="17" s="1"/>
  <c r="E778" i="17"/>
  <c r="G778" i="17" s="1"/>
  <c r="D779" i="17"/>
  <c r="F779" i="17" s="1"/>
  <c r="E779" i="17"/>
  <c r="G779" i="17" s="1"/>
  <c r="D780" i="17"/>
  <c r="F780" i="17" s="1"/>
  <c r="E780" i="17"/>
  <c r="G780" i="17" s="1"/>
  <c r="D781" i="17"/>
  <c r="F781" i="17" s="1"/>
  <c r="E781" i="17"/>
  <c r="G781" i="17" s="1"/>
  <c r="D782" i="17"/>
  <c r="F782" i="17" s="1"/>
  <c r="E782" i="17"/>
  <c r="G782" i="17" s="1"/>
  <c r="D783" i="17"/>
  <c r="F783" i="17" s="1"/>
  <c r="E783" i="17"/>
  <c r="G783" i="17" s="1"/>
  <c r="D784" i="17"/>
  <c r="F784" i="17" s="1"/>
  <c r="E784" i="17"/>
  <c r="G784" i="17" s="1"/>
  <c r="D785" i="17"/>
  <c r="F785" i="17" s="1"/>
  <c r="E785" i="17"/>
  <c r="G785" i="17" s="1"/>
  <c r="D786" i="17"/>
  <c r="F786" i="17" s="1"/>
  <c r="E786" i="17"/>
  <c r="G786" i="17" s="1"/>
  <c r="D787" i="17"/>
  <c r="F787" i="17" s="1"/>
  <c r="E787" i="17"/>
  <c r="G787" i="17" s="1"/>
  <c r="D788" i="17"/>
  <c r="F788" i="17" s="1"/>
  <c r="E788" i="17"/>
  <c r="G788" i="17" s="1"/>
  <c r="D789" i="17"/>
  <c r="F789" i="17" s="1"/>
  <c r="E789" i="17"/>
  <c r="G789" i="17" s="1"/>
  <c r="D790" i="17"/>
  <c r="F790" i="17" s="1"/>
  <c r="E790" i="17"/>
  <c r="G790" i="17" s="1"/>
  <c r="D791" i="17"/>
  <c r="F791" i="17" s="1"/>
  <c r="E791" i="17"/>
  <c r="G791" i="17" s="1"/>
  <c r="D792" i="17"/>
  <c r="F792" i="17" s="1"/>
  <c r="E792" i="17"/>
  <c r="G792" i="17" s="1"/>
  <c r="D793" i="17"/>
  <c r="F793" i="17" s="1"/>
  <c r="E793" i="17"/>
  <c r="G793" i="17" s="1"/>
  <c r="D794" i="17"/>
  <c r="F794" i="17" s="1"/>
  <c r="E794" i="17"/>
  <c r="G794" i="17" s="1"/>
  <c r="D795" i="17"/>
  <c r="F795" i="17" s="1"/>
  <c r="E795" i="17"/>
  <c r="G795" i="17" s="1"/>
  <c r="D796" i="17"/>
  <c r="F796" i="17" s="1"/>
  <c r="E796" i="17"/>
  <c r="G796" i="17" s="1"/>
  <c r="D797" i="17"/>
  <c r="F797" i="17" s="1"/>
  <c r="E797" i="17"/>
  <c r="G797" i="17" s="1"/>
  <c r="D798" i="17"/>
  <c r="F798" i="17" s="1"/>
  <c r="E798" i="17"/>
  <c r="G798" i="17" s="1"/>
  <c r="D799" i="17"/>
  <c r="F799" i="17" s="1"/>
  <c r="E799" i="17"/>
  <c r="G799" i="17" s="1"/>
  <c r="D800" i="17"/>
  <c r="F800" i="17" s="1"/>
  <c r="E800" i="17"/>
  <c r="G800" i="17" s="1"/>
  <c r="D801" i="17"/>
  <c r="F801" i="17" s="1"/>
  <c r="E801" i="17"/>
  <c r="G801" i="17" s="1"/>
  <c r="D802" i="17"/>
  <c r="F802" i="17" s="1"/>
  <c r="E802" i="17"/>
  <c r="G802" i="17" s="1"/>
  <c r="D803" i="17"/>
  <c r="F803" i="17" s="1"/>
  <c r="E803" i="17"/>
  <c r="G803" i="17" s="1"/>
  <c r="D804" i="17"/>
  <c r="F804" i="17" s="1"/>
  <c r="E804" i="17"/>
  <c r="G804" i="17" s="1"/>
  <c r="D805" i="17"/>
  <c r="F805" i="17" s="1"/>
  <c r="E805" i="17"/>
  <c r="G805" i="17" s="1"/>
  <c r="D806" i="17"/>
  <c r="F806" i="17" s="1"/>
  <c r="E806" i="17"/>
  <c r="G806" i="17" s="1"/>
  <c r="D807" i="17"/>
  <c r="F807" i="17" s="1"/>
  <c r="E807" i="17"/>
  <c r="G807" i="17" s="1"/>
  <c r="D808" i="17"/>
  <c r="F808" i="17" s="1"/>
  <c r="E808" i="17"/>
  <c r="G808" i="17" s="1"/>
  <c r="D809" i="17"/>
  <c r="F809" i="17" s="1"/>
  <c r="E809" i="17"/>
  <c r="G809" i="17" s="1"/>
  <c r="D810" i="17"/>
  <c r="F810" i="17" s="1"/>
  <c r="E810" i="17"/>
  <c r="G810" i="17" s="1"/>
  <c r="D811" i="17"/>
  <c r="F811" i="17" s="1"/>
  <c r="E811" i="17"/>
  <c r="G811" i="17" s="1"/>
  <c r="D812" i="17"/>
  <c r="F812" i="17" s="1"/>
  <c r="E812" i="17"/>
  <c r="G812" i="17" s="1"/>
  <c r="D813" i="17"/>
  <c r="F813" i="17" s="1"/>
  <c r="E813" i="17"/>
  <c r="G813" i="17" s="1"/>
  <c r="D814" i="17"/>
  <c r="F814" i="17" s="1"/>
  <c r="E814" i="17"/>
  <c r="G814" i="17" s="1"/>
  <c r="D815" i="17"/>
  <c r="F815" i="17" s="1"/>
  <c r="E815" i="17"/>
  <c r="G815" i="17" s="1"/>
  <c r="D816" i="17"/>
  <c r="F816" i="17" s="1"/>
  <c r="E816" i="17"/>
  <c r="G816" i="17" s="1"/>
  <c r="D817" i="17"/>
  <c r="F817" i="17" s="1"/>
  <c r="E817" i="17"/>
  <c r="G817" i="17" s="1"/>
  <c r="D818" i="17"/>
  <c r="F818" i="17" s="1"/>
  <c r="E818" i="17"/>
  <c r="G818" i="17" s="1"/>
  <c r="D819" i="17"/>
  <c r="F819" i="17" s="1"/>
  <c r="E819" i="17"/>
  <c r="G819" i="17" s="1"/>
  <c r="D820" i="17"/>
  <c r="F820" i="17" s="1"/>
  <c r="E820" i="17"/>
  <c r="G820" i="17" s="1"/>
  <c r="D821" i="17"/>
  <c r="F821" i="17" s="1"/>
  <c r="E821" i="17"/>
  <c r="G821" i="17" s="1"/>
  <c r="D822" i="17"/>
  <c r="F822" i="17" s="1"/>
  <c r="E822" i="17"/>
  <c r="G822" i="17" s="1"/>
  <c r="D823" i="17"/>
  <c r="F823" i="17" s="1"/>
  <c r="E823" i="17"/>
  <c r="G823" i="17" s="1"/>
  <c r="D824" i="17"/>
  <c r="F824" i="17" s="1"/>
  <c r="E824" i="17"/>
  <c r="G824" i="17" s="1"/>
  <c r="D825" i="17"/>
  <c r="F825" i="17" s="1"/>
  <c r="E825" i="17"/>
  <c r="G825" i="17" s="1"/>
  <c r="D826" i="17"/>
  <c r="F826" i="17" s="1"/>
  <c r="E826" i="17"/>
  <c r="G826" i="17" s="1"/>
  <c r="D827" i="17"/>
  <c r="F827" i="17" s="1"/>
  <c r="E827" i="17"/>
  <c r="G827" i="17" s="1"/>
  <c r="D828" i="17"/>
  <c r="F828" i="17" s="1"/>
  <c r="E828" i="17"/>
  <c r="G828" i="17" s="1"/>
  <c r="D829" i="17"/>
  <c r="F829" i="17" s="1"/>
  <c r="E829" i="17"/>
  <c r="G829" i="17" s="1"/>
  <c r="D830" i="17"/>
  <c r="F830" i="17" s="1"/>
  <c r="E830" i="17"/>
  <c r="G830" i="17" s="1"/>
  <c r="D831" i="17"/>
  <c r="F831" i="17" s="1"/>
  <c r="E831" i="17"/>
  <c r="G831" i="17" s="1"/>
  <c r="D832" i="17"/>
  <c r="F832" i="17" s="1"/>
  <c r="E832" i="17"/>
  <c r="G832" i="17" s="1"/>
  <c r="D833" i="17"/>
  <c r="F833" i="17" s="1"/>
  <c r="E833" i="17"/>
  <c r="G833" i="17" s="1"/>
  <c r="D834" i="17"/>
  <c r="F834" i="17" s="1"/>
  <c r="E834" i="17"/>
  <c r="G834" i="17" s="1"/>
  <c r="D835" i="17"/>
  <c r="F835" i="17" s="1"/>
  <c r="E835" i="17"/>
  <c r="G835" i="17" s="1"/>
  <c r="D836" i="17"/>
  <c r="F836" i="17" s="1"/>
  <c r="E836" i="17"/>
  <c r="G836" i="17" s="1"/>
  <c r="D837" i="17"/>
  <c r="F837" i="17" s="1"/>
  <c r="E837" i="17"/>
  <c r="G837" i="17" s="1"/>
  <c r="D838" i="17"/>
  <c r="F838" i="17" s="1"/>
  <c r="E838" i="17"/>
  <c r="G838" i="17" s="1"/>
  <c r="D839" i="17"/>
  <c r="F839" i="17" s="1"/>
  <c r="E839" i="17"/>
  <c r="G839" i="17" s="1"/>
  <c r="D840" i="17"/>
  <c r="F840" i="17" s="1"/>
  <c r="E840" i="17"/>
  <c r="G840" i="17" s="1"/>
  <c r="D841" i="17"/>
  <c r="F841" i="17" s="1"/>
  <c r="E841" i="17"/>
  <c r="G841" i="17" s="1"/>
  <c r="D842" i="17"/>
  <c r="F842" i="17" s="1"/>
  <c r="E842" i="17"/>
  <c r="G842" i="17" s="1"/>
  <c r="D843" i="17"/>
  <c r="F843" i="17" s="1"/>
  <c r="E843" i="17"/>
  <c r="G843" i="17" s="1"/>
  <c r="D844" i="17"/>
  <c r="F844" i="17" s="1"/>
  <c r="E844" i="17"/>
  <c r="G844" i="17" s="1"/>
  <c r="D845" i="17"/>
  <c r="F845" i="17" s="1"/>
  <c r="E845" i="17"/>
  <c r="G845" i="17" s="1"/>
  <c r="D846" i="17"/>
  <c r="F846" i="17" s="1"/>
  <c r="E846" i="17"/>
  <c r="G846" i="17" s="1"/>
  <c r="D847" i="17"/>
  <c r="F847" i="17" s="1"/>
  <c r="E847" i="17"/>
  <c r="G847" i="17" s="1"/>
  <c r="D848" i="17"/>
  <c r="F848" i="17" s="1"/>
  <c r="E848" i="17"/>
  <c r="G848" i="17" s="1"/>
  <c r="D849" i="17"/>
  <c r="F849" i="17" s="1"/>
  <c r="E849" i="17"/>
  <c r="G849" i="17" s="1"/>
  <c r="D850" i="17"/>
  <c r="F850" i="17" s="1"/>
  <c r="E850" i="17"/>
  <c r="G850" i="17" s="1"/>
  <c r="D851" i="17"/>
  <c r="F851" i="17" s="1"/>
  <c r="E851" i="17"/>
  <c r="G851" i="17" s="1"/>
  <c r="D852" i="17"/>
  <c r="F852" i="17" s="1"/>
  <c r="E852" i="17"/>
  <c r="G852" i="17" s="1"/>
  <c r="D853" i="17"/>
  <c r="F853" i="17" s="1"/>
  <c r="E853" i="17"/>
  <c r="G853" i="17" s="1"/>
  <c r="D854" i="17"/>
  <c r="F854" i="17" s="1"/>
  <c r="E854" i="17"/>
  <c r="G854" i="17" s="1"/>
  <c r="D855" i="17"/>
  <c r="F855" i="17" s="1"/>
  <c r="E855" i="17"/>
  <c r="G855" i="17" s="1"/>
  <c r="D856" i="17"/>
  <c r="F856" i="17" s="1"/>
  <c r="E856" i="17"/>
  <c r="G856" i="17" s="1"/>
  <c r="D857" i="17"/>
  <c r="F857" i="17" s="1"/>
  <c r="E857" i="17"/>
  <c r="G857" i="17" s="1"/>
  <c r="D858" i="17"/>
  <c r="F858" i="17" s="1"/>
  <c r="E858" i="17"/>
  <c r="G858" i="17" s="1"/>
  <c r="D859" i="17"/>
  <c r="F859" i="17" s="1"/>
  <c r="E859" i="17"/>
  <c r="G859" i="17" s="1"/>
  <c r="D860" i="17"/>
  <c r="F860" i="17" s="1"/>
  <c r="E860" i="17"/>
  <c r="G860" i="17" s="1"/>
  <c r="D861" i="17"/>
  <c r="F861" i="17" s="1"/>
  <c r="E861" i="17"/>
  <c r="G861" i="17" s="1"/>
  <c r="D862" i="17"/>
  <c r="F862" i="17" s="1"/>
  <c r="E862" i="17"/>
  <c r="G862" i="17" s="1"/>
  <c r="D863" i="17"/>
  <c r="F863" i="17" s="1"/>
  <c r="E863" i="17"/>
  <c r="G863" i="17" s="1"/>
  <c r="D864" i="17"/>
  <c r="F864" i="17" s="1"/>
  <c r="E864" i="17"/>
  <c r="G864" i="17" s="1"/>
  <c r="D865" i="17"/>
  <c r="F865" i="17" s="1"/>
  <c r="E865" i="17"/>
  <c r="G865" i="17" s="1"/>
  <c r="D866" i="17"/>
  <c r="F866" i="17" s="1"/>
  <c r="E866" i="17"/>
  <c r="G866" i="17" s="1"/>
  <c r="D867" i="17"/>
  <c r="F867" i="17" s="1"/>
  <c r="E867" i="17"/>
  <c r="G867" i="17" s="1"/>
  <c r="D868" i="17"/>
  <c r="F868" i="17" s="1"/>
  <c r="E868" i="17"/>
  <c r="G868" i="17" s="1"/>
  <c r="D869" i="17"/>
  <c r="F869" i="17" s="1"/>
  <c r="E869" i="17"/>
  <c r="G869" i="17" s="1"/>
  <c r="D870" i="17"/>
  <c r="F870" i="17" s="1"/>
  <c r="E870" i="17"/>
  <c r="G870" i="17" s="1"/>
  <c r="D871" i="17"/>
  <c r="F871" i="17" s="1"/>
  <c r="E871" i="17"/>
  <c r="G871" i="17" s="1"/>
  <c r="D872" i="17"/>
  <c r="F872" i="17" s="1"/>
  <c r="E872" i="17"/>
  <c r="G872" i="17" s="1"/>
  <c r="D873" i="17"/>
  <c r="F873" i="17" s="1"/>
  <c r="E873" i="17"/>
  <c r="G873" i="17" s="1"/>
  <c r="D874" i="17"/>
  <c r="F874" i="17" s="1"/>
  <c r="E874" i="17"/>
  <c r="G874" i="17" s="1"/>
  <c r="D875" i="17"/>
  <c r="F875" i="17" s="1"/>
  <c r="E875" i="17"/>
  <c r="G875" i="17" s="1"/>
  <c r="D876" i="17"/>
  <c r="F876" i="17" s="1"/>
  <c r="E876" i="17"/>
  <c r="G876" i="17" s="1"/>
  <c r="D877" i="17"/>
  <c r="F877" i="17" s="1"/>
  <c r="E877" i="17"/>
  <c r="G877" i="17" s="1"/>
  <c r="D878" i="17"/>
  <c r="F878" i="17" s="1"/>
  <c r="E878" i="17"/>
  <c r="G878" i="17" s="1"/>
  <c r="D879" i="17"/>
  <c r="F879" i="17" s="1"/>
  <c r="E879" i="17"/>
  <c r="G879" i="17" s="1"/>
  <c r="D880" i="17"/>
  <c r="F880" i="17" s="1"/>
  <c r="E880" i="17"/>
  <c r="G880" i="17" s="1"/>
  <c r="E687" i="17"/>
  <c r="G687" i="17" s="1"/>
  <c r="D687" i="17"/>
  <c r="F687" i="17" s="1"/>
  <c r="D505" i="17"/>
  <c r="F505" i="17" s="1"/>
  <c r="E505" i="17"/>
  <c r="G505" i="17" s="1"/>
  <c r="D506" i="17"/>
  <c r="F506" i="17" s="1"/>
  <c r="E506" i="17"/>
  <c r="G506" i="17" s="1"/>
  <c r="D507" i="17"/>
  <c r="F507" i="17" s="1"/>
  <c r="E507" i="17"/>
  <c r="G507" i="17" s="1"/>
  <c r="D508" i="17"/>
  <c r="F508" i="17" s="1"/>
  <c r="E508" i="17"/>
  <c r="G508" i="17" s="1"/>
  <c r="D509" i="17"/>
  <c r="F509" i="17" s="1"/>
  <c r="E509" i="17"/>
  <c r="G509" i="17" s="1"/>
  <c r="D510" i="17"/>
  <c r="F510" i="17" s="1"/>
  <c r="E510" i="17"/>
  <c r="G510" i="17" s="1"/>
  <c r="D511" i="17"/>
  <c r="F511" i="17" s="1"/>
  <c r="E511" i="17"/>
  <c r="G511" i="17" s="1"/>
  <c r="D512" i="17"/>
  <c r="F512" i="17" s="1"/>
  <c r="E512" i="17"/>
  <c r="G512" i="17" s="1"/>
  <c r="D513" i="17"/>
  <c r="F513" i="17" s="1"/>
  <c r="E513" i="17"/>
  <c r="G513" i="17" s="1"/>
  <c r="D514" i="17"/>
  <c r="F514" i="17" s="1"/>
  <c r="E514" i="17"/>
  <c r="G514" i="17" s="1"/>
  <c r="D515" i="17"/>
  <c r="F515" i="17" s="1"/>
  <c r="E515" i="17"/>
  <c r="G515" i="17" s="1"/>
  <c r="D516" i="17"/>
  <c r="F516" i="17" s="1"/>
  <c r="E516" i="17"/>
  <c r="G516" i="17" s="1"/>
  <c r="D517" i="17"/>
  <c r="F517" i="17" s="1"/>
  <c r="E517" i="17"/>
  <c r="G517" i="17" s="1"/>
  <c r="D518" i="17"/>
  <c r="F518" i="17" s="1"/>
  <c r="E518" i="17"/>
  <c r="G518" i="17" s="1"/>
  <c r="D519" i="17"/>
  <c r="F519" i="17" s="1"/>
  <c r="E519" i="17"/>
  <c r="G519" i="17" s="1"/>
  <c r="D520" i="17"/>
  <c r="F520" i="17" s="1"/>
  <c r="E520" i="17"/>
  <c r="G520" i="17" s="1"/>
  <c r="D521" i="17"/>
  <c r="F521" i="17" s="1"/>
  <c r="E521" i="17"/>
  <c r="G521" i="17" s="1"/>
  <c r="D522" i="17"/>
  <c r="F522" i="17" s="1"/>
  <c r="E522" i="17"/>
  <c r="G522" i="17" s="1"/>
  <c r="D523" i="17"/>
  <c r="F523" i="17" s="1"/>
  <c r="E523" i="17"/>
  <c r="G523" i="17" s="1"/>
  <c r="D524" i="17"/>
  <c r="F524" i="17" s="1"/>
  <c r="E524" i="17"/>
  <c r="G524" i="17" s="1"/>
  <c r="D525" i="17"/>
  <c r="F525" i="17" s="1"/>
  <c r="E525" i="17"/>
  <c r="G525" i="17" s="1"/>
  <c r="D526" i="17"/>
  <c r="F526" i="17" s="1"/>
  <c r="E526" i="17"/>
  <c r="G526" i="17" s="1"/>
  <c r="D527" i="17"/>
  <c r="F527" i="17" s="1"/>
  <c r="E527" i="17"/>
  <c r="G527" i="17" s="1"/>
  <c r="D528" i="17"/>
  <c r="F528" i="17" s="1"/>
  <c r="E528" i="17"/>
  <c r="G528" i="17" s="1"/>
  <c r="D529" i="17"/>
  <c r="F529" i="17" s="1"/>
  <c r="E529" i="17"/>
  <c r="G529" i="17" s="1"/>
  <c r="D530" i="17"/>
  <c r="F530" i="17" s="1"/>
  <c r="E530" i="17"/>
  <c r="G530" i="17" s="1"/>
  <c r="D531" i="17"/>
  <c r="F531" i="17" s="1"/>
  <c r="E531" i="17"/>
  <c r="G531" i="17" s="1"/>
  <c r="D532" i="17"/>
  <c r="F532" i="17" s="1"/>
  <c r="E532" i="17"/>
  <c r="G532" i="17" s="1"/>
  <c r="D533" i="17"/>
  <c r="F533" i="17" s="1"/>
  <c r="E533" i="17"/>
  <c r="G533" i="17" s="1"/>
  <c r="D534" i="17"/>
  <c r="F534" i="17" s="1"/>
  <c r="E534" i="17"/>
  <c r="G534" i="17" s="1"/>
  <c r="D535" i="17"/>
  <c r="F535" i="17" s="1"/>
  <c r="E535" i="17"/>
  <c r="G535" i="17" s="1"/>
  <c r="D536" i="17"/>
  <c r="F536" i="17" s="1"/>
  <c r="E536" i="17"/>
  <c r="G536" i="17" s="1"/>
  <c r="D537" i="17"/>
  <c r="F537" i="17" s="1"/>
  <c r="E537" i="17"/>
  <c r="G537" i="17" s="1"/>
  <c r="D538" i="17"/>
  <c r="F538" i="17" s="1"/>
  <c r="E538" i="17"/>
  <c r="G538" i="17" s="1"/>
  <c r="D539" i="17"/>
  <c r="F539" i="17" s="1"/>
  <c r="E539" i="17"/>
  <c r="G539" i="17" s="1"/>
  <c r="D540" i="17"/>
  <c r="F540" i="17" s="1"/>
  <c r="E540" i="17"/>
  <c r="G540" i="17" s="1"/>
  <c r="D541" i="17"/>
  <c r="F541" i="17" s="1"/>
  <c r="E541" i="17"/>
  <c r="G541" i="17" s="1"/>
  <c r="D542" i="17"/>
  <c r="F542" i="17" s="1"/>
  <c r="E542" i="17"/>
  <c r="G542" i="17" s="1"/>
  <c r="D543" i="17"/>
  <c r="F543" i="17" s="1"/>
  <c r="E543" i="17"/>
  <c r="G543" i="17" s="1"/>
  <c r="D544" i="17"/>
  <c r="F544" i="17" s="1"/>
  <c r="E544" i="17"/>
  <c r="G544" i="17" s="1"/>
  <c r="D545" i="17"/>
  <c r="F545" i="17" s="1"/>
  <c r="E545" i="17"/>
  <c r="G545" i="17" s="1"/>
  <c r="D546" i="17"/>
  <c r="F546" i="17" s="1"/>
  <c r="E546" i="17"/>
  <c r="G546" i="17" s="1"/>
  <c r="D547" i="17"/>
  <c r="F547" i="17" s="1"/>
  <c r="E547" i="17"/>
  <c r="G547" i="17" s="1"/>
  <c r="D548" i="17"/>
  <c r="F548" i="17" s="1"/>
  <c r="E548" i="17"/>
  <c r="G548" i="17" s="1"/>
  <c r="D549" i="17"/>
  <c r="F549" i="17" s="1"/>
  <c r="E549" i="17"/>
  <c r="G549" i="17" s="1"/>
  <c r="D550" i="17"/>
  <c r="F550" i="17" s="1"/>
  <c r="E550" i="17"/>
  <c r="G550" i="17" s="1"/>
  <c r="D551" i="17"/>
  <c r="F551" i="17" s="1"/>
  <c r="E551" i="17"/>
  <c r="G551" i="17" s="1"/>
  <c r="D552" i="17"/>
  <c r="F552" i="17" s="1"/>
  <c r="E552" i="17"/>
  <c r="G552" i="17" s="1"/>
  <c r="D553" i="17"/>
  <c r="F553" i="17" s="1"/>
  <c r="E553" i="17"/>
  <c r="G553" i="17" s="1"/>
  <c r="D554" i="17"/>
  <c r="F554" i="17" s="1"/>
  <c r="E554" i="17"/>
  <c r="G554" i="17" s="1"/>
  <c r="D555" i="17"/>
  <c r="F555" i="17" s="1"/>
  <c r="E555" i="17"/>
  <c r="G555" i="17" s="1"/>
  <c r="D556" i="17"/>
  <c r="F556" i="17" s="1"/>
  <c r="E556" i="17"/>
  <c r="G556" i="17" s="1"/>
  <c r="D557" i="17"/>
  <c r="F557" i="17" s="1"/>
  <c r="E557" i="17"/>
  <c r="G557" i="17" s="1"/>
  <c r="D558" i="17"/>
  <c r="F558" i="17" s="1"/>
  <c r="E558" i="17"/>
  <c r="G558" i="17" s="1"/>
  <c r="D559" i="17"/>
  <c r="F559" i="17" s="1"/>
  <c r="E559" i="17"/>
  <c r="G559" i="17" s="1"/>
  <c r="D560" i="17"/>
  <c r="F560" i="17" s="1"/>
  <c r="E560" i="17"/>
  <c r="G560" i="17" s="1"/>
  <c r="D561" i="17"/>
  <c r="F561" i="17" s="1"/>
  <c r="E561" i="17"/>
  <c r="G561" i="17" s="1"/>
  <c r="D562" i="17"/>
  <c r="F562" i="17" s="1"/>
  <c r="E562" i="17"/>
  <c r="G562" i="17" s="1"/>
  <c r="D563" i="17"/>
  <c r="F563" i="17" s="1"/>
  <c r="E563" i="17"/>
  <c r="G563" i="17" s="1"/>
  <c r="D564" i="17"/>
  <c r="F564" i="17" s="1"/>
  <c r="E564" i="17"/>
  <c r="G564" i="17" s="1"/>
  <c r="D565" i="17"/>
  <c r="F565" i="17" s="1"/>
  <c r="E565" i="17"/>
  <c r="G565" i="17" s="1"/>
  <c r="D566" i="17"/>
  <c r="F566" i="17" s="1"/>
  <c r="E566" i="17"/>
  <c r="G566" i="17" s="1"/>
  <c r="D567" i="17"/>
  <c r="F567" i="17" s="1"/>
  <c r="E567" i="17"/>
  <c r="G567" i="17" s="1"/>
  <c r="D568" i="17"/>
  <c r="F568" i="17" s="1"/>
  <c r="E568" i="17"/>
  <c r="G568" i="17" s="1"/>
  <c r="D569" i="17"/>
  <c r="F569" i="17" s="1"/>
  <c r="E569" i="17"/>
  <c r="G569" i="17" s="1"/>
  <c r="D570" i="17"/>
  <c r="F570" i="17" s="1"/>
  <c r="E570" i="17"/>
  <c r="G570" i="17" s="1"/>
  <c r="D571" i="17"/>
  <c r="F571" i="17" s="1"/>
  <c r="E571" i="17"/>
  <c r="G571" i="17" s="1"/>
  <c r="D572" i="17"/>
  <c r="F572" i="17" s="1"/>
  <c r="E572" i="17"/>
  <c r="G572" i="17" s="1"/>
  <c r="D573" i="17"/>
  <c r="F573" i="17" s="1"/>
  <c r="E573" i="17"/>
  <c r="G573" i="17" s="1"/>
  <c r="D574" i="17"/>
  <c r="F574" i="17" s="1"/>
  <c r="E574" i="17"/>
  <c r="G574" i="17" s="1"/>
  <c r="D575" i="17"/>
  <c r="F575" i="17" s="1"/>
  <c r="E575" i="17"/>
  <c r="G575" i="17" s="1"/>
  <c r="D576" i="17"/>
  <c r="F576" i="17" s="1"/>
  <c r="E576" i="17"/>
  <c r="G576" i="17" s="1"/>
  <c r="D577" i="17"/>
  <c r="F577" i="17" s="1"/>
  <c r="E577" i="17"/>
  <c r="G577" i="17" s="1"/>
  <c r="D578" i="17"/>
  <c r="F578" i="17" s="1"/>
  <c r="E578" i="17"/>
  <c r="G578" i="17" s="1"/>
  <c r="D579" i="17"/>
  <c r="F579" i="17" s="1"/>
  <c r="E579" i="17"/>
  <c r="G579" i="17" s="1"/>
  <c r="D580" i="17"/>
  <c r="F580" i="17" s="1"/>
  <c r="E580" i="17"/>
  <c r="G580" i="17" s="1"/>
  <c r="D581" i="17"/>
  <c r="F581" i="17" s="1"/>
  <c r="E581" i="17"/>
  <c r="G581" i="17" s="1"/>
  <c r="D582" i="17"/>
  <c r="F582" i="17" s="1"/>
  <c r="E582" i="17"/>
  <c r="G582" i="17" s="1"/>
  <c r="D583" i="17"/>
  <c r="F583" i="17" s="1"/>
  <c r="E583" i="17"/>
  <c r="G583" i="17" s="1"/>
  <c r="D584" i="17"/>
  <c r="F584" i="17" s="1"/>
  <c r="E584" i="17"/>
  <c r="G584" i="17" s="1"/>
  <c r="D585" i="17"/>
  <c r="F585" i="17" s="1"/>
  <c r="E585" i="17"/>
  <c r="G585" i="17" s="1"/>
  <c r="D586" i="17"/>
  <c r="F586" i="17" s="1"/>
  <c r="E586" i="17"/>
  <c r="G586" i="17" s="1"/>
  <c r="D587" i="17"/>
  <c r="F587" i="17" s="1"/>
  <c r="E587" i="17"/>
  <c r="G587" i="17" s="1"/>
  <c r="D588" i="17"/>
  <c r="F588" i="17" s="1"/>
  <c r="E588" i="17"/>
  <c r="G588" i="17" s="1"/>
  <c r="D589" i="17"/>
  <c r="F589" i="17" s="1"/>
  <c r="E589" i="17"/>
  <c r="G589" i="17" s="1"/>
  <c r="D590" i="17"/>
  <c r="F590" i="17" s="1"/>
  <c r="E590" i="17"/>
  <c r="G590" i="17" s="1"/>
  <c r="D591" i="17"/>
  <c r="F591" i="17" s="1"/>
  <c r="E591" i="17"/>
  <c r="G591" i="17" s="1"/>
  <c r="D592" i="17"/>
  <c r="F592" i="17" s="1"/>
  <c r="E592" i="17"/>
  <c r="G592" i="17" s="1"/>
  <c r="D593" i="17"/>
  <c r="F593" i="17" s="1"/>
  <c r="E593" i="17"/>
  <c r="G593" i="17" s="1"/>
  <c r="D594" i="17"/>
  <c r="F594" i="17" s="1"/>
  <c r="E594" i="17"/>
  <c r="G594" i="17" s="1"/>
  <c r="D595" i="17"/>
  <c r="F595" i="17" s="1"/>
  <c r="E595" i="17"/>
  <c r="G595" i="17" s="1"/>
  <c r="D596" i="17"/>
  <c r="F596" i="17" s="1"/>
  <c r="E596" i="17"/>
  <c r="G596" i="17" s="1"/>
  <c r="D597" i="17"/>
  <c r="F597" i="17" s="1"/>
  <c r="E597" i="17"/>
  <c r="G597" i="17" s="1"/>
  <c r="D598" i="17"/>
  <c r="F598" i="17" s="1"/>
  <c r="E598" i="17"/>
  <c r="G598" i="17" s="1"/>
  <c r="D599" i="17"/>
  <c r="F599" i="17" s="1"/>
  <c r="E599" i="17"/>
  <c r="G599" i="17" s="1"/>
  <c r="D600" i="17"/>
  <c r="F600" i="17" s="1"/>
  <c r="E600" i="17"/>
  <c r="G600" i="17" s="1"/>
  <c r="D601" i="17"/>
  <c r="F601" i="17" s="1"/>
  <c r="E601" i="17"/>
  <c r="G601" i="17" s="1"/>
  <c r="D602" i="17"/>
  <c r="F602" i="17" s="1"/>
  <c r="E602" i="17"/>
  <c r="G602" i="17" s="1"/>
  <c r="D603" i="17"/>
  <c r="F603" i="17" s="1"/>
  <c r="E603" i="17"/>
  <c r="G603" i="17" s="1"/>
  <c r="D604" i="17"/>
  <c r="F604" i="17" s="1"/>
  <c r="E604" i="17"/>
  <c r="G604" i="17" s="1"/>
  <c r="D605" i="17"/>
  <c r="F605" i="17" s="1"/>
  <c r="E605" i="17"/>
  <c r="G605" i="17" s="1"/>
  <c r="D606" i="17"/>
  <c r="F606" i="17" s="1"/>
  <c r="E606" i="17"/>
  <c r="G606" i="17" s="1"/>
  <c r="D607" i="17"/>
  <c r="F607" i="17" s="1"/>
  <c r="E607" i="17"/>
  <c r="G607" i="17" s="1"/>
  <c r="D608" i="17"/>
  <c r="F608" i="17" s="1"/>
  <c r="E608" i="17"/>
  <c r="G608" i="17" s="1"/>
  <c r="D609" i="17"/>
  <c r="F609" i="17" s="1"/>
  <c r="E609" i="17"/>
  <c r="G609" i="17" s="1"/>
  <c r="D610" i="17"/>
  <c r="F610" i="17" s="1"/>
  <c r="E610" i="17"/>
  <c r="G610" i="17" s="1"/>
  <c r="D611" i="17"/>
  <c r="F611" i="17" s="1"/>
  <c r="E611" i="17"/>
  <c r="G611" i="17" s="1"/>
  <c r="D612" i="17"/>
  <c r="F612" i="17" s="1"/>
  <c r="E612" i="17"/>
  <c r="G612" i="17" s="1"/>
  <c r="D613" i="17"/>
  <c r="F613" i="17" s="1"/>
  <c r="E613" i="17"/>
  <c r="G613" i="17" s="1"/>
  <c r="D614" i="17"/>
  <c r="F614" i="17" s="1"/>
  <c r="E614" i="17"/>
  <c r="G614" i="17" s="1"/>
  <c r="D615" i="17"/>
  <c r="F615" i="17" s="1"/>
  <c r="E615" i="17"/>
  <c r="G615" i="17" s="1"/>
  <c r="D616" i="17"/>
  <c r="F616" i="17" s="1"/>
  <c r="E616" i="17"/>
  <c r="G616" i="17" s="1"/>
  <c r="D617" i="17"/>
  <c r="F617" i="17" s="1"/>
  <c r="E617" i="17"/>
  <c r="G617" i="17" s="1"/>
  <c r="D618" i="17"/>
  <c r="F618" i="17" s="1"/>
  <c r="E618" i="17"/>
  <c r="G618" i="17" s="1"/>
  <c r="D619" i="17"/>
  <c r="F619" i="17" s="1"/>
  <c r="E619" i="17"/>
  <c r="G619" i="17" s="1"/>
  <c r="D620" i="17"/>
  <c r="F620" i="17" s="1"/>
  <c r="E620" i="17"/>
  <c r="G620" i="17" s="1"/>
  <c r="D621" i="17"/>
  <c r="F621" i="17" s="1"/>
  <c r="E621" i="17"/>
  <c r="G621" i="17" s="1"/>
  <c r="D622" i="17"/>
  <c r="F622" i="17" s="1"/>
  <c r="E622" i="17"/>
  <c r="G622" i="17" s="1"/>
  <c r="D623" i="17"/>
  <c r="F623" i="17" s="1"/>
  <c r="E623" i="17"/>
  <c r="G623" i="17" s="1"/>
  <c r="D624" i="17"/>
  <c r="F624" i="17" s="1"/>
  <c r="E624" i="17"/>
  <c r="G624" i="17" s="1"/>
  <c r="D625" i="17"/>
  <c r="F625" i="17" s="1"/>
  <c r="E625" i="17"/>
  <c r="G625" i="17" s="1"/>
  <c r="D626" i="17"/>
  <c r="F626" i="17" s="1"/>
  <c r="E626" i="17"/>
  <c r="G626" i="17" s="1"/>
  <c r="D627" i="17"/>
  <c r="F627" i="17" s="1"/>
  <c r="E627" i="17"/>
  <c r="G627" i="17" s="1"/>
  <c r="D628" i="17"/>
  <c r="F628" i="17" s="1"/>
  <c r="E628" i="17"/>
  <c r="G628" i="17" s="1"/>
  <c r="D629" i="17"/>
  <c r="F629" i="17" s="1"/>
  <c r="E629" i="17"/>
  <c r="G629" i="17" s="1"/>
  <c r="D630" i="17"/>
  <c r="F630" i="17" s="1"/>
  <c r="E630" i="17"/>
  <c r="G630" i="17" s="1"/>
  <c r="D631" i="17"/>
  <c r="F631" i="17" s="1"/>
  <c r="E631" i="17"/>
  <c r="G631" i="17" s="1"/>
  <c r="D632" i="17"/>
  <c r="F632" i="17" s="1"/>
  <c r="E632" i="17"/>
  <c r="G632" i="17" s="1"/>
  <c r="D633" i="17"/>
  <c r="F633" i="17" s="1"/>
  <c r="E633" i="17"/>
  <c r="G633" i="17" s="1"/>
  <c r="D634" i="17"/>
  <c r="F634" i="17" s="1"/>
  <c r="E634" i="17"/>
  <c r="G634" i="17" s="1"/>
  <c r="D635" i="17"/>
  <c r="F635" i="17" s="1"/>
  <c r="E635" i="17"/>
  <c r="G635" i="17" s="1"/>
  <c r="D636" i="17"/>
  <c r="F636" i="17" s="1"/>
  <c r="E636" i="17"/>
  <c r="G636" i="17" s="1"/>
  <c r="D637" i="17"/>
  <c r="F637" i="17" s="1"/>
  <c r="E637" i="17"/>
  <c r="G637" i="17" s="1"/>
  <c r="D638" i="17"/>
  <c r="F638" i="17" s="1"/>
  <c r="E638" i="17"/>
  <c r="G638" i="17" s="1"/>
  <c r="D639" i="17"/>
  <c r="F639" i="17" s="1"/>
  <c r="E639" i="17"/>
  <c r="G639" i="17" s="1"/>
  <c r="D640" i="17"/>
  <c r="F640" i="17" s="1"/>
  <c r="E640" i="17"/>
  <c r="G640" i="17" s="1"/>
  <c r="D641" i="17"/>
  <c r="F641" i="17" s="1"/>
  <c r="E641" i="17"/>
  <c r="G641" i="17" s="1"/>
  <c r="D642" i="17"/>
  <c r="F642" i="17" s="1"/>
  <c r="E642" i="17"/>
  <c r="G642" i="17" s="1"/>
  <c r="D643" i="17"/>
  <c r="F643" i="17" s="1"/>
  <c r="E643" i="17"/>
  <c r="G643" i="17" s="1"/>
  <c r="D644" i="17"/>
  <c r="F644" i="17" s="1"/>
  <c r="E644" i="17"/>
  <c r="G644" i="17" s="1"/>
  <c r="D645" i="17"/>
  <c r="F645" i="17" s="1"/>
  <c r="E645" i="17"/>
  <c r="G645" i="17" s="1"/>
  <c r="D646" i="17"/>
  <c r="F646" i="17" s="1"/>
  <c r="E646" i="17"/>
  <c r="G646" i="17" s="1"/>
  <c r="D647" i="17"/>
  <c r="F647" i="17" s="1"/>
  <c r="E647" i="17"/>
  <c r="G647" i="17" s="1"/>
  <c r="D648" i="17"/>
  <c r="F648" i="17" s="1"/>
  <c r="E648" i="17"/>
  <c r="G648" i="17" s="1"/>
  <c r="D649" i="17"/>
  <c r="F649" i="17" s="1"/>
  <c r="E649" i="17"/>
  <c r="G649" i="17" s="1"/>
  <c r="D650" i="17"/>
  <c r="F650" i="17" s="1"/>
  <c r="E650" i="17"/>
  <c r="G650" i="17" s="1"/>
  <c r="D651" i="17"/>
  <c r="F651" i="17" s="1"/>
  <c r="E651" i="17"/>
  <c r="G651" i="17" s="1"/>
  <c r="D652" i="17"/>
  <c r="F652" i="17" s="1"/>
  <c r="E652" i="17"/>
  <c r="G652" i="17" s="1"/>
  <c r="D653" i="17"/>
  <c r="F653" i="17" s="1"/>
  <c r="E653" i="17"/>
  <c r="G653" i="17" s="1"/>
  <c r="D654" i="17"/>
  <c r="F654" i="17" s="1"/>
  <c r="E654" i="17"/>
  <c r="G654" i="17" s="1"/>
  <c r="D655" i="17"/>
  <c r="F655" i="17" s="1"/>
  <c r="E655" i="17"/>
  <c r="G655" i="17" s="1"/>
  <c r="D656" i="17"/>
  <c r="F656" i="17" s="1"/>
  <c r="E656" i="17"/>
  <c r="G656" i="17" s="1"/>
  <c r="D657" i="17"/>
  <c r="F657" i="17" s="1"/>
  <c r="E657" i="17"/>
  <c r="G657" i="17" s="1"/>
  <c r="D658" i="17"/>
  <c r="F658" i="17" s="1"/>
  <c r="E658" i="17"/>
  <c r="G658" i="17" s="1"/>
  <c r="D659" i="17"/>
  <c r="F659" i="17" s="1"/>
  <c r="E659" i="17"/>
  <c r="G659" i="17" s="1"/>
  <c r="D660" i="17"/>
  <c r="F660" i="17" s="1"/>
  <c r="E660" i="17"/>
  <c r="G660" i="17" s="1"/>
  <c r="D661" i="17"/>
  <c r="F661" i="17" s="1"/>
  <c r="E661" i="17"/>
  <c r="G661" i="17" s="1"/>
  <c r="D662" i="17"/>
  <c r="F662" i="17" s="1"/>
  <c r="E662" i="17"/>
  <c r="G662" i="17" s="1"/>
  <c r="D663" i="17"/>
  <c r="F663" i="17" s="1"/>
  <c r="E663" i="17"/>
  <c r="G663" i="17" s="1"/>
  <c r="D664" i="17"/>
  <c r="F664" i="17" s="1"/>
  <c r="E664" i="17"/>
  <c r="G664" i="17" s="1"/>
  <c r="D665" i="17"/>
  <c r="F665" i="17" s="1"/>
  <c r="E665" i="17"/>
  <c r="G665" i="17" s="1"/>
  <c r="D666" i="17"/>
  <c r="F666" i="17" s="1"/>
  <c r="E666" i="17"/>
  <c r="G666" i="17" s="1"/>
  <c r="D667" i="17"/>
  <c r="F667" i="17" s="1"/>
  <c r="E667" i="17"/>
  <c r="G667" i="17" s="1"/>
  <c r="D668" i="17"/>
  <c r="F668" i="17" s="1"/>
  <c r="E668" i="17"/>
  <c r="G668" i="17" s="1"/>
  <c r="D669" i="17"/>
  <c r="F669" i="17" s="1"/>
  <c r="E669" i="17"/>
  <c r="G669" i="17" s="1"/>
  <c r="D670" i="17"/>
  <c r="F670" i="17" s="1"/>
  <c r="E670" i="17"/>
  <c r="G670" i="17" s="1"/>
  <c r="D671" i="17"/>
  <c r="F671" i="17" s="1"/>
  <c r="E671" i="17"/>
  <c r="G671" i="17" s="1"/>
  <c r="D672" i="17"/>
  <c r="F672" i="17" s="1"/>
  <c r="E672" i="17"/>
  <c r="G672" i="17" s="1"/>
  <c r="D673" i="17"/>
  <c r="F673" i="17" s="1"/>
  <c r="E673" i="17"/>
  <c r="G673" i="17" s="1"/>
  <c r="D674" i="17"/>
  <c r="F674" i="17" s="1"/>
  <c r="E674" i="17"/>
  <c r="G674" i="17" s="1"/>
  <c r="D675" i="17"/>
  <c r="F675" i="17" s="1"/>
  <c r="E675" i="17"/>
  <c r="G675" i="17" s="1"/>
  <c r="D676" i="17"/>
  <c r="F676" i="17" s="1"/>
  <c r="E676" i="17"/>
  <c r="G676" i="17" s="1"/>
  <c r="D677" i="17"/>
  <c r="F677" i="17" s="1"/>
  <c r="E677" i="17"/>
  <c r="G677" i="17" s="1"/>
  <c r="D678" i="17"/>
  <c r="F678" i="17" s="1"/>
  <c r="E678" i="17"/>
  <c r="G678" i="17" s="1"/>
  <c r="D679" i="17"/>
  <c r="F679" i="17" s="1"/>
  <c r="E679" i="17"/>
  <c r="G679" i="17" s="1"/>
  <c r="D680" i="17"/>
  <c r="F680" i="17" s="1"/>
  <c r="E680" i="17"/>
  <c r="G680" i="17" s="1"/>
  <c r="D681" i="17"/>
  <c r="F681" i="17" s="1"/>
  <c r="E681" i="17"/>
  <c r="G681" i="17" s="1"/>
  <c r="D682" i="17"/>
  <c r="F682" i="17" s="1"/>
  <c r="E682" i="17"/>
  <c r="G682" i="17" s="1"/>
  <c r="D683" i="17"/>
  <c r="F683" i="17" s="1"/>
  <c r="E683" i="17"/>
  <c r="G683" i="17" s="1"/>
  <c r="D684" i="17"/>
  <c r="F684" i="17" s="1"/>
  <c r="E684" i="17"/>
  <c r="G684" i="17" s="1"/>
  <c r="D685" i="17"/>
  <c r="F685" i="17" s="1"/>
  <c r="E685" i="17"/>
  <c r="G685" i="17" s="1"/>
  <c r="D686" i="17"/>
  <c r="F686" i="17" s="1"/>
  <c r="E686" i="17"/>
  <c r="G686" i="17" s="1"/>
  <c r="E504" i="17"/>
  <c r="G504" i="17" s="1"/>
  <c r="D504" i="17"/>
  <c r="F504" i="17" s="1"/>
  <c r="D333" i="17"/>
  <c r="F333" i="17" s="1"/>
  <c r="E333" i="17"/>
  <c r="G333" i="17" s="1"/>
  <c r="D334" i="17"/>
  <c r="F334" i="17" s="1"/>
  <c r="E334" i="17"/>
  <c r="G334" i="17" s="1"/>
  <c r="D335" i="17"/>
  <c r="F335" i="17" s="1"/>
  <c r="E335" i="17"/>
  <c r="G335" i="17" s="1"/>
  <c r="D336" i="17"/>
  <c r="F336" i="17" s="1"/>
  <c r="E336" i="17"/>
  <c r="G336" i="17" s="1"/>
  <c r="D337" i="17"/>
  <c r="F337" i="17" s="1"/>
  <c r="E337" i="17"/>
  <c r="G337" i="17" s="1"/>
  <c r="D338" i="17"/>
  <c r="F338" i="17" s="1"/>
  <c r="E338" i="17"/>
  <c r="G338" i="17" s="1"/>
  <c r="D339" i="17"/>
  <c r="F339" i="17" s="1"/>
  <c r="E339" i="17"/>
  <c r="G339" i="17" s="1"/>
  <c r="D340" i="17"/>
  <c r="F340" i="17" s="1"/>
  <c r="E340" i="17"/>
  <c r="G340" i="17" s="1"/>
  <c r="D341" i="17"/>
  <c r="F341" i="17" s="1"/>
  <c r="E341" i="17"/>
  <c r="G341" i="17" s="1"/>
  <c r="D342" i="17"/>
  <c r="F342" i="17" s="1"/>
  <c r="E342" i="17"/>
  <c r="G342" i="17" s="1"/>
  <c r="D343" i="17"/>
  <c r="F343" i="17" s="1"/>
  <c r="E343" i="17"/>
  <c r="G343" i="17" s="1"/>
  <c r="D344" i="17"/>
  <c r="F344" i="17" s="1"/>
  <c r="E344" i="17"/>
  <c r="G344" i="17" s="1"/>
  <c r="D345" i="17"/>
  <c r="F345" i="17" s="1"/>
  <c r="E345" i="17"/>
  <c r="G345" i="17" s="1"/>
  <c r="D346" i="17"/>
  <c r="F346" i="17" s="1"/>
  <c r="E346" i="17"/>
  <c r="G346" i="17" s="1"/>
  <c r="D347" i="17"/>
  <c r="F347" i="17" s="1"/>
  <c r="E347" i="17"/>
  <c r="G347" i="17" s="1"/>
  <c r="D348" i="17"/>
  <c r="F348" i="17" s="1"/>
  <c r="E348" i="17"/>
  <c r="G348" i="17" s="1"/>
  <c r="D349" i="17"/>
  <c r="F349" i="17" s="1"/>
  <c r="E349" i="17"/>
  <c r="G349" i="17" s="1"/>
  <c r="D350" i="17"/>
  <c r="F350" i="17" s="1"/>
  <c r="E350" i="17"/>
  <c r="G350" i="17" s="1"/>
  <c r="D351" i="17"/>
  <c r="F351" i="17" s="1"/>
  <c r="E351" i="17"/>
  <c r="G351" i="17" s="1"/>
  <c r="D352" i="17"/>
  <c r="F352" i="17" s="1"/>
  <c r="E352" i="17"/>
  <c r="G352" i="17" s="1"/>
  <c r="D353" i="17"/>
  <c r="F353" i="17" s="1"/>
  <c r="E353" i="17"/>
  <c r="G353" i="17" s="1"/>
  <c r="D354" i="17"/>
  <c r="F354" i="17" s="1"/>
  <c r="E354" i="17"/>
  <c r="G354" i="17" s="1"/>
  <c r="D355" i="17"/>
  <c r="F355" i="17" s="1"/>
  <c r="E355" i="17"/>
  <c r="G355" i="17" s="1"/>
  <c r="D356" i="17"/>
  <c r="F356" i="17" s="1"/>
  <c r="E356" i="17"/>
  <c r="G356" i="17" s="1"/>
  <c r="D357" i="17"/>
  <c r="F357" i="17" s="1"/>
  <c r="E357" i="17"/>
  <c r="G357" i="17" s="1"/>
  <c r="D358" i="17"/>
  <c r="F358" i="17" s="1"/>
  <c r="E358" i="17"/>
  <c r="G358" i="17" s="1"/>
  <c r="D359" i="17"/>
  <c r="F359" i="17" s="1"/>
  <c r="E359" i="17"/>
  <c r="G359" i="17" s="1"/>
  <c r="D360" i="17"/>
  <c r="F360" i="17" s="1"/>
  <c r="E360" i="17"/>
  <c r="G360" i="17" s="1"/>
  <c r="D361" i="17"/>
  <c r="F361" i="17" s="1"/>
  <c r="E361" i="17"/>
  <c r="G361" i="17" s="1"/>
  <c r="D362" i="17"/>
  <c r="F362" i="17" s="1"/>
  <c r="E362" i="17"/>
  <c r="G362" i="17" s="1"/>
  <c r="D363" i="17"/>
  <c r="F363" i="17" s="1"/>
  <c r="E363" i="17"/>
  <c r="G363" i="17" s="1"/>
  <c r="D364" i="17"/>
  <c r="F364" i="17" s="1"/>
  <c r="E364" i="17"/>
  <c r="G364" i="17" s="1"/>
  <c r="D365" i="17"/>
  <c r="F365" i="17" s="1"/>
  <c r="E365" i="17"/>
  <c r="G365" i="17" s="1"/>
  <c r="D366" i="17"/>
  <c r="F366" i="17" s="1"/>
  <c r="E366" i="17"/>
  <c r="G366" i="17" s="1"/>
  <c r="D367" i="17"/>
  <c r="F367" i="17" s="1"/>
  <c r="E367" i="17"/>
  <c r="G367" i="17" s="1"/>
  <c r="D368" i="17"/>
  <c r="F368" i="17" s="1"/>
  <c r="E368" i="17"/>
  <c r="G368" i="17" s="1"/>
  <c r="D369" i="17"/>
  <c r="F369" i="17" s="1"/>
  <c r="E369" i="17"/>
  <c r="G369" i="17" s="1"/>
  <c r="D370" i="17"/>
  <c r="F370" i="17" s="1"/>
  <c r="E370" i="17"/>
  <c r="G370" i="17" s="1"/>
  <c r="D371" i="17"/>
  <c r="F371" i="17" s="1"/>
  <c r="E371" i="17"/>
  <c r="G371" i="17" s="1"/>
  <c r="D372" i="17"/>
  <c r="F372" i="17" s="1"/>
  <c r="E372" i="17"/>
  <c r="G372" i="17" s="1"/>
  <c r="D373" i="17"/>
  <c r="F373" i="17" s="1"/>
  <c r="E373" i="17"/>
  <c r="G373" i="17" s="1"/>
  <c r="D374" i="17"/>
  <c r="F374" i="17" s="1"/>
  <c r="E374" i="17"/>
  <c r="G374" i="17" s="1"/>
  <c r="D375" i="17"/>
  <c r="F375" i="17" s="1"/>
  <c r="E375" i="17"/>
  <c r="G375" i="17" s="1"/>
  <c r="D376" i="17"/>
  <c r="F376" i="17" s="1"/>
  <c r="E376" i="17"/>
  <c r="G376" i="17" s="1"/>
  <c r="D377" i="17"/>
  <c r="F377" i="17" s="1"/>
  <c r="E377" i="17"/>
  <c r="G377" i="17" s="1"/>
  <c r="D378" i="17"/>
  <c r="F378" i="17" s="1"/>
  <c r="E378" i="17"/>
  <c r="G378" i="17" s="1"/>
  <c r="D379" i="17"/>
  <c r="F379" i="17" s="1"/>
  <c r="E379" i="17"/>
  <c r="G379" i="17" s="1"/>
  <c r="D380" i="17"/>
  <c r="F380" i="17" s="1"/>
  <c r="E380" i="17"/>
  <c r="G380" i="17" s="1"/>
  <c r="D381" i="17"/>
  <c r="F381" i="17" s="1"/>
  <c r="E381" i="17"/>
  <c r="G381" i="17" s="1"/>
  <c r="D382" i="17"/>
  <c r="F382" i="17" s="1"/>
  <c r="E382" i="17"/>
  <c r="G382" i="17" s="1"/>
  <c r="D383" i="17"/>
  <c r="F383" i="17" s="1"/>
  <c r="E383" i="17"/>
  <c r="G383" i="17" s="1"/>
  <c r="D384" i="17"/>
  <c r="F384" i="17" s="1"/>
  <c r="E384" i="17"/>
  <c r="G384" i="17" s="1"/>
  <c r="D385" i="17"/>
  <c r="F385" i="17" s="1"/>
  <c r="E385" i="17"/>
  <c r="G385" i="17" s="1"/>
  <c r="D386" i="17"/>
  <c r="F386" i="17" s="1"/>
  <c r="E386" i="17"/>
  <c r="G386" i="17" s="1"/>
  <c r="D387" i="17"/>
  <c r="F387" i="17" s="1"/>
  <c r="E387" i="17"/>
  <c r="G387" i="17" s="1"/>
  <c r="D388" i="17"/>
  <c r="F388" i="17" s="1"/>
  <c r="E388" i="17"/>
  <c r="G388" i="17" s="1"/>
  <c r="D389" i="17"/>
  <c r="F389" i="17" s="1"/>
  <c r="E389" i="17"/>
  <c r="G389" i="17" s="1"/>
  <c r="D390" i="17"/>
  <c r="F390" i="17" s="1"/>
  <c r="E390" i="17"/>
  <c r="G390" i="17" s="1"/>
  <c r="D391" i="17"/>
  <c r="F391" i="17" s="1"/>
  <c r="E391" i="17"/>
  <c r="G391" i="17" s="1"/>
  <c r="D392" i="17"/>
  <c r="F392" i="17" s="1"/>
  <c r="E392" i="17"/>
  <c r="G392" i="17" s="1"/>
  <c r="D393" i="17"/>
  <c r="F393" i="17" s="1"/>
  <c r="E393" i="17"/>
  <c r="G393" i="17" s="1"/>
  <c r="D394" i="17"/>
  <c r="F394" i="17" s="1"/>
  <c r="E394" i="17"/>
  <c r="G394" i="17" s="1"/>
  <c r="D395" i="17"/>
  <c r="F395" i="17" s="1"/>
  <c r="E395" i="17"/>
  <c r="G395" i="17" s="1"/>
  <c r="D396" i="17"/>
  <c r="F396" i="17" s="1"/>
  <c r="E396" i="17"/>
  <c r="G396" i="17" s="1"/>
  <c r="D397" i="17"/>
  <c r="F397" i="17" s="1"/>
  <c r="E397" i="17"/>
  <c r="G397" i="17" s="1"/>
  <c r="D398" i="17"/>
  <c r="F398" i="17" s="1"/>
  <c r="E398" i="17"/>
  <c r="G398" i="17" s="1"/>
  <c r="D399" i="17"/>
  <c r="F399" i="17" s="1"/>
  <c r="E399" i="17"/>
  <c r="G399" i="17" s="1"/>
  <c r="D400" i="17"/>
  <c r="F400" i="17" s="1"/>
  <c r="E400" i="17"/>
  <c r="G400" i="17" s="1"/>
  <c r="D401" i="17"/>
  <c r="F401" i="17" s="1"/>
  <c r="E401" i="17"/>
  <c r="G401" i="17" s="1"/>
  <c r="D402" i="17"/>
  <c r="F402" i="17" s="1"/>
  <c r="E402" i="17"/>
  <c r="G402" i="17" s="1"/>
  <c r="D403" i="17"/>
  <c r="F403" i="17" s="1"/>
  <c r="E403" i="17"/>
  <c r="G403" i="17" s="1"/>
  <c r="D404" i="17"/>
  <c r="F404" i="17" s="1"/>
  <c r="E404" i="17"/>
  <c r="G404" i="17" s="1"/>
  <c r="D405" i="17"/>
  <c r="F405" i="17" s="1"/>
  <c r="E405" i="17"/>
  <c r="G405" i="17" s="1"/>
  <c r="D406" i="17"/>
  <c r="F406" i="17" s="1"/>
  <c r="E406" i="17"/>
  <c r="G406" i="17" s="1"/>
  <c r="D407" i="17"/>
  <c r="F407" i="17" s="1"/>
  <c r="E407" i="17"/>
  <c r="G407" i="17" s="1"/>
  <c r="D408" i="17"/>
  <c r="F408" i="17" s="1"/>
  <c r="E408" i="17"/>
  <c r="G408" i="17" s="1"/>
  <c r="D409" i="17"/>
  <c r="F409" i="17" s="1"/>
  <c r="E409" i="17"/>
  <c r="G409" i="17" s="1"/>
  <c r="D410" i="17"/>
  <c r="F410" i="17" s="1"/>
  <c r="E410" i="17"/>
  <c r="G410" i="17" s="1"/>
  <c r="D411" i="17"/>
  <c r="F411" i="17" s="1"/>
  <c r="E411" i="17"/>
  <c r="G411" i="17" s="1"/>
  <c r="D412" i="17"/>
  <c r="F412" i="17" s="1"/>
  <c r="E412" i="17"/>
  <c r="G412" i="17" s="1"/>
  <c r="D413" i="17"/>
  <c r="F413" i="17" s="1"/>
  <c r="E413" i="17"/>
  <c r="G413" i="17" s="1"/>
  <c r="D414" i="17"/>
  <c r="F414" i="17" s="1"/>
  <c r="E414" i="17"/>
  <c r="G414" i="17" s="1"/>
  <c r="D415" i="17"/>
  <c r="F415" i="17" s="1"/>
  <c r="E415" i="17"/>
  <c r="G415" i="17" s="1"/>
  <c r="D416" i="17"/>
  <c r="F416" i="17" s="1"/>
  <c r="E416" i="17"/>
  <c r="G416" i="17" s="1"/>
  <c r="D417" i="17"/>
  <c r="F417" i="17" s="1"/>
  <c r="E417" i="17"/>
  <c r="G417" i="17" s="1"/>
  <c r="D418" i="17"/>
  <c r="F418" i="17" s="1"/>
  <c r="E418" i="17"/>
  <c r="G418" i="17" s="1"/>
  <c r="D419" i="17"/>
  <c r="F419" i="17" s="1"/>
  <c r="E419" i="17"/>
  <c r="G419" i="17" s="1"/>
  <c r="D420" i="17"/>
  <c r="F420" i="17" s="1"/>
  <c r="E420" i="17"/>
  <c r="G420" i="17" s="1"/>
  <c r="D421" i="17"/>
  <c r="F421" i="17" s="1"/>
  <c r="E421" i="17"/>
  <c r="G421" i="17" s="1"/>
  <c r="D422" i="17"/>
  <c r="F422" i="17" s="1"/>
  <c r="E422" i="17"/>
  <c r="G422" i="17" s="1"/>
  <c r="D423" i="17"/>
  <c r="F423" i="17" s="1"/>
  <c r="E423" i="17"/>
  <c r="G423" i="17" s="1"/>
  <c r="D424" i="17"/>
  <c r="F424" i="17" s="1"/>
  <c r="E424" i="17"/>
  <c r="G424" i="17" s="1"/>
  <c r="D425" i="17"/>
  <c r="F425" i="17" s="1"/>
  <c r="E425" i="17"/>
  <c r="G425" i="17" s="1"/>
  <c r="D426" i="17"/>
  <c r="F426" i="17" s="1"/>
  <c r="E426" i="17"/>
  <c r="G426" i="17" s="1"/>
  <c r="D427" i="17"/>
  <c r="F427" i="17" s="1"/>
  <c r="E427" i="17"/>
  <c r="G427" i="17" s="1"/>
  <c r="D428" i="17"/>
  <c r="F428" i="17" s="1"/>
  <c r="E428" i="17"/>
  <c r="G428" i="17" s="1"/>
  <c r="D429" i="17"/>
  <c r="F429" i="17" s="1"/>
  <c r="E429" i="17"/>
  <c r="G429" i="17" s="1"/>
  <c r="D430" i="17"/>
  <c r="F430" i="17" s="1"/>
  <c r="E430" i="17"/>
  <c r="G430" i="17" s="1"/>
  <c r="D431" i="17"/>
  <c r="F431" i="17" s="1"/>
  <c r="E431" i="17"/>
  <c r="G431" i="17" s="1"/>
  <c r="D432" i="17"/>
  <c r="F432" i="17" s="1"/>
  <c r="E432" i="17"/>
  <c r="G432" i="17" s="1"/>
  <c r="D433" i="17"/>
  <c r="F433" i="17" s="1"/>
  <c r="E433" i="17"/>
  <c r="G433" i="17" s="1"/>
  <c r="D434" i="17"/>
  <c r="F434" i="17" s="1"/>
  <c r="E434" i="17"/>
  <c r="G434" i="17" s="1"/>
  <c r="D435" i="17"/>
  <c r="F435" i="17" s="1"/>
  <c r="E435" i="17"/>
  <c r="G435" i="17" s="1"/>
  <c r="D436" i="17"/>
  <c r="F436" i="17" s="1"/>
  <c r="E436" i="17"/>
  <c r="G436" i="17" s="1"/>
  <c r="D437" i="17"/>
  <c r="F437" i="17" s="1"/>
  <c r="E437" i="17"/>
  <c r="G437" i="17" s="1"/>
  <c r="D438" i="17"/>
  <c r="F438" i="17" s="1"/>
  <c r="E438" i="17"/>
  <c r="G438" i="17" s="1"/>
  <c r="D439" i="17"/>
  <c r="F439" i="17" s="1"/>
  <c r="E439" i="17"/>
  <c r="G439" i="17" s="1"/>
  <c r="D440" i="17"/>
  <c r="F440" i="17" s="1"/>
  <c r="E440" i="17"/>
  <c r="G440" i="17" s="1"/>
  <c r="D441" i="17"/>
  <c r="F441" i="17" s="1"/>
  <c r="E441" i="17"/>
  <c r="G441" i="17" s="1"/>
  <c r="D442" i="17"/>
  <c r="F442" i="17" s="1"/>
  <c r="E442" i="17"/>
  <c r="G442" i="17" s="1"/>
  <c r="D443" i="17"/>
  <c r="F443" i="17" s="1"/>
  <c r="E443" i="17"/>
  <c r="G443" i="17" s="1"/>
  <c r="D444" i="17"/>
  <c r="F444" i="17" s="1"/>
  <c r="E444" i="17"/>
  <c r="G444" i="17" s="1"/>
  <c r="D445" i="17"/>
  <c r="F445" i="17" s="1"/>
  <c r="E445" i="17"/>
  <c r="G445" i="17" s="1"/>
  <c r="D446" i="17"/>
  <c r="F446" i="17" s="1"/>
  <c r="E446" i="17"/>
  <c r="G446" i="17" s="1"/>
  <c r="D447" i="17"/>
  <c r="F447" i="17" s="1"/>
  <c r="E447" i="17"/>
  <c r="G447" i="17" s="1"/>
  <c r="D448" i="17"/>
  <c r="F448" i="17" s="1"/>
  <c r="E448" i="17"/>
  <c r="G448" i="17" s="1"/>
  <c r="D449" i="17"/>
  <c r="F449" i="17" s="1"/>
  <c r="E449" i="17"/>
  <c r="G449" i="17" s="1"/>
  <c r="D450" i="17"/>
  <c r="F450" i="17" s="1"/>
  <c r="E450" i="17"/>
  <c r="G450" i="17" s="1"/>
  <c r="D451" i="17"/>
  <c r="F451" i="17" s="1"/>
  <c r="E451" i="17"/>
  <c r="G451" i="17" s="1"/>
  <c r="D452" i="17"/>
  <c r="F452" i="17" s="1"/>
  <c r="E452" i="17"/>
  <c r="G452" i="17" s="1"/>
  <c r="D453" i="17"/>
  <c r="F453" i="17" s="1"/>
  <c r="E453" i="17"/>
  <c r="G453" i="17" s="1"/>
  <c r="D454" i="17"/>
  <c r="F454" i="17" s="1"/>
  <c r="E454" i="17"/>
  <c r="G454" i="17" s="1"/>
  <c r="D455" i="17"/>
  <c r="F455" i="17" s="1"/>
  <c r="E455" i="17"/>
  <c r="G455" i="17" s="1"/>
  <c r="D456" i="17"/>
  <c r="F456" i="17" s="1"/>
  <c r="E456" i="17"/>
  <c r="G456" i="17" s="1"/>
  <c r="D457" i="17"/>
  <c r="F457" i="17" s="1"/>
  <c r="E457" i="17"/>
  <c r="G457" i="17" s="1"/>
  <c r="D458" i="17"/>
  <c r="F458" i="17" s="1"/>
  <c r="E458" i="17"/>
  <c r="G458" i="17" s="1"/>
  <c r="D459" i="17"/>
  <c r="F459" i="17" s="1"/>
  <c r="E459" i="17"/>
  <c r="G459" i="17" s="1"/>
  <c r="D460" i="17"/>
  <c r="F460" i="17" s="1"/>
  <c r="E460" i="17"/>
  <c r="G460" i="17" s="1"/>
  <c r="D461" i="17"/>
  <c r="F461" i="17" s="1"/>
  <c r="E461" i="17"/>
  <c r="G461" i="17" s="1"/>
  <c r="D462" i="17"/>
  <c r="F462" i="17" s="1"/>
  <c r="E462" i="17"/>
  <c r="G462" i="17" s="1"/>
  <c r="D463" i="17"/>
  <c r="F463" i="17" s="1"/>
  <c r="E463" i="17"/>
  <c r="G463" i="17" s="1"/>
  <c r="D464" i="17"/>
  <c r="F464" i="17" s="1"/>
  <c r="E464" i="17"/>
  <c r="G464" i="17" s="1"/>
  <c r="D465" i="17"/>
  <c r="F465" i="17" s="1"/>
  <c r="E465" i="17"/>
  <c r="G465" i="17" s="1"/>
  <c r="D466" i="17"/>
  <c r="F466" i="17" s="1"/>
  <c r="E466" i="17"/>
  <c r="G466" i="17" s="1"/>
  <c r="D467" i="17"/>
  <c r="F467" i="17" s="1"/>
  <c r="E467" i="17"/>
  <c r="G467" i="17" s="1"/>
  <c r="D468" i="17"/>
  <c r="F468" i="17" s="1"/>
  <c r="E468" i="17"/>
  <c r="G468" i="17" s="1"/>
  <c r="D469" i="17"/>
  <c r="F469" i="17" s="1"/>
  <c r="E469" i="17"/>
  <c r="G469" i="17" s="1"/>
  <c r="D470" i="17"/>
  <c r="F470" i="17" s="1"/>
  <c r="E470" i="17"/>
  <c r="G470" i="17" s="1"/>
  <c r="D471" i="17"/>
  <c r="F471" i="17" s="1"/>
  <c r="E471" i="17"/>
  <c r="G471" i="17" s="1"/>
  <c r="D472" i="17"/>
  <c r="F472" i="17" s="1"/>
  <c r="E472" i="17"/>
  <c r="G472" i="17" s="1"/>
  <c r="D473" i="17"/>
  <c r="F473" i="17" s="1"/>
  <c r="E473" i="17"/>
  <c r="G473" i="17" s="1"/>
  <c r="D474" i="17"/>
  <c r="F474" i="17" s="1"/>
  <c r="E474" i="17"/>
  <c r="G474" i="17" s="1"/>
  <c r="D475" i="17"/>
  <c r="F475" i="17" s="1"/>
  <c r="E475" i="17"/>
  <c r="G475" i="17" s="1"/>
  <c r="D476" i="17"/>
  <c r="F476" i="17" s="1"/>
  <c r="E476" i="17"/>
  <c r="G476" i="17" s="1"/>
  <c r="D477" i="17"/>
  <c r="F477" i="17" s="1"/>
  <c r="E477" i="17"/>
  <c r="G477" i="17" s="1"/>
  <c r="D478" i="17"/>
  <c r="F478" i="17" s="1"/>
  <c r="E478" i="17"/>
  <c r="G478" i="17" s="1"/>
  <c r="D479" i="17"/>
  <c r="F479" i="17" s="1"/>
  <c r="E479" i="17"/>
  <c r="G479" i="17" s="1"/>
  <c r="D480" i="17"/>
  <c r="F480" i="17" s="1"/>
  <c r="E480" i="17"/>
  <c r="G480" i="17" s="1"/>
  <c r="D481" i="17"/>
  <c r="F481" i="17" s="1"/>
  <c r="E481" i="17"/>
  <c r="G481" i="17" s="1"/>
  <c r="D482" i="17"/>
  <c r="F482" i="17" s="1"/>
  <c r="E482" i="17"/>
  <c r="G482" i="17" s="1"/>
  <c r="D483" i="17"/>
  <c r="F483" i="17" s="1"/>
  <c r="E483" i="17"/>
  <c r="G483" i="17" s="1"/>
  <c r="D484" i="17"/>
  <c r="F484" i="17" s="1"/>
  <c r="E484" i="17"/>
  <c r="G484" i="17" s="1"/>
  <c r="D485" i="17"/>
  <c r="F485" i="17" s="1"/>
  <c r="E485" i="17"/>
  <c r="G485" i="17" s="1"/>
  <c r="D486" i="17"/>
  <c r="F486" i="17" s="1"/>
  <c r="E486" i="17"/>
  <c r="G486" i="17" s="1"/>
  <c r="D487" i="17"/>
  <c r="F487" i="17" s="1"/>
  <c r="E487" i="17"/>
  <c r="G487" i="17" s="1"/>
  <c r="D488" i="17"/>
  <c r="F488" i="17" s="1"/>
  <c r="E488" i="17"/>
  <c r="G488" i="17" s="1"/>
  <c r="D489" i="17"/>
  <c r="F489" i="17" s="1"/>
  <c r="E489" i="17"/>
  <c r="G489" i="17" s="1"/>
  <c r="D490" i="17"/>
  <c r="F490" i="17" s="1"/>
  <c r="E490" i="17"/>
  <c r="G490" i="17" s="1"/>
  <c r="D491" i="17"/>
  <c r="F491" i="17" s="1"/>
  <c r="E491" i="17"/>
  <c r="G491" i="17" s="1"/>
  <c r="D492" i="17"/>
  <c r="F492" i="17" s="1"/>
  <c r="E492" i="17"/>
  <c r="G492" i="17" s="1"/>
  <c r="D493" i="17"/>
  <c r="F493" i="17" s="1"/>
  <c r="E493" i="17"/>
  <c r="G493" i="17" s="1"/>
  <c r="D494" i="17"/>
  <c r="F494" i="17" s="1"/>
  <c r="E494" i="17"/>
  <c r="G494" i="17" s="1"/>
  <c r="D495" i="17"/>
  <c r="F495" i="17" s="1"/>
  <c r="E495" i="17"/>
  <c r="G495" i="17" s="1"/>
  <c r="D496" i="17"/>
  <c r="F496" i="17" s="1"/>
  <c r="E496" i="17"/>
  <c r="G496" i="17" s="1"/>
  <c r="D497" i="17"/>
  <c r="F497" i="17" s="1"/>
  <c r="E497" i="17"/>
  <c r="G497" i="17" s="1"/>
  <c r="D498" i="17"/>
  <c r="F498" i="17" s="1"/>
  <c r="E498" i="17"/>
  <c r="G498" i="17" s="1"/>
  <c r="D499" i="17"/>
  <c r="F499" i="17" s="1"/>
  <c r="E499" i="17"/>
  <c r="G499" i="17" s="1"/>
  <c r="D500" i="17"/>
  <c r="F500" i="17" s="1"/>
  <c r="E500" i="17"/>
  <c r="G500" i="17" s="1"/>
  <c r="D501" i="17"/>
  <c r="F501" i="17" s="1"/>
  <c r="E501" i="17"/>
  <c r="G501" i="17" s="1"/>
  <c r="D502" i="17"/>
  <c r="F502" i="17" s="1"/>
  <c r="E502" i="17"/>
  <c r="G502" i="17" s="1"/>
  <c r="D503" i="17"/>
  <c r="F503" i="17" s="1"/>
  <c r="E503" i="17"/>
  <c r="G503" i="17" s="1"/>
  <c r="E332" i="17"/>
  <c r="G332" i="17" s="1"/>
  <c r="D332" i="17"/>
  <c r="F332" i="17" s="1"/>
  <c r="D176" i="17"/>
  <c r="F176" i="17" s="1"/>
  <c r="E176" i="17"/>
  <c r="G176" i="17" s="1"/>
  <c r="D177" i="17"/>
  <c r="F177" i="17" s="1"/>
  <c r="E177" i="17"/>
  <c r="G177" i="17" s="1"/>
  <c r="D178" i="17"/>
  <c r="F178" i="17" s="1"/>
  <c r="E178" i="17"/>
  <c r="G178" i="17" s="1"/>
  <c r="D179" i="17"/>
  <c r="F179" i="17" s="1"/>
  <c r="E179" i="17"/>
  <c r="G179" i="17" s="1"/>
  <c r="D180" i="17"/>
  <c r="F180" i="17" s="1"/>
  <c r="E180" i="17"/>
  <c r="G180" i="17" s="1"/>
  <c r="D181" i="17"/>
  <c r="F181" i="17" s="1"/>
  <c r="E181" i="17"/>
  <c r="G181" i="17" s="1"/>
  <c r="D182" i="17"/>
  <c r="F182" i="17" s="1"/>
  <c r="E182" i="17"/>
  <c r="G182" i="17" s="1"/>
  <c r="D183" i="17"/>
  <c r="F183" i="17" s="1"/>
  <c r="E183" i="17"/>
  <c r="G183" i="17" s="1"/>
  <c r="D184" i="17"/>
  <c r="F184" i="17" s="1"/>
  <c r="E184" i="17"/>
  <c r="G184" i="17" s="1"/>
  <c r="D185" i="17"/>
  <c r="F185" i="17" s="1"/>
  <c r="E185" i="17"/>
  <c r="G185" i="17" s="1"/>
  <c r="D186" i="17"/>
  <c r="F186" i="17" s="1"/>
  <c r="E186" i="17"/>
  <c r="G186" i="17" s="1"/>
  <c r="D187" i="17"/>
  <c r="F187" i="17" s="1"/>
  <c r="E187" i="17"/>
  <c r="G187" i="17" s="1"/>
  <c r="D188" i="17"/>
  <c r="F188" i="17" s="1"/>
  <c r="E188" i="17"/>
  <c r="G188" i="17" s="1"/>
  <c r="D189" i="17"/>
  <c r="F189" i="17" s="1"/>
  <c r="E189" i="17"/>
  <c r="G189" i="17" s="1"/>
  <c r="D190" i="17"/>
  <c r="F190" i="17" s="1"/>
  <c r="E190" i="17"/>
  <c r="G190" i="17" s="1"/>
  <c r="D191" i="17"/>
  <c r="F191" i="17" s="1"/>
  <c r="E191" i="17"/>
  <c r="G191" i="17" s="1"/>
  <c r="D192" i="17"/>
  <c r="F192" i="17" s="1"/>
  <c r="E192" i="17"/>
  <c r="G192" i="17" s="1"/>
  <c r="D193" i="17"/>
  <c r="F193" i="17" s="1"/>
  <c r="E193" i="17"/>
  <c r="G193" i="17" s="1"/>
  <c r="D194" i="17"/>
  <c r="F194" i="17" s="1"/>
  <c r="E194" i="17"/>
  <c r="G194" i="17" s="1"/>
  <c r="D195" i="17"/>
  <c r="F195" i="17" s="1"/>
  <c r="E195" i="17"/>
  <c r="G195" i="17" s="1"/>
  <c r="D196" i="17"/>
  <c r="F196" i="17" s="1"/>
  <c r="E196" i="17"/>
  <c r="G196" i="17" s="1"/>
  <c r="D197" i="17"/>
  <c r="F197" i="17" s="1"/>
  <c r="E197" i="17"/>
  <c r="G197" i="17" s="1"/>
  <c r="D198" i="17"/>
  <c r="F198" i="17" s="1"/>
  <c r="E198" i="17"/>
  <c r="G198" i="17" s="1"/>
  <c r="D199" i="17"/>
  <c r="F199" i="17" s="1"/>
  <c r="E199" i="17"/>
  <c r="G199" i="17" s="1"/>
  <c r="D200" i="17"/>
  <c r="F200" i="17" s="1"/>
  <c r="E200" i="17"/>
  <c r="G200" i="17" s="1"/>
  <c r="D201" i="17"/>
  <c r="F201" i="17" s="1"/>
  <c r="E201" i="17"/>
  <c r="G201" i="17" s="1"/>
  <c r="D202" i="17"/>
  <c r="F202" i="17" s="1"/>
  <c r="E202" i="17"/>
  <c r="G202" i="17" s="1"/>
  <c r="D203" i="17"/>
  <c r="F203" i="17" s="1"/>
  <c r="E203" i="17"/>
  <c r="G203" i="17" s="1"/>
  <c r="D204" i="17"/>
  <c r="F204" i="17" s="1"/>
  <c r="E204" i="17"/>
  <c r="G204" i="17" s="1"/>
  <c r="D205" i="17"/>
  <c r="F205" i="17" s="1"/>
  <c r="E205" i="17"/>
  <c r="G205" i="17" s="1"/>
  <c r="D206" i="17"/>
  <c r="F206" i="17" s="1"/>
  <c r="E206" i="17"/>
  <c r="G206" i="17" s="1"/>
  <c r="D207" i="17"/>
  <c r="F207" i="17" s="1"/>
  <c r="E207" i="17"/>
  <c r="G207" i="17" s="1"/>
  <c r="D208" i="17"/>
  <c r="F208" i="17" s="1"/>
  <c r="E208" i="17"/>
  <c r="G208" i="17" s="1"/>
  <c r="D209" i="17"/>
  <c r="F209" i="17" s="1"/>
  <c r="E209" i="17"/>
  <c r="G209" i="17" s="1"/>
  <c r="D210" i="17"/>
  <c r="F210" i="17" s="1"/>
  <c r="E210" i="17"/>
  <c r="G210" i="17" s="1"/>
  <c r="D211" i="17"/>
  <c r="F211" i="17" s="1"/>
  <c r="E211" i="17"/>
  <c r="G211" i="17" s="1"/>
  <c r="D212" i="17"/>
  <c r="F212" i="17" s="1"/>
  <c r="E212" i="17"/>
  <c r="G212" i="17" s="1"/>
  <c r="D213" i="17"/>
  <c r="F213" i="17" s="1"/>
  <c r="E213" i="17"/>
  <c r="G213" i="17" s="1"/>
  <c r="D214" i="17"/>
  <c r="F214" i="17" s="1"/>
  <c r="E214" i="17"/>
  <c r="G214" i="17" s="1"/>
  <c r="D215" i="17"/>
  <c r="F215" i="17" s="1"/>
  <c r="E215" i="17"/>
  <c r="G215" i="17" s="1"/>
  <c r="D216" i="17"/>
  <c r="F216" i="17" s="1"/>
  <c r="E216" i="17"/>
  <c r="G216" i="17" s="1"/>
  <c r="D217" i="17"/>
  <c r="F217" i="17" s="1"/>
  <c r="E217" i="17"/>
  <c r="G217" i="17" s="1"/>
  <c r="D218" i="17"/>
  <c r="F218" i="17" s="1"/>
  <c r="E218" i="17"/>
  <c r="G218" i="17" s="1"/>
  <c r="D219" i="17"/>
  <c r="F219" i="17" s="1"/>
  <c r="E219" i="17"/>
  <c r="G219" i="17" s="1"/>
  <c r="D220" i="17"/>
  <c r="F220" i="17" s="1"/>
  <c r="E220" i="17"/>
  <c r="G220" i="17" s="1"/>
  <c r="D221" i="17"/>
  <c r="F221" i="17" s="1"/>
  <c r="E221" i="17"/>
  <c r="G221" i="17" s="1"/>
  <c r="D222" i="17"/>
  <c r="F222" i="17" s="1"/>
  <c r="E222" i="17"/>
  <c r="G222" i="17" s="1"/>
  <c r="D223" i="17"/>
  <c r="F223" i="17" s="1"/>
  <c r="E223" i="17"/>
  <c r="G223" i="17" s="1"/>
  <c r="D224" i="17"/>
  <c r="F224" i="17" s="1"/>
  <c r="E224" i="17"/>
  <c r="G224" i="17" s="1"/>
  <c r="D225" i="17"/>
  <c r="F225" i="17" s="1"/>
  <c r="E225" i="17"/>
  <c r="G225" i="17" s="1"/>
  <c r="D226" i="17"/>
  <c r="F226" i="17" s="1"/>
  <c r="E226" i="17"/>
  <c r="G226" i="17" s="1"/>
  <c r="D227" i="17"/>
  <c r="F227" i="17" s="1"/>
  <c r="E227" i="17"/>
  <c r="G227" i="17" s="1"/>
  <c r="D228" i="17"/>
  <c r="F228" i="17" s="1"/>
  <c r="E228" i="17"/>
  <c r="G228" i="17" s="1"/>
  <c r="D229" i="17"/>
  <c r="F229" i="17" s="1"/>
  <c r="E229" i="17"/>
  <c r="G229" i="17" s="1"/>
  <c r="D230" i="17"/>
  <c r="F230" i="17" s="1"/>
  <c r="E230" i="17"/>
  <c r="G230" i="17" s="1"/>
  <c r="D231" i="17"/>
  <c r="F231" i="17" s="1"/>
  <c r="E231" i="17"/>
  <c r="G231" i="17" s="1"/>
  <c r="D232" i="17"/>
  <c r="F232" i="17" s="1"/>
  <c r="E232" i="17"/>
  <c r="G232" i="17" s="1"/>
  <c r="D233" i="17"/>
  <c r="F233" i="17" s="1"/>
  <c r="E233" i="17"/>
  <c r="G233" i="17" s="1"/>
  <c r="D234" i="17"/>
  <c r="F234" i="17" s="1"/>
  <c r="E234" i="17"/>
  <c r="G234" i="17" s="1"/>
  <c r="D235" i="17"/>
  <c r="F235" i="17" s="1"/>
  <c r="E235" i="17"/>
  <c r="G235" i="17" s="1"/>
  <c r="D236" i="17"/>
  <c r="F236" i="17" s="1"/>
  <c r="E236" i="17"/>
  <c r="G236" i="17" s="1"/>
  <c r="D237" i="17"/>
  <c r="F237" i="17" s="1"/>
  <c r="E237" i="17"/>
  <c r="G237" i="17" s="1"/>
  <c r="D238" i="17"/>
  <c r="F238" i="17" s="1"/>
  <c r="E238" i="17"/>
  <c r="G238" i="17" s="1"/>
  <c r="D239" i="17"/>
  <c r="F239" i="17" s="1"/>
  <c r="E239" i="17"/>
  <c r="G239" i="17" s="1"/>
  <c r="D240" i="17"/>
  <c r="F240" i="17" s="1"/>
  <c r="E240" i="17"/>
  <c r="G240" i="17" s="1"/>
  <c r="D241" i="17"/>
  <c r="F241" i="17" s="1"/>
  <c r="E241" i="17"/>
  <c r="G241" i="17" s="1"/>
  <c r="D242" i="17"/>
  <c r="F242" i="17" s="1"/>
  <c r="E242" i="17"/>
  <c r="G242" i="17" s="1"/>
  <c r="D243" i="17"/>
  <c r="F243" i="17" s="1"/>
  <c r="E243" i="17"/>
  <c r="G243" i="17" s="1"/>
  <c r="D244" i="17"/>
  <c r="F244" i="17" s="1"/>
  <c r="E244" i="17"/>
  <c r="G244" i="17" s="1"/>
  <c r="D245" i="17"/>
  <c r="F245" i="17" s="1"/>
  <c r="E245" i="17"/>
  <c r="G245" i="17" s="1"/>
  <c r="D246" i="17"/>
  <c r="F246" i="17" s="1"/>
  <c r="E246" i="17"/>
  <c r="G246" i="17" s="1"/>
  <c r="D247" i="17"/>
  <c r="F247" i="17" s="1"/>
  <c r="E247" i="17"/>
  <c r="G247" i="17" s="1"/>
  <c r="D248" i="17"/>
  <c r="F248" i="17" s="1"/>
  <c r="E248" i="17"/>
  <c r="G248" i="17" s="1"/>
  <c r="D249" i="17"/>
  <c r="F249" i="17" s="1"/>
  <c r="E249" i="17"/>
  <c r="G249" i="17" s="1"/>
  <c r="D250" i="17"/>
  <c r="F250" i="17" s="1"/>
  <c r="E250" i="17"/>
  <c r="G250" i="17" s="1"/>
  <c r="D251" i="17"/>
  <c r="F251" i="17" s="1"/>
  <c r="E251" i="17"/>
  <c r="G251" i="17" s="1"/>
  <c r="D252" i="17"/>
  <c r="F252" i="17" s="1"/>
  <c r="E252" i="17"/>
  <c r="G252" i="17" s="1"/>
  <c r="D253" i="17"/>
  <c r="F253" i="17" s="1"/>
  <c r="E253" i="17"/>
  <c r="G253" i="17" s="1"/>
  <c r="D254" i="17"/>
  <c r="F254" i="17" s="1"/>
  <c r="E254" i="17"/>
  <c r="G254" i="17" s="1"/>
  <c r="D255" i="17"/>
  <c r="F255" i="17" s="1"/>
  <c r="E255" i="17"/>
  <c r="G255" i="17" s="1"/>
  <c r="D256" i="17"/>
  <c r="F256" i="17" s="1"/>
  <c r="E256" i="17"/>
  <c r="G256" i="17" s="1"/>
  <c r="D257" i="17"/>
  <c r="F257" i="17" s="1"/>
  <c r="E257" i="17"/>
  <c r="G257" i="17" s="1"/>
  <c r="D258" i="17"/>
  <c r="F258" i="17" s="1"/>
  <c r="E258" i="17"/>
  <c r="G258" i="17" s="1"/>
  <c r="D259" i="17"/>
  <c r="F259" i="17" s="1"/>
  <c r="E259" i="17"/>
  <c r="G259" i="17" s="1"/>
  <c r="D260" i="17"/>
  <c r="F260" i="17" s="1"/>
  <c r="E260" i="17"/>
  <c r="G260" i="17" s="1"/>
  <c r="D261" i="17"/>
  <c r="F261" i="17" s="1"/>
  <c r="E261" i="17"/>
  <c r="G261" i="17" s="1"/>
  <c r="D262" i="17"/>
  <c r="F262" i="17" s="1"/>
  <c r="E262" i="17"/>
  <c r="G262" i="17" s="1"/>
  <c r="D263" i="17"/>
  <c r="F263" i="17" s="1"/>
  <c r="E263" i="17"/>
  <c r="G263" i="17" s="1"/>
  <c r="D264" i="17"/>
  <c r="F264" i="17" s="1"/>
  <c r="E264" i="17"/>
  <c r="G264" i="17" s="1"/>
  <c r="D265" i="17"/>
  <c r="F265" i="17" s="1"/>
  <c r="E265" i="17"/>
  <c r="G265" i="17" s="1"/>
  <c r="D266" i="17"/>
  <c r="F266" i="17" s="1"/>
  <c r="E266" i="17"/>
  <c r="G266" i="17" s="1"/>
  <c r="D267" i="17"/>
  <c r="F267" i="17" s="1"/>
  <c r="E267" i="17"/>
  <c r="G267" i="17" s="1"/>
  <c r="D268" i="17"/>
  <c r="F268" i="17" s="1"/>
  <c r="E268" i="17"/>
  <c r="G268" i="17" s="1"/>
  <c r="D269" i="17"/>
  <c r="F269" i="17" s="1"/>
  <c r="E269" i="17"/>
  <c r="G269" i="17" s="1"/>
  <c r="D270" i="17"/>
  <c r="F270" i="17" s="1"/>
  <c r="E270" i="17"/>
  <c r="G270" i="17" s="1"/>
  <c r="D271" i="17"/>
  <c r="F271" i="17" s="1"/>
  <c r="E271" i="17"/>
  <c r="G271" i="17" s="1"/>
  <c r="D272" i="17"/>
  <c r="F272" i="17" s="1"/>
  <c r="E272" i="17"/>
  <c r="G272" i="17" s="1"/>
  <c r="D273" i="17"/>
  <c r="F273" i="17" s="1"/>
  <c r="E273" i="17"/>
  <c r="G273" i="17" s="1"/>
  <c r="D274" i="17"/>
  <c r="F274" i="17" s="1"/>
  <c r="E274" i="17"/>
  <c r="G274" i="17" s="1"/>
  <c r="D275" i="17"/>
  <c r="F275" i="17" s="1"/>
  <c r="E275" i="17"/>
  <c r="G275" i="17" s="1"/>
  <c r="D276" i="17"/>
  <c r="F276" i="17" s="1"/>
  <c r="E276" i="17"/>
  <c r="G276" i="17" s="1"/>
  <c r="D277" i="17"/>
  <c r="F277" i="17" s="1"/>
  <c r="E277" i="17"/>
  <c r="G277" i="17" s="1"/>
  <c r="D278" i="17"/>
  <c r="F278" i="17" s="1"/>
  <c r="E278" i="17"/>
  <c r="G278" i="17" s="1"/>
  <c r="D279" i="17"/>
  <c r="F279" i="17" s="1"/>
  <c r="E279" i="17"/>
  <c r="G279" i="17" s="1"/>
  <c r="D280" i="17"/>
  <c r="F280" i="17" s="1"/>
  <c r="E280" i="17"/>
  <c r="G280" i="17" s="1"/>
  <c r="D281" i="17"/>
  <c r="F281" i="17" s="1"/>
  <c r="E281" i="17"/>
  <c r="G281" i="17" s="1"/>
  <c r="D282" i="17"/>
  <c r="F282" i="17" s="1"/>
  <c r="E282" i="17"/>
  <c r="G282" i="17" s="1"/>
  <c r="D283" i="17"/>
  <c r="F283" i="17" s="1"/>
  <c r="E283" i="17"/>
  <c r="G283" i="17" s="1"/>
  <c r="D284" i="17"/>
  <c r="F284" i="17" s="1"/>
  <c r="E284" i="17"/>
  <c r="G284" i="17" s="1"/>
  <c r="D285" i="17"/>
  <c r="F285" i="17" s="1"/>
  <c r="E285" i="17"/>
  <c r="G285" i="17" s="1"/>
  <c r="D286" i="17"/>
  <c r="F286" i="17" s="1"/>
  <c r="E286" i="17"/>
  <c r="G286" i="17" s="1"/>
  <c r="D287" i="17"/>
  <c r="F287" i="17" s="1"/>
  <c r="E287" i="17"/>
  <c r="G287" i="17" s="1"/>
  <c r="D288" i="17"/>
  <c r="F288" i="17" s="1"/>
  <c r="E288" i="17"/>
  <c r="G288" i="17" s="1"/>
  <c r="D289" i="17"/>
  <c r="F289" i="17" s="1"/>
  <c r="E289" i="17"/>
  <c r="G289" i="17" s="1"/>
  <c r="D290" i="17"/>
  <c r="F290" i="17" s="1"/>
  <c r="E290" i="17"/>
  <c r="G290" i="17" s="1"/>
  <c r="D291" i="17"/>
  <c r="F291" i="17" s="1"/>
  <c r="E291" i="17"/>
  <c r="G291" i="17" s="1"/>
  <c r="D292" i="17"/>
  <c r="F292" i="17" s="1"/>
  <c r="E292" i="17"/>
  <c r="G292" i="17" s="1"/>
  <c r="D293" i="17"/>
  <c r="F293" i="17" s="1"/>
  <c r="E293" i="17"/>
  <c r="G293" i="17" s="1"/>
  <c r="D294" i="17"/>
  <c r="F294" i="17" s="1"/>
  <c r="E294" i="17"/>
  <c r="G294" i="17" s="1"/>
  <c r="D295" i="17"/>
  <c r="F295" i="17" s="1"/>
  <c r="E295" i="17"/>
  <c r="G295" i="17" s="1"/>
  <c r="D296" i="17"/>
  <c r="F296" i="17" s="1"/>
  <c r="E296" i="17"/>
  <c r="G296" i="17" s="1"/>
  <c r="D297" i="17"/>
  <c r="F297" i="17" s="1"/>
  <c r="E297" i="17"/>
  <c r="G297" i="17" s="1"/>
  <c r="D298" i="17"/>
  <c r="F298" i="17" s="1"/>
  <c r="E298" i="17"/>
  <c r="G298" i="17" s="1"/>
  <c r="D299" i="17"/>
  <c r="F299" i="17" s="1"/>
  <c r="E299" i="17"/>
  <c r="G299" i="17" s="1"/>
  <c r="D300" i="17"/>
  <c r="F300" i="17" s="1"/>
  <c r="E300" i="17"/>
  <c r="G300" i="17" s="1"/>
  <c r="D301" i="17"/>
  <c r="F301" i="17" s="1"/>
  <c r="E301" i="17"/>
  <c r="G301" i="17" s="1"/>
  <c r="D302" i="17"/>
  <c r="F302" i="17" s="1"/>
  <c r="E302" i="17"/>
  <c r="G302" i="17" s="1"/>
  <c r="D303" i="17"/>
  <c r="F303" i="17" s="1"/>
  <c r="E303" i="17"/>
  <c r="G303" i="17" s="1"/>
  <c r="D304" i="17"/>
  <c r="F304" i="17" s="1"/>
  <c r="E304" i="17"/>
  <c r="G304" i="17" s="1"/>
  <c r="D305" i="17"/>
  <c r="F305" i="17" s="1"/>
  <c r="E305" i="17"/>
  <c r="G305" i="17" s="1"/>
  <c r="D306" i="17"/>
  <c r="F306" i="17" s="1"/>
  <c r="E306" i="17"/>
  <c r="G306" i="17" s="1"/>
  <c r="D307" i="17"/>
  <c r="F307" i="17" s="1"/>
  <c r="E307" i="17"/>
  <c r="G307" i="17" s="1"/>
  <c r="D308" i="17"/>
  <c r="F308" i="17" s="1"/>
  <c r="E308" i="17"/>
  <c r="G308" i="17" s="1"/>
  <c r="D309" i="17"/>
  <c r="F309" i="17" s="1"/>
  <c r="E309" i="17"/>
  <c r="G309" i="17" s="1"/>
  <c r="D310" i="17"/>
  <c r="F310" i="17" s="1"/>
  <c r="E310" i="17"/>
  <c r="G310" i="17" s="1"/>
  <c r="D311" i="17"/>
  <c r="F311" i="17" s="1"/>
  <c r="E311" i="17"/>
  <c r="G311" i="17" s="1"/>
  <c r="D312" i="17"/>
  <c r="F312" i="17" s="1"/>
  <c r="E312" i="17"/>
  <c r="G312" i="17" s="1"/>
  <c r="D313" i="17"/>
  <c r="F313" i="17" s="1"/>
  <c r="E313" i="17"/>
  <c r="G313" i="17" s="1"/>
  <c r="D314" i="17"/>
  <c r="F314" i="17" s="1"/>
  <c r="E314" i="17"/>
  <c r="G314" i="17" s="1"/>
  <c r="D315" i="17"/>
  <c r="F315" i="17" s="1"/>
  <c r="E315" i="17"/>
  <c r="G315" i="17" s="1"/>
  <c r="D316" i="17"/>
  <c r="F316" i="17" s="1"/>
  <c r="E316" i="17"/>
  <c r="G316" i="17" s="1"/>
  <c r="D317" i="17"/>
  <c r="F317" i="17" s="1"/>
  <c r="E317" i="17"/>
  <c r="G317" i="17" s="1"/>
  <c r="D318" i="17"/>
  <c r="F318" i="17" s="1"/>
  <c r="E318" i="17"/>
  <c r="G318" i="17" s="1"/>
  <c r="D319" i="17"/>
  <c r="F319" i="17" s="1"/>
  <c r="E319" i="17"/>
  <c r="G319" i="17" s="1"/>
  <c r="D320" i="17"/>
  <c r="F320" i="17" s="1"/>
  <c r="E320" i="17"/>
  <c r="G320" i="17" s="1"/>
  <c r="D321" i="17"/>
  <c r="F321" i="17" s="1"/>
  <c r="E321" i="17"/>
  <c r="G321" i="17" s="1"/>
  <c r="D322" i="17"/>
  <c r="F322" i="17" s="1"/>
  <c r="E322" i="17"/>
  <c r="G322" i="17" s="1"/>
  <c r="D323" i="17"/>
  <c r="F323" i="17" s="1"/>
  <c r="E323" i="17"/>
  <c r="G323" i="17" s="1"/>
  <c r="D324" i="17"/>
  <c r="F324" i="17" s="1"/>
  <c r="E324" i="17"/>
  <c r="G324" i="17" s="1"/>
  <c r="D325" i="17"/>
  <c r="F325" i="17" s="1"/>
  <c r="E325" i="17"/>
  <c r="G325" i="17" s="1"/>
  <c r="D326" i="17"/>
  <c r="F326" i="17" s="1"/>
  <c r="E326" i="17"/>
  <c r="G326" i="17" s="1"/>
  <c r="D327" i="17"/>
  <c r="F327" i="17" s="1"/>
  <c r="E327" i="17"/>
  <c r="G327" i="17" s="1"/>
  <c r="D328" i="17"/>
  <c r="F328" i="17" s="1"/>
  <c r="E328" i="17"/>
  <c r="G328" i="17" s="1"/>
  <c r="D329" i="17"/>
  <c r="F329" i="17" s="1"/>
  <c r="E329" i="17"/>
  <c r="G329" i="17" s="1"/>
  <c r="D330" i="17"/>
  <c r="F330" i="17" s="1"/>
  <c r="E330" i="17"/>
  <c r="G330" i="17" s="1"/>
  <c r="D331" i="17"/>
  <c r="F331" i="17" s="1"/>
  <c r="E331" i="17"/>
  <c r="G331" i="17" s="1"/>
  <c r="E175" i="17"/>
  <c r="G175" i="17" s="1"/>
  <c r="D175" i="17"/>
  <c r="F175" i="17" s="1"/>
  <c r="D173" i="17"/>
  <c r="F173" i="17" s="1"/>
  <c r="E173" i="17"/>
  <c r="G173" i="17" s="1"/>
  <c r="D174" i="17"/>
  <c r="F174" i="17" s="1"/>
  <c r="E174" i="17"/>
  <c r="G174" i="17" s="1"/>
  <c r="D141" i="17"/>
  <c r="F141" i="17" s="1"/>
  <c r="E141" i="17"/>
  <c r="G141" i="17" s="1"/>
  <c r="D142" i="17"/>
  <c r="F142" i="17" s="1"/>
  <c r="E142" i="17"/>
  <c r="G142" i="17" s="1"/>
  <c r="D143" i="17"/>
  <c r="F143" i="17" s="1"/>
  <c r="E143" i="17"/>
  <c r="G143" i="17" s="1"/>
  <c r="D144" i="17"/>
  <c r="F144" i="17" s="1"/>
  <c r="E144" i="17"/>
  <c r="G144" i="17" s="1"/>
  <c r="D145" i="17"/>
  <c r="F145" i="17" s="1"/>
  <c r="E145" i="17"/>
  <c r="G145" i="17" s="1"/>
  <c r="D146" i="17"/>
  <c r="F146" i="17" s="1"/>
  <c r="E146" i="17"/>
  <c r="G146" i="17" s="1"/>
  <c r="D147" i="17"/>
  <c r="F147" i="17" s="1"/>
  <c r="E147" i="17"/>
  <c r="G147" i="17" s="1"/>
  <c r="D148" i="17"/>
  <c r="F148" i="17" s="1"/>
  <c r="E148" i="17"/>
  <c r="G148" i="17" s="1"/>
  <c r="D149" i="17"/>
  <c r="F149" i="17" s="1"/>
  <c r="E149" i="17"/>
  <c r="G149" i="17" s="1"/>
  <c r="D150" i="17"/>
  <c r="F150" i="17" s="1"/>
  <c r="E150" i="17"/>
  <c r="G150" i="17" s="1"/>
  <c r="D151" i="17"/>
  <c r="F151" i="17" s="1"/>
  <c r="E151" i="17"/>
  <c r="G151" i="17" s="1"/>
  <c r="D152" i="17"/>
  <c r="F152" i="17" s="1"/>
  <c r="E152" i="17"/>
  <c r="G152" i="17" s="1"/>
  <c r="D153" i="17"/>
  <c r="F153" i="17" s="1"/>
  <c r="E153" i="17"/>
  <c r="G153" i="17" s="1"/>
  <c r="D154" i="17"/>
  <c r="F154" i="17" s="1"/>
  <c r="E154" i="17"/>
  <c r="G154" i="17" s="1"/>
  <c r="D155" i="17"/>
  <c r="F155" i="17" s="1"/>
  <c r="E155" i="17"/>
  <c r="G155" i="17" s="1"/>
  <c r="D156" i="17"/>
  <c r="F156" i="17" s="1"/>
  <c r="E156" i="17"/>
  <c r="G156" i="17" s="1"/>
  <c r="D157" i="17"/>
  <c r="F157" i="17" s="1"/>
  <c r="E157" i="17"/>
  <c r="G157" i="17" s="1"/>
  <c r="D158" i="17"/>
  <c r="F158" i="17" s="1"/>
  <c r="E158" i="17"/>
  <c r="G158" i="17" s="1"/>
  <c r="D159" i="17"/>
  <c r="F159" i="17" s="1"/>
  <c r="E159" i="17"/>
  <c r="G159" i="17" s="1"/>
  <c r="D160" i="17"/>
  <c r="F160" i="17" s="1"/>
  <c r="E160" i="17"/>
  <c r="G160" i="17" s="1"/>
  <c r="D161" i="17"/>
  <c r="F161" i="17" s="1"/>
  <c r="E161" i="17"/>
  <c r="G161" i="17" s="1"/>
  <c r="D162" i="17"/>
  <c r="F162" i="17" s="1"/>
  <c r="E162" i="17"/>
  <c r="G162" i="17" s="1"/>
  <c r="D163" i="17"/>
  <c r="F163" i="17" s="1"/>
  <c r="E163" i="17"/>
  <c r="G163" i="17" s="1"/>
  <c r="D164" i="17"/>
  <c r="F164" i="17" s="1"/>
  <c r="E164" i="17"/>
  <c r="G164" i="17" s="1"/>
  <c r="D165" i="17"/>
  <c r="F165" i="17" s="1"/>
  <c r="E165" i="17"/>
  <c r="G165" i="17" s="1"/>
  <c r="D166" i="17"/>
  <c r="F166" i="17" s="1"/>
  <c r="E166" i="17"/>
  <c r="G166" i="17" s="1"/>
  <c r="D167" i="17"/>
  <c r="F167" i="17" s="1"/>
  <c r="E167" i="17"/>
  <c r="G167" i="17" s="1"/>
  <c r="D168" i="17"/>
  <c r="F168" i="17" s="1"/>
  <c r="E168" i="17"/>
  <c r="G168" i="17" s="1"/>
  <c r="D169" i="17"/>
  <c r="F169" i="17" s="1"/>
  <c r="E169" i="17"/>
  <c r="G169" i="17" s="1"/>
  <c r="D170" i="17"/>
  <c r="F170" i="17" s="1"/>
  <c r="E170" i="17"/>
  <c r="G170" i="17" s="1"/>
  <c r="D171" i="17"/>
  <c r="F171" i="17" s="1"/>
  <c r="E171" i="17"/>
  <c r="G171" i="17" s="1"/>
  <c r="D172" i="17"/>
  <c r="F172" i="17" s="1"/>
  <c r="E172" i="17"/>
  <c r="G172" i="17" s="1"/>
  <c r="D87" i="17"/>
  <c r="F87" i="17" s="1"/>
  <c r="E87" i="17"/>
  <c r="G87" i="17" s="1"/>
  <c r="D88" i="17"/>
  <c r="F88" i="17" s="1"/>
  <c r="E88" i="17"/>
  <c r="G88" i="17" s="1"/>
  <c r="D89" i="17"/>
  <c r="F89" i="17" s="1"/>
  <c r="E89" i="17"/>
  <c r="G89" i="17" s="1"/>
  <c r="D90" i="17"/>
  <c r="F90" i="17" s="1"/>
  <c r="E90" i="17"/>
  <c r="G90" i="17" s="1"/>
  <c r="D91" i="17"/>
  <c r="F91" i="17" s="1"/>
  <c r="E91" i="17"/>
  <c r="G91" i="17" s="1"/>
  <c r="D92" i="17"/>
  <c r="F92" i="17" s="1"/>
  <c r="E92" i="17"/>
  <c r="G92" i="17" s="1"/>
  <c r="D93" i="17"/>
  <c r="F93" i="17" s="1"/>
  <c r="E93" i="17"/>
  <c r="G93" i="17" s="1"/>
  <c r="D94" i="17"/>
  <c r="F94" i="17" s="1"/>
  <c r="E94" i="17"/>
  <c r="G94" i="17" s="1"/>
  <c r="D95" i="17"/>
  <c r="F95" i="17" s="1"/>
  <c r="E95" i="17"/>
  <c r="G95" i="17" s="1"/>
  <c r="D96" i="17"/>
  <c r="F96" i="17" s="1"/>
  <c r="E96" i="17"/>
  <c r="G96" i="17" s="1"/>
  <c r="D97" i="17"/>
  <c r="F97" i="17" s="1"/>
  <c r="E97" i="17"/>
  <c r="G97" i="17" s="1"/>
  <c r="D98" i="17"/>
  <c r="F98" i="17" s="1"/>
  <c r="E98" i="17"/>
  <c r="G98" i="17" s="1"/>
  <c r="D99" i="17"/>
  <c r="F99" i="17" s="1"/>
  <c r="E99" i="17"/>
  <c r="G99" i="17" s="1"/>
  <c r="D100" i="17"/>
  <c r="F100" i="17" s="1"/>
  <c r="E100" i="17"/>
  <c r="G100" i="17" s="1"/>
  <c r="D101" i="17"/>
  <c r="F101" i="17" s="1"/>
  <c r="E101" i="17"/>
  <c r="G101" i="17" s="1"/>
  <c r="D102" i="17"/>
  <c r="F102" i="17" s="1"/>
  <c r="E102" i="17"/>
  <c r="G102" i="17" s="1"/>
  <c r="D103" i="17"/>
  <c r="F103" i="17" s="1"/>
  <c r="E103" i="17"/>
  <c r="G103" i="17" s="1"/>
  <c r="D104" i="17"/>
  <c r="F104" i="17" s="1"/>
  <c r="E104" i="17"/>
  <c r="G104" i="17" s="1"/>
  <c r="D105" i="17"/>
  <c r="F105" i="17" s="1"/>
  <c r="E105" i="17"/>
  <c r="G105" i="17" s="1"/>
  <c r="D106" i="17"/>
  <c r="F106" i="17" s="1"/>
  <c r="E106" i="17"/>
  <c r="G106" i="17" s="1"/>
  <c r="D107" i="17"/>
  <c r="F107" i="17" s="1"/>
  <c r="E107" i="17"/>
  <c r="G107" i="17" s="1"/>
  <c r="D108" i="17"/>
  <c r="F108" i="17" s="1"/>
  <c r="E108" i="17"/>
  <c r="G108" i="17" s="1"/>
  <c r="D109" i="17"/>
  <c r="F109" i="17" s="1"/>
  <c r="E109" i="17"/>
  <c r="G109" i="17" s="1"/>
  <c r="D110" i="17"/>
  <c r="F110" i="17" s="1"/>
  <c r="E110" i="17"/>
  <c r="G110" i="17" s="1"/>
  <c r="D111" i="17"/>
  <c r="F111" i="17" s="1"/>
  <c r="E111" i="17"/>
  <c r="G111" i="17" s="1"/>
  <c r="D112" i="17"/>
  <c r="F112" i="17" s="1"/>
  <c r="E112" i="17"/>
  <c r="G112" i="17" s="1"/>
  <c r="D113" i="17"/>
  <c r="F113" i="17" s="1"/>
  <c r="E113" i="17"/>
  <c r="G113" i="17" s="1"/>
  <c r="D114" i="17"/>
  <c r="F114" i="17" s="1"/>
  <c r="E114" i="17"/>
  <c r="G114" i="17" s="1"/>
  <c r="D115" i="17"/>
  <c r="F115" i="17" s="1"/>
  <c r="E115" i="17"/>
  <c r="G115" i="17" s="1"/>
  <c r="D116" i="17"/>
  <c r="F116" i="17" s="1"/>
  <c r="E116" i="17"/>
  <c r="G116" i="17" s="1"/>
  <c r="D117" i="17"/>
  <c r="F117" i="17" s="1"/>
  <c r="E117" i="17"/>
  <c r="G117" i="17" s="1"/>
  <c r="D118" i="17"/>
  <c r="F118" i="17" s="1"/>
  <c r="E118" i="17"/>
  <c r="G118" i="17" s="1"/>
  <c r="D119" i="17"/>
  <c r="F119" i="17" s="1"/>
  <c r="E119" i="17"/>
  <c r="G119" i="17" s="1"/>
  <c r="D120" i="17"/>
  <c r="F120" i="17" s="1"/>
  <c r="E120" i="17"/>
  <c r="G120" i="17" s="1"/>
  <c r="D121" i="17"/>
  <c r="F121" i="17" s="1"/>
  <c r="E121" i="17"/>
  <c r="G121" i="17" s="1"/>
  <c r="D122" i="17"/>
  <c r="F122" i="17" s="1"/>
  <c r="E122" i="17"/>
  <c r="G122" i="17" s="1"/>
  <c r="D123" i="17"/>
  <c r="F123" i="17" s="1"/>
  <c r="E123" i="17"/>
  <c r="G123" i="17" s="1"/>
  <c r="D124" i="17"/>
  <c r="F124" i="17" s="1"/>
  <c r="E124" i="17"/>
  <c r="G124" i="17" s="1"/>
  <c r="D125" i="17"/>
  <c r="F125" i="17" s="1"/>
  <c r="E125" i="17"/>
  <c r="G125" i="17" s="1"/>
  <c r="D126" i="17"/>
  <c r="F126" i="17" s="1"/>
  <c r="E126" i="17"/>
  <c r="G126" i="17" s="1"/>
  <c r="D127" i="17"/>
  <c r="F127" i="17" s="1"/>
  <c r="E127" i="17"/>
  <c r="G127" i="17" s="1"/>
  <c r="D128" i="17"/>
  <c r="F128" i="17" s="1"/>
  <c r="E128" i="17"/>
  <c r="G128" i="17" s="1"/>
  <c r="D129" i="17"/>
  <c r="F129" i="17" s="1"/>
  <c r="E129" i="17"/>
  <c r="G129" i="17" s="1"/>
  <c r="D130" i="17"/>
  <c r="F130" i="17" s="1"/>
  <c r="E130" i="17"/>
  <c r="G130" i="17" s="1"/>
  <c r="D131" i="17"/>
  <c r="F131" i="17" s="1"/>
  <c r="E131" i="17"/>
  <c r="G131" i="17" s="1"/>
  <c r="D132" i="17"/>
  <c r="F132" i="17" s="1"/>
  <c r="E132" i="17"/>
  <c r="G132" i="17" s="1"/>
  <c r="D133" i="17"/>
  <c r="F133" i="17" s="1"/>
  <c r="E133" i="17"/>
  <c r="G133" i="17" s="1"/>
  <c r="D134" i="17"/>
  <c r="F134" i="17" s="1"/>
  <c r="E134" i="17"/>
  <c r="G134" i="17" s="1"/>
  <c r="D135" i="17"/>
  <c r="F135" i="17" s="1"/>
  <c r="E135" i="17"/>
  <c r="G135" i="17" s="1"/>
  <c r="D136" i="17"/>
  <c r="F136" i="17" s="1"/>
  <c r="E136" i="17"/>
  <c r="G136" i="17" s="1"/>
  <c r="D137" i="17"/>
  <c r="F137" i="17" s="1"/>
  <c r="E137" i="17"/>
  <c r="G137" i="17" s="1"/>
  <c r="D138" i="17"/>
  <c r="F138" i="17" s="1"/>
  <c r="E138" i="17"/>
  <c r="G138" i="17" s="1"/>
  <c r="D139" i="17"/>
  <c r="F139" i="17" s="1"/>
  <c r="E139" i="17"/>
  <c r="G139" i="17" s="1"/>
  <c r="D140" i="17"/>
  <c r="F140" i="17" s="1"/>
  <c r="E140" i="17"/>
  <c r="G140" i="17" s="1"/>
  <c r="D66" i="17"/>
  <c r="F66" i="17" s="1"/>
  <c r="E66" i="17"/>
  <c r="G66" i="17" s="1"/>
  <c r="D67" i="17"/>
  <c r="F67" i="17" s="1"/>
  <c r="E67" i="17"/>
  <c r="G67" i="17" s="1"/>
  <c r="D68" i="17"/>
  <c r="F68" i="17" s="1"/>
  <c r="E68" i="17"/>
  <c r="G68" i="17" s="1"/>
  <c r="D69" i="17"/>
  <c r="F69" i="17" s="1"/>
  <c r="E69" i="17"/>
  <c r="G69" i="17" s="1"/>
  <c r="D70" i="17"/>
  <c r="F70" i="17" s="1"/>
  <c r="E70" i="17"/>
  <c r="G70" i="17" s="1"/>
  <c r="D71" i="17"/>
  <c r="F71" i="17" s="1"/>
  <c r="E71" i="17"/>
  <c r="G71" i="17" s="1"/>
  <c r="D72" i="17"/>
  <c r="F72" i="17" s="1"/>
  <c r="E72" i="17"/>
  <c r="G72" i="17" s="1"/>
  <c r="D73" i="17"/>
  <c r="F73" i="17" s="1"/>
  <c r="E73" i="17"/>
  <c r="G73" i="17" s="1"/>
  <c r="D74" i="17"/>
  <c r="F74" i="17" s="1"/>
  <c r="E74" i="17"/>
  <c r="G74" i="17" s="1"/>
  <c r="D75" i="17"/>
  <c r="F75" i="17" s="1"/>
  <c r="E75" i="17"/>
  <c r="G75" i="17" s="1"/>
  <c r="D76" i="17"/>
  <c r="F76" i="17" s="1"/>
  <c r="E76" i="17"/>
  <c r="G76" i="17" s="1"/>
  <c r="D77" i="17"/>
  <c r="F77" i="17" s="1"/>
  <c r="E77" i="17"/>
  <c r="G77" i="17" s="1"/>
  <c r="D78" i="17"/>
  <c r="F78" i="17" s="1"/>
  <c r="E78" i="17"/>
  <c r="G78" i="17" s="1"/>
  <c r="D79" i="17"/>
  <c r="F79" i="17" s="1"/>
  <c r="E79" i="17"/>
  <c r="G79" i="17" s="1"/>
  <c r="D80" i="17"/>
  <c r="F80" i="17" s="1"/>
  <c r="E80" i="17"/>
  <c r="G80" i="17" s="1"/>
  <c r="D81" i="17"/>
  <c r="F81" i="17" s="1"/>
  <c r="E81" i="17"/>
  <c r="G81" i="17" s="1"/>
  <c r="D82" i="17"/>
  <c r="F82" i="17" s="1"/>
  <c r="E82" i="17"/>
  <c r="G82" i="17" s="1"/>
  <c r="D83" i="17"/>
  <c r="F83" i="17" s="1"/>
  <c r="E83" i="17"/>
  <c r="G83" i="17" s="1"/>
  <c r="D84" i="17"/>
  <c r="F84" i="17" s="1"/>
  <c r="E84" i="17"/>
  <c r="G84" i="17" s="1"/>
  <c r="D85" i="17"/>
  <c r="F85" i="17" s="1"/>
  <c r="E85" i="17"/>
  <c r="G85" i="17" s="1"/>
  <c r="D86" i="17"/>
  <c r="F86" i="17" s="1"/>
  <c r="E86" i="17"/>
  <c r="G86" i="17" s="1"/>
  <c r="D16" i="17" l="1"/>
  <c r="F16" i="17" s="1"/>
  <c r="E16" i="17"/>
  <c r="G16" i="17" s="1"/>
  <c r="D17" i="17"/>
  <c r="F17" i="17" s="1"/>
  <c r="E17" i="17"/>
  <c r="G17" i="17" s="1"/>
  <c r="D18" i="17"/>
  <c r="F18" i="17" s="1"/>
  <c r="E18" i="17"/>
  <c r="G18" i="17" s="1"/>
  <c r="D19" i="17"/>
  <c r="F19" i="17" s="1"/>
  <c r="E19" i="17"/>
  <c r="G19" i="17" s="1"/>
  <c r="D20" i="17"/>
  <c r="F20" i="17" s="1"/>
  <c r="E20" i="17"/>
  <c r="G20" i="17" s="1"/>
  <c r="D21" i="17"/>
  <c r="F21" i="17" s="1"/>
  <c r="E21" i="17"/>
  <c r="G21" i="17" s="1"/>
  <c r="D22" i="17"/>
  <c r="F22" i="17" s="1"/>
  <c r="E22" i="17"/>
  <c r="G22" i="17" s="1"/>
  <c r="D23" i="17"/>
  <c r="F23" i="17" s="1"/>
  <c r="E23" i="17"/>
  <c r="G23" i="17" s="1"/>
  <c r="D24" i="17"/>
  <c r="F24" i="17" s="1"/>
  <c r="E24" i="17"/>
  <c r="G24" i="17" s="1"/>
  <c r="D25" i="17"/>
  <c r="F25" i="17" s="1"/>
  <c r="E25" i="17"/>
  <c r="G25" i="17" s="1"/>
  <c r="D26" i="17"/>
  <c r="F26" i="17" s="1"/>
  <c r="E26" i="17"/>
  <c r="G26" i="17" s="1"/>
  <c r="D27" i="17"/>
  <c r="F27" i="17" s="1"/>
  <c r="E27" i="17"/>
  <c r="G27" i="17" s="1"/>
  <c r="D28" i="17"/>
  <c r="F28" i="17" s="1"/>
  <c r="E28" i="17"/>
  <c r="G28" i="17" s="1"/>
  <c r="D29" i="17"/>
  <c r="F29" i="17" s="1"/>
  <c r="E29" i="17"/>
  <c r="G29" i="17" s="1"/>
  <c r="D30" i="17"/>
  <c r="F30" i="17" s="1"/>
  <c r="E30" i="17"/>
  <c r="G30" i="17" s="1"/>
  <c r="D31" i="17"/>
  <c r="F31" i="17" s="1"/>
  <c r="E31" i="17"/>
  <c r="G31" i="17" s="1"/>
  <c r="D32" i="17"/>
  <c r="F32" i="17" s="1"/>
  <c r="E32" i="17"/>
  <c r="G32" i="17" s="1"/>
  <c r="D33" i="17"/>
  <c r="F33" i="17" s="1"/>
  <c r="E33" i="17"/>
  <c r="G33" i="17" s="1"/>
  <c r="D34" i="17"/>
  <c r="F34" i="17" s="1"/>
  <c r="E34" i="17"/>
  <c r="G34" i="17" s="1"/>
  <c r="D35" i="17"/>
  <c r="F35" i="17" s="1"/>
  <c r="E35" i="17"/>
  <c r="G35" i="17" s="1"/>
  <c r="D36" i="17"/>
  <c r="F36" i="17" s="1"/>
  <c r="E36" i="17"/>
  <c r="G36" i="17" s="1"/>
  <c r="D37" i="17"/>
  <c r="F37" i="17" s="1"/>
  <c r="E37" i="17"/>
  <c r="G37" i="17" s="1"/>
  <c r="D38" i="17"/>
  <c r="F38" i="17" s="1"/>
  <c r="E38" i="17"/>
  <c r="G38" i="17" s="1"/>
  <c r="D39" i="17"/>
  <c r="F39" i="17" s="1"/>
  <c r="E39" i="17"/>
  <c r="G39" i="17" s="1"/>
  <c r="D40" i="17"/>
  <c r="F40" i="17" s="1"/>
  <c r="E40" i="17"/>
  <c r="G40" i="17" s="1"/>
  <c r="D41" i="17"/>
  <c r="F41" i="17" s="1"/>
  <c r="E41" i="17"/>
  <c r="G41" i="17" s="1"/>
  <c r="D42" i="17"/>
  <c r="F42" i="17" s="1"/>
  <c r="E42" i="17"/>
  <c r="G42" i="17" s="1"/>
  <c r="D43" i="17"/>
  <c r="F43" i="17" s="1"/>
  <c r="E43" i="17"/>
  <c r="G43" i="17" s="1"/>
  <c r="D44" i="17"/>
  <c r="F44" i="17" s="1"/>
  <c r="E44" i="17"/>
  <c r="G44" i="17" s="1"/>
  <c r="D45" i="17"/>
  <c r="F45" i="17" s="1"/>
  <c r="E45" i="17"/>
  <c r="G45" i="17" s="1"/>
  <c r="D46" i="17"/>
  <c r="F46" i="17" s="1"/>
  <c r="E46" i="17"/>
  <c r="G46" i="17" s="1"/>
  <c r="D47" i="17"/>
  <c r="F47" i="17" s="1"/>
  <c r="E47" i="17"/>
  <c r="G47" i="17" s="1"/>
  <c r="D48" i="17"/>
  <c r="F48" i="17" s="1"/>
  <c r="E48" i="17"/>
  <c r="G48" i="17" s="1"/>
  <c r="D49" i="17"/>
  <c r="F49" i="17" s="1"/>
  <c r="E49" i="17"/>
  <c r="G49" i="17" s="1"/>
  <c r="D50" i="17"/>
  <c r="F50" i="17" s="1"/>
  <c r="E50" i="17"/>
  <c r="G50" i="17" s="1"/>
  <c r="D51" i="17"/>
  <c r="F51" i="17" s="1"/>
  <c r="E51" i="17"/>
  <c r="G51" i="17" s="1"/>
  <c r="D52" i="17"/>
  <c r="F52" i="17" s="1"/>
  <c r="E52" i="17"/>
  <c r="G52" i="17" s="1"/>
  <c r="D53" i="17"/>
  <c r="F53" i="17" s="1"/>
  <c r="E53" i="17"/>
  <c r="G53" i="17" s="1"/>
  <c r="D54" i="17"/>
  <c r="F54" i="17" s="1"/>
  <c r="E54" i="17"/>
  <c r="G54" i="17" s="1"/>
  <c r="D55" i="17"/>
  <c r="F55" i="17" s="1"/>
  <c r="E55" i="17"/>
  <c r="G55" i="17" s="1"/>
  <c r="D56" i="17"/>
  <c r="F56" i="17" s="1"/>
  <c r="E56" i="17"/>
  <c r="G56" i="17" s="1"/>
  <c r="D57" i="17"/>
  <c r="F57" i="17" s="1"/>
  <c r="E57" i="17"/>
  <c r="G57" i="17" s="1"/>
  <c r="D58" i="17"/>
  <c r="F58" i="17" s="1"/>
  <c r="E58" i="17"/>
  <c r="G58" i="17" s="1"/>
  <c r="D59" i="17"/>
  <c r="F59" i="17" s="1"/>
  <c r="E59" i="17"/>
  <c r="G59" i="17" s="1"/>
  <c r="D60" i="17"/>
  <c r="F60" i="17" s="1"/>
  <c r="E60" i="17"/>
  <c r="G60" i="17" s="1"/>
  <c r="D61" i="17"/>
  <c r="F61" i="17" s="1"/>
  <c r="E61" i="17"/>
  <c r="G61" i="17" s="1"/>
  <c r="D62" i="17"/>
  <c r="F62" i="17" s="1"/>
  <c r="E62" i="17"/>
  <c r="G62" i="17" s="1"/>
  <c r="D63" i="17"/>
  <c r="F63" i="17" s="1"/>
  <c r="E63" i="17"/>
  <c r="G63" i="17" s="1"/>
  <c r="D64" i="17"/>
  <c r="F64" i="17" s="1"/>
  <c r="E64" i="17"/>
  <c r="G64" i="17" s="1"/>
  <c r="D65" i="17"/>
  <c r="F65" i="17" s="1"/>
  <c r="E65" i="17"/>
  <c r="G65" i="17" s="1"/>
  <c r="L16" i="15"/>
  <c r="L16" i="14"/>
  <c r="L16" i="13"/>
  <c r="L16" i="12"/>
  <c r="L16" i="11"/>
  <c r="L16" i="9"/>
  <c r="L16" i="8"/>
  <c r="L16" i="5"/>
  <c r="K17" i="14"/>
  <c r="O23" i="14" s="1"/>
  <c r="K17" i="13"/>
  <c r="K17" i="12"/>
  <c r="K17" i="11"/>
  <c r="K17" i="10"/>
  <c r="K17" i="9"/>
  <c r="K17" i="8"/>
  <c r="O23" i="8" s="1"/>
  <c r="K16" i="5"/>
  <c r="K16" i="15"/>
  <c r="G17" i="15"/>
  <c r="G16" i="15" s="1"/>
  <c r="K16" i="14"/>
  <c r="G17" i="14"/>
  <c r="G16" i="14" s="1"/>
  <c r="G17" i="13"/>
  <c r="G16" i="13" s="1"/>
  <c r="G17" i="12"/>
  <c r="G16" i="12" s="1"/>
  <c r="G17" i="11"/>
  <c r="G16" i="11" s="1"/>
  <c r="G17" i="10"/>
  <c r="G16" i="10" s="1"/>
  <c r="G17" i="9"/>
  <c r="G16" i="9" s="1"/>
  <c r="G17" i="8"/>
  <c r="G16" i="8" s="1"/>
  <c r="G17" i="5"/>
  <c r="G16" i="5" s="1"/>
  <c r="H17" i="15"/>
  <c r="H17" i="14"/>
  <c r="O22" i="14" s="1"/>
  <c r="H17" i="13"/>
  <c r="O22" i="13" s="1"/>
  <c r="H17" i="12"/>
  <c r="H17" i="11"/>
  <c r="H17" i="10"/>
  <c r="O22" i="10" s="1"/>
  <c r="L16" i="10"/>
  <c r="H17" i="9"/>
  <c r="O22" i="9" s="1"/>
  <c r="H17" i="8"/>
  <c r="H17" i="5"/>
  <c r="O22" i="5" s="1"/>
  <c r="H17" i="1"/>
  <c r="K16" i="1"/>
  <c r="G17" i="1"/>
  <c r="O22" i="12" l="1"/>
  <c r="K16" i="8"/>
  <c r="O22" i="8"/>
  <c r="K16" i="11"/>
  <c r="K19" i="11" s="1"/>
  <c r="O21" i="11" s="1"/>
  <c r="O23" i="11"/>
  <c r="O22" i="11"/>
  <c r="O22" i="15"/>
  <c r="K16" i="12"/>
  <c r="K19" i="12" s="1"/>
  <c r="O21" i="12" s="1"/>
  <c r="O23" i="12"/>
  <c r="K16" i="9"/>
  <c r="O23" i="9"/>
  <c r="K16" i="10"/>
  <c r="K19" i="10" s="1"/>
  <c r="O23" i="10"/>
  <c r="K16" i="13"/>
  <c r="K19" i="13" s="1"/>
  <c r="O21" i="13" s="1"/>
  <c r="O23" i="13"/>
  <c r="K19" i="15"/>
  <c r="K19" i="14"/>
  <c r="K19" i="9"/>
  <c r="K19" i="8"/>
  <c r="K19" i="5"/>
  <c r="H16" i="13"/>
  <c r="G19" i="13" s="1"/>
  <c r="E23" i="18" s="1"/>
  <c r="H16" i="12"/>
  <c r="G19" i="12" s="1"/>
  <c r="E22" i="18" s="1"/>
  <c r="H16" i="11"/>
  <c r="G19" i="11" s="1"/>
  <c r="E21" i="18" s="1"/>
  <c r="H16" i="10"/>
  <c r="G19" i="10" s="1"/>
  <c r="E20" i="18" s="1"/>
  <c r="H16" i="9"/>
  <c r="G19" i="9" s="1"/>
  <c r="E19" i="18" s="1"/>
  <c r="H16" i="5"/>
  <c r="G19" i="5" s="1"/>
  <c r="E17" i="18" s="1"/>
  <c r="H16" i="14"/>
  <c r="G19" i="14" s="1"/>
  <c r="E24" i="18" s="1"/>
  <c r="H16" i="15"/>
  <c r="G19" i="15" s="1"/>
  <c r="E25" i="18" s="1"/>
  <c r="P30" i="1"/>
  <c r="H16" i="8"/>
  <c r="G19" i="8" s="1"/>
  <c r="E18" i="18" s="1"/>
  <c r="O21" i="10" l="1"/>
  <c r="O21" i="9"/>
  <c r="O21" i="5"/>
  <c r="O21" i="8"/>
  <c r="O18" i="15"/>
  <c r="O21" i="15"/>
  <c r="G25" i="18"/>
  <c r="O18" i="14"/>
  <c r="O21" i="14"/>
  <c r="O18" i="13"/>
  <c r="O18" i="12"/>
  <c r="O18" i="11"/>
  <c r="O18" i="10"/>
  <c r="O18" i="9"/>
  <c r="O18" i="8"/>
  <c r="O18" i="5"/>
  <c r="N23" i="18"/>
  <c r="O23" i="18" s="1"/>
  <c r="N22" i="18"/>
  <c r="O22" i="18" s="1"/>
  <c r="N21" i="18"/>
  <c r="O21" i="18" s="1"/>
  <c r="N20" i="18"/>
  <c r="O20" i="18" s="1"/>
  <c r="N19" i="18"/>
  <c r="O19" i="18" s="1"/>
  <c r="N24" i="18"/>
  <c r="O24" i="18" s="1"/>
  <c r="N25" i="18"/>
  <c r="O25" i="18" s="1"/>
  <c r="N18" i="18"/>
  <c r="O18" i="18" s="1"/>
  <c r="N17" i="18"/>
  <c r="O17" i="18" s="1"/>
  <c r="G17" i="18"/>
  <c r="G18" i="18"/>
  <c r="G19" i="18"/>
  <c r="G20" i="18"/>
  <c r="G21" i="18"/>
  <c r="G22" i="18"/>
  <c r="G23" i="18"/>
  <c r="G24" i="18"/>
  <c r="P16" i="17" l="1"/>
  <c r="P284" i="15"/>
  <c r="H2023" i="17" s="1"/>
  <c r="P283" i="15"/>
  <c r="H2022" i="17" s="1"/>
  <c r="P282" i="15"/>
  <c r="H2021" i="17" s="1"/>
  <c r="P281" i="15"/>
  <c r="H2020" i="17" s="1"/>
  <c r="P280" i="15"/>
  <c r="H2019" i="17" s="1"/>
  <c r="P279" i="15"/>
  <c r="H2018" i="17" s="1"/>
  <c r="P278" i="15"/>
  <c r="H2017" i="17" s="1"/>
  <c r="P277" i="15"/>
  <c r="H2016" i="17" s="1"/>
  <c r="P276" i="15"/>
  <c r="H2015" i="17" s="1"/>
  <c r="P275" i="15"/>
  <c r="H2014" i="17" s="1"/>
  <c r="P274" i="15"/>
  <c r="H2013" i="17" s="1"/>
  <c r="P273" i="15"/>
  <c r="H2012" i="17" s="1"/>
  <c r="P272" i="15"/>
  <c r="H2011" i="17" s="1"/>
  <c r="P271" i="15"/>
  <c r="H2010" i="17" s="1"/>
  <c r="P270" i="15"/>
  <c r="H2009" i="17" s="1"/>
  <c r="P269" i="15"/>
  <c r="H2008" i="17" s="1"/>
  <c r="P268" i="15"/>
  <c r="H2007" i="17" s="1"/>
  <c r="P267" i="15"/>
  <c r="H2006" i="17" s="1"/>
  <c r="P266" i="15"/>
  <c r="H2005" i="17" s="1"/>
  <c r="P265" i="15"/>
  <c r="H2004" i="17" s="1"/>
  <c r="P264" i="15"/>
  <c r="H2003" i="17" s="1"/>
  <c r="P263" i="15"/>
  <c r="H2002" i="17" s="1"/>
  <c r="P262" i="15"/>
  <c r="H2001" i="17" s="1"/>
  <c r="P261" i="15"/>
  <c r="H2000" i="17" s="1"/>
  <c r="P260" i="15"/>
  <c r="H1999" i="17" s="1"/>
  <c r="P259" i="15"/>
  <c r="H1998" i="17" s="1"/>
  <c r="P258" i="15"/>
  <c r="H1997" i="17" s="1"/>
  <c r="P257" i="15"/>
  <c r="H1996" i="17" s="1"/>
  <c r="P256" i="15"/>
  <c r="H1995" i="17" s="1"/>
  <c r="P255" i="15"/>
  <c r="H1994" i="17" s="1"/>
  <c r="P254" i="15"/>
  <c r="H1993" i="17" s="1"/>
  <c r="P253" i="15"/>
  <c r="H1992" i="17" s="1"/>
  <c r="P252" i="15"/>
  <c r="H1991" i="17" s="1"/>
  <c r="P251" i="15"/>
  <c r="H1990" i="17" s="1"/>
  <c r="P250" i="15"/>
  <c r="H1989" i="17" s="1"/>
  <c r="P249" i="15"/>
  <c r="H1988" i="17" s="1"/>
  <c r="P248" i="15"/>
  <c r="H1987" i="17" s="1"/>
  <c r="P247" i="15"/>
  <c r="H1986" i="17" s="1"/>
  <c r="P246" i="15"/>
  <c r="H1985" i="17" s="1"/>
  <c r="P245" i="15"/>
  <c r="H1984" i="17" s="1"/>
  <c r="P244" i="15"/>
  <c r="H1983" i="17" s="1"/>
  <c r="P243" i="15"/>
  <c r="H1982" i="17" s="1"/>
  <c r="P242" i="15"/>
  <c r="H1981" i="17" s="1"/>
  <c r="P241" i="15"/>
  <c r="H1980" i="17" s="1"/>
  <c r="P240" i="15"/>
  <c r="H1979" i="17" s="1"/>
  <c r="P239" i="15"/>
  <c r="H1978" i="17" s="1"/>
  <c r="P238" i="15"/>
  <c r="H1977" i="17" s="1"/>
  <c r="P237" i="15"/>
  <c r="H1976" i="17" s="1"/>
  <c r="P236" i="15"/>
  <c r="H1975" i="17" s="1"/>
  <c r="P235" i="15"/>
  <c r="H1974" i="17" s="1"/>
  <c r="P234" i="15"/>
  <c r="H1973" i="17" s="1"/>
  <c r="P233" i="15"/>
  <c r="H1972" i="17" s="1"/>
  <c r="P232" i="15"/>
  <c r="H1971" i="17" s="1"/>
  <c r="P231" i="15"/>
  <c r="H1970" i="17" s="1"/>
  <c r="P230" i="15"/>
  <c r="H1969" i="17" s="1"/>
  <c r="P229" i="15"/>
  <c r="H1968" i="17" s="1"/>
  <c r="P228" i="15"/>
  <c r="H1967" i="17" s="1"/>
  <c r="P227" i="15"/>
  <c r="H1966" i="17" s="1"/>
  <c r="P226" i="15"/>
  <c r="H1965" i="17" s="1"/>
  <c r="P225" i="15"/>
  <c r="H1964" i="17" s="1"/>
  <c r="P224" i="15"/>
  <c r="H1963" i="17" s="1"/>
  <c r="P223" i="15"/>
  <c r="H1962" i="17" s="1"/>
  <c r="P222" i="15"/>
  <c r="H1961" i="17" s="1"/>
  <c r="P221" i="15"/>
  <c r="H1960" i="17" s="1"/>
  <c r="P220" i="15"/>
  <c r="H1959" i="17" s="1"/>
  <c r="P219" i="15"/>
  <c r="H1958" i="17" s="1"/>
  <c r="P218" i="15"/>
  <c r="H1957" i="17" s="1"/>
  <c r="P217" i="15"/>
  <c r="H1956" i="17" s="1"/>
  <c r="P216" i="15"/>
  <c r="H1955" i="17" s="1"/>
  <c r="P215" i="15"/>
  <c r="H1954" i="17" s="1"/>
  <c r="P214" i="15"/>
  <c r="H1953" i="17" s="1"/>
  <c r="P213" i="15"/>
  <c r="H1952" i="17" s="1"/>
  <c r="P212" i="15"/>
  <c r="H1951" i="17" s="1"/>
  <c r="P211" i="15"/>
  <c r="H1950" i="17" s="1"/>
  <c r="P210" i="15"/>
  <c r="H1949" i="17" s="1"/>
  <c r="P209" i="15"/>
  <c r="H1948" i="17" s="1"/>
  <c r="P208" i="15"/>
  <c r="H1947" i="17" s="1"/>
  <c r="P207" i="15"/>
  <c r="H1946" i="17" s="1"/>
  <c r="P206" i="15"/>
  <c r="H1945" i="17" s="1"/>
  <c r="P205" i="15"/>
  <c r="H1944" i="17" s="1"/>
  <c r="P204" i="15"/>
  <c r="H1943" i="17" s="1"/>
  <c r="P203" i="15"/>
  <c r="H1942" i="17" s="1"/>
  <c r="P202" i="15"/>
  <c r="H1941" i="17" s="1"/>
  <c r="P201" i="15"/>
  <c r="H1940" i="17" s="1"/>
  <c r="P200" i="15"/>
  <c r="H1939" i="17" s="1"/>
  <c r="P199" i="15"/>
  <c r="H1938" i="17" s="1"/>
  <c r="P198" i="15"/>
  <c r="H1937" i="17" s="1"/>
  <c r="P197" i="15"/>
  <c r="H1936" i="17" s="1"/>
  <c r="P196" i="15"/>
  <c r="H1935" i="17" s="1"/>
  <c r="P195" i="15"/>
  <c r="H1934" i="17" s="1"/>
  <c r="P194" i="15"/>
  <c r="H1933" i="17" s="1"/>
  <c r="P193" i="15"/>
  <c r="H1932" i="17" s="1"/>
  <c r="P192" i="15"/>
  <c r="H1931" i="17" s="1"/>
  <c r="P191" i="15"/>
  <c r="H1930" i="17" s="1"/>
  <c r="P190" i="15"/>
  <c r="H1929" i="17" s="1"/>
  <c r="P189" i="15"/>
  <c r="H1928" i="17" s="1"/>
  <c r="P188" i="15"/>
  <c r="H1927" i="17" s="1"/>
  <c r="P187" i="15"/>
  <c r="H1926" i="17" s="1"/>
  <c r="P186" i="15"/>
  <c r="H1925" i="17" s="1"/>
  <c r="P185" i="15"/>
  <c r="H1924" i="17" s="1"/>
  <c r="P184" i="15"/>
  <c r="H1923" i="17" s="1"/>
  <c r="P183" i="15"/>
  <c r="H1922" i="17" s="1"/>
  <c r="P182" i="15"/>
  <c r="H1921" i="17" s="1"/>
  <c r="P181" i="15"/>
  <c r="H1920" i="17" s="1"/>
  <c r="P180" i="15"/>
  <c r="H1919" i="17" s="1"/>
  <c r="P179" i="15"/>
  <c r="H1918" i="17" s="1"/>
  <c r="P178" i="15"/>
  <c r="H1917" i="17" s="1"/>
  <c r="P177" i="15"/>
  <c r="H1916" i="17" s="1"/>
  <c r="P176" i="15"/>
  <c r="H1915" i="17" s="1"/>
  <c r="P175" i="15"/>
  <c r="H1914" i="17" s="1"/>
  <c r="P174" i="15"/>
  <c r="H1913" i="17" s="1"/>
  <c r="P173" i="15"/>
  <c r="H1912" i="17" s="1"/>
  <c r="P172" i="15"/>
  <c r="H1911" i="17" s="1"/>
  <c r="P171" i="15"/>
  <c r="H1910" i="17" s="1"/>
  <c r="P170" i="15"/>
  <c r="H1909" i="17" s="1"/>
  <c r="P169" i="15"/>
  <c r="H1908" i="17" s="1"/>
  <c r="P168" i="15"/>
  <c r="H1907" i="17" s="1"/>
  <c r="P167" i="15"/>
  <c r="H1906" i="17" s="1"/>
  <c r="P166" i="15"/>
  <c r="H1905" i="17" s="1"/>
  <c r="P165" i="15"/>
  <c r="H1904" i="17" s="1"/>
  <c r="P164" i="15"/>
  <c r="H1903" i="17" s="1"/>
  <c r="P163" i="15"/>
  <c r="H1902" i="17" s="1"/>
  <c r="P162" i="15"/>
  <c r="H1901" i="17" s="1"/>
  <c r="P161" i="15"/>
  <c r="H1900" i="17" s="1"/>
  <c r="P160" i="15"/>
  <c r="H1899" i="17" s="1"/>
  <c r="P159" i="15"/>
  <c r="H1898" i="17" s="1"/>
  <c r="P158" i="15"/>
  <c r="H1897" i="17" s="1"/>
  <c r="P157" i="15"/>
  <c r="H1896" i="17" s="1"/>
  <c r="P156" i="15"/>
  <c r="H1895" i="17" s="1"/>
  <c r="P155" i="15"/>
  <c r="H1894" i="17" s="1"/>
  <c r="P154" i="15"/>
  <c r="H1893" i="17" s="1"/>
  <c r="P153" i="15"/>
  <c r="H1892" i="17" s="1"/>
  <c r="P152" i="15"/>
  <c r="H1891" i="17" s="1"/>
  <c r="P151" i="15"/>
  <c r="H1890" i="17" s="1"/>
  <c r="P150" i="15"/>
  <c r="H1889" i="17" s="1"/>
  <c r="P149" i="15"/>
  <c r="H1888" i="17" s="1"/>
  <c r="P148" i="15"/>
  <c r="H1887" i="17" s="1"/>
  <c r="P147" i="15"/>
  <c r="H1886" i="17" s="1"/>
  <c r="P146" i="15"/>
  <c r="H1885" i="17" s="1"/>
  <c r="P145" i="15"/>
  <c r="H1884" i="17" s="1"/>
  <c r="P144" i="15"/>
  <c r="H1883" i="17" s="1"/>
  <c r="P143" i="15"/>
  <c r="H1882" i="17" s="1"/>
  <c r="P142" i="15"/>
  <c r="H1881" i="17" s="1"/>
  <c r="P141" i="15"/>
  <c r="H1880" i="17" s="1"/>
  <c r="P140" i="15"/>
  <c r="H1879" i="17" s="1"/>
  <c r="P139" i="15"/>
  <c r="H1878" i="17" s="1"/>
  <c r="P138" i="15"/>
  <c r="H1877" i="17" s="1"/>
  <c r="P137" i="15"/>
  <c r="H1876" i="17" s="1"/>
  <c r="P136" i="15"/>
  <c r="H1875" i="17" s="1"/>
  <c r="P135" i="15"/>
  <c r="H1874" i="17" s="1"/>
  <c r="P134" i="15"/>
  <c r="H1873" i="17" s="1"/>
  <c r="P133" i="15"/>
  <c r="H1872" i="17" s="1"/>
  <c r="P132" i="15"/>
  <c r="H1871" i="17" s="1"/>
  <c r="P131" i="15"/>
  <c r="H1870" i="17" s="1"/>
  <c r="P130" i="15"/>
  <c r="H1869" i="17" s="1"/>
  <c r="P129" i="15"/>
  <c r="H1868" i="17" s="1"/>
  <c r="P128" i="15"/>
  <c r="H1867" i="17" s="1"/>
  <c r="P127" i="15"/>
  <c r="H1866" i="17" s="1"/>
  <c r="P126" i="15"/>
  <c r="H1865" i="17" s="1"/>
  <c r="P125" i="15"/>
  <c r="H1864" i="17" s="1"/>
  <c r="P124" i="15"/>
  <c r="H1863" i="17" s="1"/>
  <c r="P123" i="15"/>
  <c r="H1862" i="17" s="1"/>
  <c r="P122" i="15"/>
  <c r="H1861" i="17" s="1"/>
  <c r="P121" i="15"/>
  <c r="H1860" i="17" s="1"/>
  <c r="P120" i="15"/>
  <c r="H1859" i="17" s="1"/>
  <c r="P119" i="15"/>
  <c r="H1858" i="17" s="1"/>
  <c r="P118" i="15"/>
  <c r="H1857" i="17" s="1"/>
  <c r="P117" i="15"/>
  <c r="H1856" i="17" s="1"/>
  <c r="P116" i="15"/>
  <c r="H1855" i="17" s="1"/>
  <c r="P115" i="15"/>
  <c r="H1854" i="17" s="1"/>
  <c r="P114" i="15"/>
  <c r="H1853" i="17" s="1"/>
  <c r="P113" i="15"/>
  <c r="H1852" i="17" s="1"/>
  <c r="P112" i="15"/>
  <c r="H1851" i="17" s="1"/>
  <c r="P111" i="15"/>
  <c r="H1850" i="17" s="1"/>
  <c r="P110" i="15"/>
  <c r="H1849" i="17" s="1"/>
  <c r="P109" i="15"/>
  <c r="H1848" i="17" s="1"/>
  <c r="P108" i="15"/>
  <c r="H1847" i="17" s="1"/>
  <c r="P107" i="15"/>
  <c r="H1846" i="17" s="1"/>
  <c r="P106" i="15"/>
  <c r="H1845" i="17" s="1"/>
  <c r="P105" i="15"/>
  <c r="H1844" i="17" s="1"/>
  <c r="P104" i="15"/>
  <c r="H1843" i="17" s="1"/>
  <c r="P103" i="15"/>
  <c r="H1842" i="17" s="1"/>
  <c r="P102" i="15"/>
  <c r="H1841" i="17" s="1"/>
  <c r="P101" i="15"/>
  <c r="H1840" i="17" s="1"/>
  <c r="P100" i="15"/>
  <c r="H1839" i="17" s="1"/>
  <c r="P99" i="15"/>
  <c r="H1838" i="17" s="1"/>
  <c r="P98" i="15"/>
  <c r="H1837" i="17" s="1"/>
  <c r="P97" i="15"/>
  <c r="H1836" i="17" s="1"/>
  <c r="P96" i="15"/>
  <c r="H1835" i="17" s="1"/>
  <c r="P95" i="15"/>
  <c r="H1834" i="17" s="1"/>
  <c r="P94" i="15"/>
  <c r="H1833" i="17" s="1"/>
  <c r="P93" i="15"/>
  <c r="H1832" i="17" s="1"/>
  <c r="P92" i="15"/>
  <c r="H1831" i="17" s="1"/>
  <c r="P91" i="15"/>
  <c r="H1830" i="17" s="1"/>
  <c r="P90" i="15"/>
  <c r="H1829" i="17" s="1"/>
  <c r="P89" i="15"/>
  <c r="H1828" i="17" s="1"/>
  <c r="P88" i="15"/>
  <c r="H1827" i="17" s="1"/>
  <c r="P87" i="15"/>
  <c r="H1826" i="17" s="1"/>
  <c r="P86" i="15"/>
  <c r="H1825" i="17" s="1"/>
  <c r="P85" i="15"/>
  <c r="H1824" i="17" s="1"/>
  <c r="P84" i="15"/>
  <c r="H1823" i="17" s="1"/>
  <c r="P83" i="15"/>
  <c r="H1822" i="17" s="1"/>
  <c r="P82" i="15"/>
  <c r="H1821" i="17" s="1"/>
  <c r="P81" i="15"/>
  <c r="H1820" i="17" s="1"/>
  <c r="P80" i="15"/>
  <c r="H1819" i="17" s="1"/>
  <c r="P79" i="15"/>
  <c r="H1818" i="17" s="1"/>
  <c r="P78" i="15"/>
  <c r="H1817" i="17" s="1"/>
  <c r="P77" i="15"/>
  <c r="H1816" i="17" s="1"/>
  <c r="P76" i="15"/>
  <c r="H1815" i="17" s="1"/>
  <c r="P75" i="15"/>
  <c r="H1814" i="17" s="1"/>
  <c r="P74" i="15"/>
  <c r="H1813" i="17" s="1"/>
  <c r="P73" i="15"/>
  <c r="H1812" i="17" s="1"/>
  <c r="P72" i="15"/>
  <c r="H1811" i="17" s="1"/>
  <c r="P71" i="15"/>
  <c r="H1810" i="17" s="1"/>
  <c r="P70" i="15"/>
  <c r="H1809" i="17" s="1"/>
  <c r="P69" i="15"/>
  <c r="H1808" i="17" s="1"/>
  <c r="P68" i="15"/>
  <c r="H1807" i="17" s="1"/>
  <c r="P67" i="15"/>
  <c r="H1806" i="17" s="1"/>
  <c r="P66" i="15"/>
  <c r="H1805" i="17" s="1"/>
  <c r="P65" i="15"/>
  <c r="H1804" i="17" s="1"/>
  <c r="P64" i="15"/>
  <c r="H1803" i="17" s="1"/>
  <c r="P63" i="15"/>
  <c r="H1802" i="17" s="1"/>
  <c r="P62" i="15"/>
  <c r="H1801" i="17" s="1"/>
  <c r="P61" i="15"/>
  <c r="H1800" i="17" s="1"/>
  <c r="P60" i="15"/>
  <c r="H1799" i="17" s="1"/>
  <c r="P59" i="15"/>
  <c r="H1798" i="17" s="1"/>
  <c r="P58" i="15"/>
  <c r="H1797" i="17" s="1"/>
  <c r="P57" i="15"/>
  <c r="H1796" i="17" s="1"/>
  <c r="P56" i="15"/>
  <c r="H1795" i="17" s="1"/>
  <c r="P55" i="15"/>
  <c r="H1794" i="17" s="1"/>
  <c r="P54" i="15"/>
  <c r="H1793" i="17" s="1"/>
  <c r="P53" i="15"/>
  <c r="H1792" i="17" s="1"/>
  <c r="P52" i="15"/>
  <c r="H1791" i="17" s="1"/>
  <c r="P51" i="15"/>
  <c r="H1790" i="17" s="1"/>
  <c r="P50" i="15"/>
  <c r="H1789" i="17" s="1"/>
  <c r="P49" i="15"/>
  <c r="H1788" i="17" s="1"/>
  <c r="P48" i="15"/>
  <c r="H1787" i="17" s="1"/>
  <c r="P47" i="15"/>
  <c r="H1786" i="17" s="1"/>
  <c r="P46" i="15"/>
  <c r="H1785" i="17" s="1"/>
  <c r="P45" i="15"/>
  <c r="H1784" i="17" s="1"/>
  <c r="P44" i="15"/>
  <c r="H1783" i="17" s="1"/>
  <c r="P43" i="15"/>
  <c r="H1782" i="17" s="1"/>
  <c r="P42" i="15"/>
  <c r="H1781" i="17" s="1"/>
  <c r="P41" i="15"/>
  <c r="H1780" i="17" s="1"/>
  <c r="P40" i="15"/>
  <c r="H1779" i="17" s="1"/>
  <c r="P39" i="15"/>
  <c r="H1778" i="17" s="1"/>
  <c r="P38" i="15"/>
  <c r="H1777" i="17" s="1"/>
  <c r="P37" i="15"/>
  <c r="H1776" i="17" s="1"/>
  <c r="P36" i="15"/>
  <c r="H1775" i="17" s="1"/>
  <c r="P35" i="15"/>
  <c r="P34" i="15"/>
  <c r="H1773" i="17" s="1"/>
  <c r="R35" i="15"/>
  <c r="P35" i="13"/>
  <c r="P34" i="13"/>
  <c r="H1307" i="17" s="1"/>
  <c r="P36" i="13"/>
  <c r="H1309" i="17" s="1"/>
  <c r="P37" i="13"/>
  <c r="H1310" i="17" s="1"/>
  <c r="P38" i="13"/>
  <c r="H1311" i="17" s="1"/>
  <c r="P39" i="13"/>
  <c r="H1312" i="17" s="1"/>
  <c r="P40" i="13"/>
  <c r="H1313" i="17" s="1"/>
  <c r="P41" i="13"/>
  <c r="H1314" i="17" s="1"/>
  <c r="P42" i="13"/>
  <c r="H1315" i="17" s="1"/>
  <c r="P43" i="13"/>
  <c r="H1316" i="17" s="1"/>
  <c r="P44" i="13"/>
  <c r="H1317" i="17" s="1"/>
  <c r="P45" i="13"/>
  <c r="H1318" i="17" s="1"/>
  <c r="P46" i="13"/>
  <c r="H1319" i="17" s="1"/>
  <c r="P47" i="13"/>
  <c r="H1320" i="17" s="1"/>
  <c r="P48" i="13"/>
  <c r="H1321" i="17" s="1"/>
  <c r="P49" i="13"/>
  <c r="H1322" i="17" s="1"/>
  <c r="P50" i="13"/>
  <c r="H1323" i="17" s="1"/>
  <c r="P51" i="13"/>
  <c r="H1324" i="17" s="1"/>
  <c r="P52" i="13"/>
  <c r="H1325" i="17" s="1"/>
  <c r="P53" i="13"/>
  <c r="H1326" i="17" s="1"/>
  <c r="P54" i="13"/>
  <c r="H1327" i="17" s="1"/>
  <c r="P55" i="13"/>
  <c r="H1328" i="17" s="1"/>
  <c r="P56" i="13"/>
  <c r="H1329" i="17" s="1"/>
  <c r="P57" i="13"/>
  <c r="H1330" i="17" s="1"/>
  <c r="P58" i="13"/>
  <c r="H1331" i="17" s="1"/>
  <c r="P59" i="13"/>
  <c r="H1332" i="17" s="1"/>
  <c r="P60" i="13"/>
  <c r="H1333" i="17" s="1"/>
  <c r="P61" i="13"/>
  <c r="H1334" i="17" s="1"/>
  <c r="P62" i="13"/>
  <c r="H1335" i="17" s="1"/>
  <c r="P63" i="13"/>
  <c r="H1336" i="17" s="1"/>
  <c r="P64" i="13"/>
  <c r="H1337" i="17" s="1"/>
  <c r="P65" i="13"/>
  <c r="H1338" i="17" s="1"/>
  <c r="P66" i="13"/>
  <c r="H1339" i="17" s="1"/>
  <c r="P67" i="13"/>
  <c r="H1340" i="17" s="1"/>
  <c r="P68" i="13"/>
  <c r="H1341" i="17" s="1"/>
  <c r="P69" i="13"/>
  <c r="H1342" i="17" s="1"/>
  <c r="P70" i="13"/>
  <c r="H1343" i="17" s="1"/>
  <c r="P71" i="13"/>
  <c r="H1344" i="17" s="1"/>
  <c r="P72" i="13"/>
  <c r="H1345" i="17" s="1"/>
  <c r="P73" i="13"/>
  <c r="H1346" i="17" s="1"/>
  <c r="P74" i="13"/>
  <c r="H1347" i="17" s="1"/>
  <c r="P75" i="13"/>
  <c r="H1348" i="17" s="1"/>
  <c r="P76" i="13"/>
  <c r="H1349" i="17" s="1"/>
  <c r="P77" i="13"/>
  <c r="H1350" i="17" s="1"/>
  <c r="P78" i="13"/>
  <c r="H1351" i="17" s="1"/>
  <c r="P79" i="13"/>
  <c r="H1352" i="17" s="1"/>
  <c r="P80" i="13"/>
  <c r="H1353" i="17" s="1"/>
  <c r="P81" i="13"/>
  <c r="H1354" i="17" s="1"/>
  <c r="P82" i="13"/>
  <c r="H1355" i="17" s="1"/>
  <c r="P83" i="13"/>
  <c r="H1356" i="17" s="1"/>
  <c r="P84" i="13"/>
  <c r="H1357" i="17" s="1"/>
  <c r="P85" i="13"/>
  <c r="H1358" i="17" s="1"/>
  <c r="P86" i="13"/>
  <c r="H1359" i="17" s="1"/>
  <c r="P87" i="13"/>
  <c r="H1360" i="17" s="1"/>
  <c r="P88" i="13"/>
  <c r="H1361" i="17" s="1"/>
  <c r="P89" i="13"/>
  <c r="H1362" i="17" s="1"/>
  <c r="P90" i="13"/>
  <c r="H1363" i="17" s="1"/>
  <c r="P91" i="13"/>
  <c r="H1364" i="17" s="1"/>
  <c r="P92" i="13"/>
  <c r="H1365" i="17" s="1"/>
  <c r="P93" i="13"/>
  <c r="H1366" i="17" s="1"/>
  <c r="P94" i="13"/>
  <c r="H1367" i="17" s="1"/>
  <c r="P95" i="13"/>
  <c r="H1368" i="17" s="1"/>
  <c r="P96" i="13"/>
  <c r="H1369" i="17" s="1"/>
  <c r="P97" i="13"/>
  <c r="H1370" i="17" s="1"/>
  <c r="P98" i="13"/>
  <c r="H1371" i="17" s="1"/>
  <c r="P99" i="13"/>
  <c r="H1372" i="17" s="1"/>
  <c r="P100" i="13"/>
  <c r="H1373" i="17" s="1"/>
  <c r="P101" i="13"/>
  <c r="H1374" i="17" s="1"/>
  <c r="P102" i="13"/>
  <c r="H1375" i="17" s="1"/>
  <c r="P103" i="13"/>
  <c r="H1376" i="17" s="1"/>
  <c r="P104" i="13"/>
  <c r="H1377" i="17" s="1"/>
  <c r="P105" i="13"/>
  <c r="H1378" i="17" s="1"/>
  <c r="P106" i="13"/>
  <c r="H1379" i="17" s="1"/>
  <c r="P107" i="13"/>
  <c r="H1380" i="17" s="1"/>
  <c r="P108" i="13"/>
  <c r="H1381" i="17" s="1"/>
  <c r="P109" i="13"/>
  <c r="H1382" i="17" s="1"/>
  <c r="P110" i="13"/>
  <c r="H1383" i="17" s="1"/>
  <c r="P111" i="13"/>
  <c r="H1384" i="17" s="1"/>
  <c r="P112" i="13"/>
  <c r="H1385" i="17" s="1"/>
  <c r="P113" i="13"/>
  <c r="H1386" i="17" s="1"/>
  <c r="P114" i="13"/>
  <c r="H1387" i="17" s="1"/>
  <c r="P115" i="13"/>
  <c r="H1388" i="17" s="1"/>
  <c r="P116" i="13"/>
  <c r="H1389" i="17" s="1"/>
  <c r="P117" i="13"/>
  <c r="H1390" i="17" s="1"/>
  <c r="P118" i="13"/>
  <c r="H1391" i="17" s="1"/>
  <c r="P119" i="13"/>
  <c r="H1392" i="17" s="1"/>
  <c r="P120" i="13"/>
  <c r="H1393" i="17" s="1"/>
  <c r="P121" i="13"/>
  <c r="H1394" i="17" s="1"/>
  <c r="P122" i="13"/>
  <c r="H1395" i="17" s="1"/>
  <c r="P123" i="13"/>
  <c r="H1396" i="17" s="1"/>
  <c r="P124" i="13"/>
  <c r="H1397" i="17" s="1"/>
  <c r="P125" i="13"/>
  <c r="H1398" i="17" s="1"/>
  <c r="P126" i="13"/>
  <c r="H1399" i="17" s="1"/>
  <c r="P127" i="13"/>
  <c r="H1400" i="17" s="1"/>
  <c r="P128" i="13"/>
  <c r="H1401" i="17" s="1"/>
  <c r="P129" i="13"/>
  <c r="H1402" i="17" s="1"/>
  <c r="P130" i="13"/>
  <c r="H1403" i="17" s="1"/>
  <c r="P131" i="13"/>
  <c r="H1404" i="17" s="1"/>
  <c r="P132" i="13"/>
  <c r="H1405" i="17" s="1"/>
  <c r="P133" i="13"/>
  <c r="H1406" i="17" s="1"/>
  <c r="P134" i="13"/>
  <c r="H1407" i="17" s="1"/>
  <c r="P135" i="13"/>
  <c r="H1408" i="17" s="1"/>
  <c r="P136" i="13"/>
  <c r="H1409" i="17" s="1"/>
  <c r="P137" i="13"/>
  <c r="H1410" i="17" s="1"/>
  <c r="P138" i="13"/>
  <c r="H1411" i="17" s="1"/>
  <c r="P139" i="13"/>
  <c r="H1412" i="17" s="1"/>
  <c r="P140" i="13"/>
  <c r="H1413" i="17" s="1"/>
  <c r="P141" i="13"/>
  <c r="H1414" i="17" s="1"/>
  <c r="P142" i="13"/>
  <c r="H1415" i="17" s="1"/>
  <c r="P143" i="13"/>
  <c r="H1416" i="17" s="1"/>
  <c r="P144" i="13"/>
  <c r="H1417" i="17" s="1"/>
  <c r="P145" i="13"/>
  <c r="H1418" i="17" s="1"/>
  <c r="P146" i="13"/>
  <c r="H1419" i="17" s="1"/>
  <c r="P147" i="13"/>
  <c r="H1420" i="17" s="1"/>
  <c r="P148" i="13"/>
  <c r="H1421" i="17" s="1"/>
  <c r="P149" i="13"/>
  <c r="H1422" i="17" s="1"/>
  <c r="P150" i="13"/>
  <c r="H1423" i="17" s="1"/>
  <c r="P151" i="13"/>
  <c r="H1424" i="17" s="1"/>
  <c r="P152" i="13"/>
  <c r="H1425" i="17" s="1"/>
  <c r="P153" i="13"/>
  <c r="H1426" i="17" s="1"/>
  <c r="P154" i="13"/>
  <c r="H1427" i="17" s="1"/>
  <c r="P155" i="13"/>
  <c r="H1428" i="17" s="1"/>
  <c r="P156" i="13"/>
  <c r="H1429" i="17" s="1"/>
  <c r="P157" i="13"/>
  <c r="H1430" i="17" s="1"/>
  <c r="P158" i="13"/>
  <c r="H1431" i="17" s="1"/>
  <c r="P159" i="13"/>
  <c r="H1432" i="17" s="1"/>
  <c r="P160" i="13"/>
  <c r="H1433" i="17" s="1"/>
  <c r="P161" i="13"/>
  <c r="H1434" i="17" s="1"/>
  <c r="P162" i="13"/>
  <c r="H1435" i="17" s="1"/>
  <c r="P163" i="13"/>
  <c r="H1436" i="17" s="1"/>
  <c r="P164" i="13"/>
  <c r="H1437" i="17" s="1"/>
  <c r="P165" i="13"/>
  <c r="H1438" i="17" s="1"/>
  <c r="P166" i="13"/>
  <c r="H1439" i="17" s="1"/>
  <c r="P167" i="13"/>
  <c r="H1440" i="17" s="1"/>
  <c r="P168" i="13"/>
  <c r="H1441" i="17" s="1"/>
  <c r="P169" i="13"/>
  <c r="H1442" i="17" s="1"/>
  <c r="P170" i="13"/>
  <c r="H1443" i="17" s="1"/>
  <c r="P171" i="13"/>
  <c r="H1444" i="17" s="1"/>
  <c r="P172" i="13"/>
  <c r="H1445" i="17" s="1"/>
  <c r="P173" i="13"/>
  <c r="H1446" i="17" s="1"/>
  <c r="P174" i="13"/>
  <c r="H1447" i="17" s="1"/>
  <c r="P175" i="13"/>
  <c r="H1448" i="17" s="1"/>
  <c r="P176" i="13"/>
  <c r="H1449" i="17" s="1"/>
  <c r="P177" i="13"/>
  <c r="H1450" i="17" s="1"/>
  <c r="P178" i="13"/>
  <c r="H1451" i="17" s="1"/>
  <c r="P179" i="13"/>
  <c r="H1452" i="17" s="1"/>
  <c r="P180" i="13"/>
  <c r="H1453" i="17" s="1"/>
  <c r="P181" i="13"/>
  <c r="H1454" i="17" s="1"/>
  <c r="P182" i="13"/>
  <c r="H1455" i="17" s="1"/>
  <c r="P183" i="13"/>
  <c r="H1456" i="17" s="1"/>
  <c r="P184" i="13"/>
  <c r="H1457" i="17" s="1"/>
  <c r="P185" i="13"/>
  <c r="H1458" i="17" s="1"/>
  <c r="P186" i="13"/>
  <c r="H1459" i="17" s="1"/>
  <c r="P187" i="13"/>
  <c r="H1460" i="17" s="1"/>
  <c r="P188" i="13"/>
  <c r="H1461" i="17" s="1"/>
  <c r="P189" i="13"/>
  <c r="H1462" i="17" s="1"/>
  <c r="P190" i="13"/>
  <c r="H1463" i="17" s="1"/>
  <c r="P191" i="13"/>
  <c r="H1464" i="17" s="1"/>
  <c r="P192" i="13"/>
  <c r="H1465" i="17" s="1"/>
  <c r="P193" i="13"/>
  <c r="H1466" i="17" s="1"/>
  <c r="P194" i="13"/>
  <c r="H1467" i="17" s="1"/>
  <c r="P195" i="13"/>
  <c r="H1468" i="17" s="1"/>
  <c r="P196" i="13"/>
  <c r="H1469" i="17" s="1"/>
  <c r="P197" i="13"/>
  <c r="H1470" i="17" s="1"/>
  <c r="P198" i="13"/>
  <c r="H1471" i="17" s="1"/>
  <c r="P199" i="13"/>
  <c r="H1472" i="17" s="1"/>
  <c r="P200" i="13"/>
  <c r="H1473" i="17" s="1"/>
  <c r="P201" i="13"/>
  <c r="H1474" i="17" s="1"/>
  <c r="P202" i="13"/>
  <c r="H1475" i="17" s="1"/>
  <c r="P203" i="13"/>
  <c r="H1476" i="17" s="1"/>
  <c r="P204" i="13"/>
  <c r="H1477" i="17" s="1"/>
  <c r="P205" i="13"/>
  <c r="H1478" i="17" s="1"/>
  <c r="P206" i="13"/>
  <c r="H1479" i="17" s="1"/>
  <c r="P207" i="13"/>
  <c r="H1480" i="17" s="1"/>
  <c r="P208" i="13"/>
  <c r="H1481" i="17" s="1"/>
  <c r="P209" i="13"/>
  <c r="H1482" i="17" s="1"/>
  <c r="P210" i="13"/>
  <c r="H1483" i="17" s="1"/>
  <c r="P211" i="13"/>
  <c r="H1484" i="17" s="1"/>
  <c r="P212" i="13"/>
  <c r="H1485" i="17" s="1"/>
  <c r="P213" i="13"/>
  <c r="H1486" i="17" s="1"/>
  <c r="P214" i="13"/>
  <c r="H1487" i="17" s="1"/>
  <c r="P215" i="13"/>
  <c r="H1488" i="17" s="1"/>
  <c r="P216" i="13"/>
  <c r="H1489" i="17" s="1"/>
  <c r="P217" i="13"/>
  <c r="H1490" i="17" s="1"/>
  <c r="P218" i="13"/>
  <c r="H1491" i="17" s="1"/>
  <c r="P219" i="13"/>
  <c r="H1492" i="17" s="1"/>
  <c r="P220" i="13"/>
  <c r="H1493" i="17" s="1"/>
  <c r="P221" i="13"/>
  <c r="H1494" i="17" s="1"/>
  <c r="P222" i="13"/>
  <c r="H1495" i="17" s="1"/>
  <c r="P223" i="13"/>
  <c r="H1496" i="17" s="1"/>
  <c r="P224" i="13"/>
  <c r="H1497" i="17" s="1"/>
  <c r="P225" i="13"/>
  <c r="H1498" i="17" s="1"/>
  <c r="P226" i="13"/>
  <c r="H1499" i="17" s="1"/>
  <c r="P227" i="13"/>
  <c r="H1500" i="17" s="1"/>
  <c r="P228" i="13"/>
  <c r="H1501" i="17" s="1"/>
  <c r="P229" i="13"/>
  <c r="H1502" i="17" s="1"/>
  <c r="P230" i="13"/>
  <c r="H1503" i="17" s="1"/>
  <c r="P231" i="13"/>
  <c r="H1504" i="17" s="1"/>
  <c r="P232" i="13"/>
  <c r="H1505" i="17" s="1"/>
  <c r="P233" i="13"/>
  <c r="H1506" i="17" s="1"/>
  <c r="P234" i="13"/>
  <c r="H1507" i="17" s="1"/>
  <c r="P235" i="13"/>
  <c r="H1508" i="17" s="1"/>
  <c r="P236" i="13"/>
  <c r="H1509" i="17" s="1"/>
  <c r="P237" i="13"/>
  <c r="H1510" i="17" s="1"/>
  <c r="P238" i="13"/>
  <c r="H1511" i="17" s="1"/>
  <c r="P239" i="13"/>
  <c r="H1512" i="17" s="1"/>
  <c r="P240" i="13"/>
  <c r="H1513" i="17" s="1"/>
  <c r="P241" i="13"/>
  <c r="H1514" i="17" s="1"/>
  <c r="P242" i="13"/>
  <c r="H1515" i="17" s="1"/>
  <c r="P243" i="13"/>
  <c r="H1516" i="17" s="1"/>
  <c r="P244" i="13"/>
  <c r="H1517" i="17" s="1"/>
  <c r="P245" i="13"/>
  <c r="H1518" i="17" s="1"/>
  <c r="P246" i="13"/>
  <c r="H1519" i="17" s="1"/>
  <c r="P247" i="13"/>
  <c r="H1520" i="17" s="1"/>
  <c r="P248" i="13"/>
  <c r="H1521" i="17" s="1"/>
  <c r="P249" i="13"/>
  <c r="H1522" i="17" s="1"/>
  <c r="P250" i="13"/>
  <c r="H1523" i="17" s="1"/>
  <c r="P251" i="13"/>
  <c r="H1524" i="17" s="1"/>
  <c r="P252" i="13"/>
  <c r="H1525" i="17" s="1"/>
  <c r="P253" i="13"/>
  <c r="H1526" i="17" s="1"/>
  <c r="P254" i="13"/>
  <c r="H1527" i="17" s="1"/>
  <c r="P255" i="13"/>
  <c r="H1528" i="17" s="1"/>
  <c r="P256" i="13"/>
  <c r="H1529" i="17" s="1"/>
  <c r="P257" i="13"/>
  <c r="H1530" i="17" s="1"/>
  <c r="P258" i="13"/>
  <c r="H1531" i="17" s="1"/>
  <c r="P259" i="13"/>
  <c r="H1532" i="17" s="1"/>
  <c r="P260" i="13"/>
  <c r="H1533" i="17" s="1"/>
  <c r="P261" i="13"/>
  <c r="H1534" i="17" s="1"/>
  <c r="R35" i="13"/>
  <c r="O38" i="5"/>
  <c r="P38" i="5"/>
  <c r="H179" i="17" s="1"/>
  <c r="P37" i="5"/>
  <c r="H178" i="17" s="1"/>
  <c r="P36" i="5"/>
  <c r="H177" i="17" s="1"/>
  <c r="P35" i="5"/>
  <c r="P34" i="5"/>
  <c r="H175" i="17" s="1"/>
  <c r="P39" i="5"/>
  <c r="H180" i="17" s="1"/>
  <c r="P40" i="5"/>
  <c r="H181" i="17" s="1"/>
  <c r="P41" i="5"/>
  <c r="H182" i="17" s="1"/>
  <c r="P42" i="5"/>
  <c r="H183" i="17" s="1"/>
  <c r="P43" i="5"/>
  <c r="H184" i="17" s="1"/>
  <c r="P44" i="5"/>
  <c r="H185" i="17" s="1"/>
  <c r="P45" i="5"/>
  <c r="H186" i="17" s="1"/>
  <c r="P46" i="5"/>
  <c r="H187" i="17" s="1"/>
  <c r="P47" i="5"/>
  <c r="H188" i="17" s="1"/>
  <c r="P48" i="5"/>
  <c r="H189" i="17" s="1"/>
  <c r="P49" i="5"/>
  <c r="H190" i="17" s="1"/>
  <c r="P50" i="5"/>
  <c r="H191" i="17" s="1"/>
  <c r="P51" i="5"/>
  <c r="H192" i="17" s="1"/>
  <c r="P52" i="5"/>
  <c r="H193" i="17" s="1"/>
  <c r="P53" i="5"/>
  <c r="H194" i="17" s="1"/>
  <c r="P54" i="5"/>
  <c r="H195" i="17" s="1"/>
  <c r="P55" i="5"/>
  <c r="H196" i="17" s="1"/>
  <c r="P56" i="5"/>
  <c r="H197" i="17" s="1"/>
  <c r="P57" i="5"/>
  <c r="H198" i="17" s="1"/>
  <c r="P58" i="5"/>
  <c r="H199" i="17" s="1"/>
  <c r="P59" i="5"/>
  <c r="H200" i="17" s="1"/>
  <c r="P60" i="5"/>
  <c r="H201" i="17" s="1"/>
  <c r="P61" i="5"/>
  <c r="H202" i="17" s="1"/>
  <c r="P62" i="5"/>
  <c r="H203" i="17" s="1"/>
  <c r="P63" i="5"/>
  <c r="H204" i="17" s="1"/>
  <c r="P64" i="5"/>
  <c r="H205" i="17" s="1"/>
  <c r="P65" i="5"/>
  <c r="H206" i="17" s="1"/>
  <c r="P66" i="5"/>
  <c r="H207" i="17" s="1"/>
  <c r="P67" i="5"/>
  <c r="H208" i="17" s="1"/>
  <c r="P68" i="5"/>
  <c r="H209" i="17" s="1"/>
  <c r="P69" i="5"/>
  <c r="H210" i="17" s="1"/>
  <c r="P70" i="5"/>
  <c r="H211" i="17" s="1"/>
  <c r="P71" i="5"/>
  <c r="H212" i="17" s="1"/>
  <c r="P72" i="5"/>
  <c r="H213" i="17" s="1"/>
  <c r="P73" i="5"/>
  <c r="H214" i="17" s="1"/>
  <c r="P74" i="5"/>
  <c r="H215" i="17" s="1"/>
  <c r="P75" i="5"/>
  <c r="H216" i="17" s="1"/>
  <c r="P76" i="5"/>
  <c r="H217" i="17" s="1"/>
  <c r="P77" i="5"/>
  <c r="H218" i="17" s="1"/>
  <c r="P78" i="5"/>
  <c r="H219" i="17" s="1"/>
  <c r="P79" i="5"/>
  <c r="H220" i="17" s="1"/>
  <c r="P80" i="5"/>
  <c r="H221" i="17" s="1"/>
  <c r="P81" i="5"/>
  <c r="H222" i="17" s="1"/>
  <c r="P82" i="5"/>
  <c r="H223" i="17" s="1"/>
  <c r="P83" i="5"/>
  <c r="H224" i="17" s="1"/>
  <c r="P84" i="5"/>
  <c r="H225" i="17" s="1"/>
  <c r="P85" i="5"/>
  <c r="H226" i="17" s="1"/>
  <c r="P86" i="5"/>
  <c r="H227" i="17" s="1"/>
  <c r="P87" i="5"/>
  <c r="H228" i="17" s="1"/>
  <c r="P88" i="5"/>
  <c r="H229" i="17" s="1"/>
  <c r="P89" i="5"/>
  <c r="H230" i="17" s="1"/>
  <c r="P90" i="5"/>
  <c r="H231" i="17" s="1"/>
  <c r="P91" i="5"/>
  <c r="H232" i="17" s="1"/>
  <c r="P92" i="5"/>
  <c r="H233" i="17" s="1"/>
  <c r="P93" i="5"/>
  <c r="H234" i="17" s="1"/>
  <c r="P94" i="5"/>
  <c r="H235" i="17" s="1"/>
  <c r="P95" i="5"/>
  <c r="H236" i="17" s="1"/>
  <c r="P96" i="5"/>
  <c r="H237" i="17" s="1"/>
  <c r="P97" i="5"/>
  <c r="H238" i="17" s="1"/>
  <c r="P98" i="5"/>
  <c r="H239" i="17" s="1"/>
  <c r="P99" i="5"/>
  <c r="H240" i="17" s="1"/>
  <c r="P100" i="5"/>
  <c r="H241" i="17" s="1"/>
  <c r="P101" i="5"/>
  <c r="H242" i="17" s="1"/>
  <c r="P102" i="5"/>
  <c r="H243" i="17" s="1"/>
  <c r="P103" i="5"/>
  <c r="H244" i="17" s="1"/>
  <c r="P104" i="5"/>
  <c r="H245" i="17" s="1"/>
  <c r="P105" i="5"/>
  <c r="H246" i="17" s="1"/>
  <c r="P106" i="5"/>
  <c r="H247" i="17" s="1"/>
  <c r="P107" i="5"/>
  <c r="H248" i="17" s="1"/>
  <c r="P108" i="5"/>
  <c r="H249" i="17" s="1"/>
  <c r="P109" i="5"/>
  <c r="H250" i="17" s="1"/>
  <c r="P110" i="5"/>
  <c r="H251" i="17" s="1"/>
  <c r="P111" i="5"/>
  <c r="H252" i="17" s="1"/>
  <c r="P112" i="5"/>
  <c r="H253" i="17" s="1"/>
  <c r="P113" i="5"/>
  <c r="H254" i="17" s="1"/>
  <c r="P114" i="5"/>
  <c r="H255" i="17" s="1"/>
  <c r="P115" i="5"/>
  <c r="H256" i="17" s="1"/>
  <c r="P116" i="5"/>
  <c r="H257" i="17" s="1"/>
  <c r="P117" i="5"/>
  <c r="H258" i="17" s="1"/>
  <c r="P118" i="5"/>
  <c r="H259" i="17" s="1"/>
  <c r="P119" i="5"/>
  <c r="H260" i="17" s="1"/>
  <c r="P120" i="5"/>
  <c r="H261" i="17" s="1"/>
  <c r="P121" i="5"/>
  <c r="H262" i="17" s="1"/>
  <c r="P122" i="5"/>
  <c r="H263" i="17" s="1"/>
  <c r="P123" i="5"/>
  <c r="H264" i="17" s="1"/>
  <c r="P124" i="5"/>
  <c r="H265" i="17" s="1"/>
  <c r="P125" i="5"/>
  <c r="H266" i="17" s="1"/>
  <c r="P126" i="5"/>
  <c r="H267" i="17" s="1"/>
  <c r="P127" i="5"/>
  <c r="H268" i="17" s="1"/>
  <c r="P128" i="5"/>
  <c r="H269" i="17" s="1"/>
  <c r="P129" i="5"/>
  <c r="H270" i="17" s="1"/>
  <c r="P130" i="5"/>
  <c r="H271" i="17" s="1"/>
  <c r="P131" i="5"/>
  <c r="H272" i="17" s="1"/>
  <c r="P132" i="5"/>
  <c r="H273" i="17" s="1"/>
  <c r="P133" i="5"/>
  <c r="H274" i="17" s="1"/>
  <c r="P134" i="5"/>
  <c r="H275" i="17" s="1"/>
  <c r="P135" i="5"/>
  <c r="H276" i="17" s="1"/>
  <c r="P136" i="5"/>
  <c r="H277" i="17" s="1"/>
  <c r="P137" i="5"/>
  <c r="H278" i="17" s="1"/>
  <c r="P138" i="5"/>
  <c r="H279" i="17" s="1"/>
  <c r="P139" i="5"/>
  <c r="H280" i="17" s="1"/>
  <c r="P140" i="5"/>
  <c r="H281" i="17" s="1"/>
  <c r="P141" i="5"/>
  <c r="H282" i="17" s="1"/>
  <c r="P142" i="5"/>
  <c r="H283" i="17" s="1"/>
  <c r="P143" i="5"/>
  <c r="H284" i="17" s="1"/>
  <c r="P144" i="5"/>
  <c r="H285" i="17" s="1"/>
  <c r="P145" i="5"/>
  <c r="H286" i="17" s="1"/>
  <c r="P146" i="5"/>
  <c r="H287" i="17" s="1"/>
  <c r="P147" i="5"/>
  <c r="H288" i="17" s="1"/>
  <c r="P148" i="5"/>
  <c r="H289" i="17" s="1"/>
  <c r="P149" i="5"/>
  <c r="H290" i="17" s="1"/>
  <c r="P150" i="5"/>
  <c r="H291" i="17" s="1"/>
  <c r="P151" i="5"/>
  <c r="H292" i="17" s="1"/>
  <c r="P152" i="5"/>
  <c r="H293" i="17" s="1"/>
  <c r="P153" i="5"/>
  <c r="H294" i="17" s="1"/>
  <c r="P154" i="5"/>
  <c r="H295" i="17" s="1"/>
  <c r="P155" i="5"/>
  <c r="H296" i="17" s="1"/>
  <c r="P156" i="5"/>
  <c r="H297" i="17" s="1"/>
  <c r="P157" i="5"/>
  <c r="H298" i="17" s="1"/>
  <c r="P158" i="5"/>
  <c r="H299" i="17" s="1"/>
  <c r="P159" i="5"/>
  <c r="H300" i="17" s="1"/>
  <c r="P160" i="5"/>
  <c r="H301" i="17" s="1"/>
  <c r="P161" i="5"/>
  <c r="H302" i="17" s="1"/>
  <c r="P162" i="5"/>
  <c r="H303" i="17" s="1"/>
  <c r="P163" i="5"/>
  <c r="H304" i="17" s="1"/>
  <c r="P164" i="5"/>
  <c r="H305" i="17" s="1"/>
  <c r="P165" i="5"/>
  <c r="H306" i="17" s="1"/>
  <c r="P166" i="5"/>
  <c r="H307" i="17" s="1"/>
  <c r="P167" i="5"/>
  <c r="H308" i="17" s="1"/>
  <c r="P168" i="5"/>
  <c r="H309" i="17" s="1"/>
  <c r="P169" i="5"/>
  <c r="H310" i="17" s="1"/>
  <c r="P170" i="5"/>
  <c r="H311" i="17" s="1"/>
  <c r="P171" i="5"/>
  <c r="H312" i="17" s="1"/>
  <c r="P172" i="5"/>
  <c r="H313" i="17" s="1"/>
  <c r="P173" i="5"/>
  <c r="H314" i="17" s="1"/>
  <c r="P174" i="5"/>
  <c r="H315" i="17" s="1"/>
  <c r="P175" i="5"/>
  <c r="H316" i="17" s="1"/>
  <c r="P176" i="5"/>
  <c r="H317" i="17" s="1"/>
  <c r="P177" i="5"/>
  <c r="H318" i="17" s="1"/>
  <c r="P178" i="5"/>
  <c r="H319" i="17" s="1"/>
  <c r="P179" i="5"/>
  <c r="H320" i="17" s="1"/>
  <c r="P180" i="5"/>
  <c r="H321" i="17" s="1"/>
  <c r="P181" i="5"/>
  <c r="H322" i="17" s="1"/>
  <c r="P182" i="5"/>
  <c r="H323" i="17" s="1"/>
  <c r="P183" i="5"/>
  <c r="H324" i="17" s="1"/>
  <c r="P184" i="5"/>
  <c r="H325" i="17" s="1"/>
  <c r="P185" i="5"/>
  <c r="H326" i="17" s="1"/>
  <c r="P186" i="5"/>
  <c r="H327" i="17" s="1"/>
  <c r="P187" i="5"/>
  <c r="H328" i="17" s="1"/>
  <c r="P188" i="5"/>
  <c r="H329" i="17" s="1"/>
  <c r="P189" i="5"/>
  <c r="H330" i="17" s="1"/>
  <c r="P190" i="5"/>
  <c r="H331" i="17" s="1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R35" i="10"/>
  <c r="P35" i="10"/>
  <c r="P34" i="10"/>
  <c r="H687" i="17" s="1"/>
  <c r="P36" i="10"/>
  <c r="H689" i="17" s="1"/>
  <c r="P37" i="10"/>
  <c r="H690" i="17" s="1"/>
  <c r="P38" i="10"/>
  <c r="H691" i="17" s="1"/>
  <c r="P39" i="10"/>
  <c r="H692" i="17" s="1"/>
  <c r="P40" i="10"/>
  <c r="H693" i="17" s="1"/>
  <c r="P41" i="10"/>
  <c r="H694" i="17" s="1"/>
  <c r="P42" i="10"/>
  <c r="H695" i="17" s="1"/>
  <c r="P43" i="10"/>
  <c r="H696" i="17" s="1"/>
  <c r="P44" i="10"/>
  <c r="H697" i="17" s="1"/>
  <c r="P45" i="10"/>
  <c r="H698" i="17" s="1"/>
  <c r="P46" i="10"/>
  <c r="H699" i="17" s="1"/>
  <c r="P47" i="10"/>
  <c r="H700" i="17" s="1"/>
  <c r="P48" i="10"/>
  <c r="H701" i="17" s="1"/>
  <c r="P49" i="10"/>
  <c r="H702" i="17" s="1"/>
  <c r="P50" i="10"/>
  <c r="H703" i="17" s="1"/>
  <c r="P51" i="10"/>
  <c r="H704" i="17" s="1"/>
  <c r="P52" i="10"/>
  <c r="H705" i="17" s="1"/>
  <c r="P53" i="10"/>
  <c r="H706" i="17" s="1"/>
  <c r="P54" i="10"/>
  <c r="H707" i="17" s="1"/>
  <c r="P55" i="10"/>
  <c r="H708" i="17" s="1"/>
  <c r="P56" i="10"/>
  <c r="H709" i="17" s="1"/>
  <c r="P57" i="10"/>
  <c r="H710" i="17" s="1"/>
  <c r="P58" i="10"/>
  <c r="H711" i="17" s="1"/>
  <c r="P59" i="10"/>
  <c r="H712" i="17" s="1"/>
  <c r="P60" i="10"/>
  <c r="H713" i="17" s="1"/>
  <c r="P61" i="10"/>
  <c r="H714" i="17" s="1"/>
  <c r="P62" i="10"/>
  <c r="H715" i="17" s="1"/>
  <c r="P63" i="10"/>
  <c r="H716" i="17" s="1"/>
  <c r="P64" i="10"/>
  <c r="H717" i="17" s="1"/>
  <c r="P65" i="10"/>
  <c r="H718" i="17" s="1"/>
  <c r="P66" i="10"/>
  <c r="H719" i="17" s="1"/>
  <c r="P67" i="10"/>
  <c r="H720" i="17" s="1"/>
  <c r="P68" i="10"/>
  <c r="H721" i="17" s="1"/>
  <c r="P69" i="10"/>
  <c r="H722" i="17" s="1"/>
  <c r="P70" i="10"/>
  <c r="H723" i="17" s="1"/>
  <c r="P71" i="10"/>
  <c r="H724" i="17" s="1"/>
  <c r="P72" i="10"/>
  <c r="H725" i="17" s="1"/>
  <c r="P73" i="10"/>
  <c r="H726" i="17" s="1"/>
  <c r="P74" i="10"/>
  <c r="H727" i="17" s="1"/>
  <c r="P75" i="10"/>
  <c r="H728" i="17" s="1"/>
  <c r="P76" i="10"/>
  <c r="H729" i="17" s="1"/>
  <c r="P77" i="10"/>
  <c r="H730" i="17" s="1"/>
  <c r="P78" i="10"/>
  <c r="H731" i="17" s="1"/>
  <c r="P79" i="10"/>
  <c r="H732" i="17" s="1"/>
  <c r="P80" i="10"/>
  <c r="H733" i="17" s="1"/>
  <c r="P81" i="10"/>
  <c r="H734" i="17" s="1"/>
  <c r="P82" i="10"/>
  <c r="H735" i="17" s="1"/>
  <c r="P83" i="10"/>
  <c r="H736" i="17" s="1"/>
  <c r="P84" i="10"/>
  <c r="H737" i="17" s="1"/>
  <c r="P85" i="10"/>
  <c r="H738" i="17" s="1"/>
  <c r="P86" i="10"/>
  <c r="H739" i="17" s="1"/>
  <c r="P87" i="10"/>
  <c r="H740" i="17" s="1"/>
  <c r="P88" i="10"/>
  <c r="H741" i="17" s="1"/>
  <c r="P89" i="10"/>
  <c r="H742" i="17" s="1"/>
  <c r="P90" i="10"/>
  <c r="H743" i="17" s="1"/>
  <c r="P91" i="10"/>
  <c r="H744" i="17" s="1"/>
  <c r="P92" i="10"/>
  <c r="H745" i="17" s="1"/>
  <c r="P93" i="10"/>
  <c r="H746" i="17" s="1"/>
  <c r="P94" i="10"/>
  <c r="H747" i="17" s="1"/>
  <c r="P95" i="10"/>
  <c r="H748" i="17" s="1"/>
  <c r="P96" i="10"/>
  <c r="H749" i="17" s="1"/>
  <c r="P97" i="10"/>
  <c r="H750" i="17" s="1"/>
  <c r="P98" i="10"/>
  <c r="H751" i="17" s="1"/>
  <c r="P99" i="10"/>
  <c r="H752" i="17" s="1"/>
  <c r="P100" i="10"/>
  <c r="H753" i="17" s="1"/>
  <c r="P101" i="10"/>
  <c r="H754" i="17" s="1"/>
  <c r="P102" i="10"/>
  <c r="H755" i="17" s="1"/>
  <c r="P103" i="10"/>
  <c r="H756" i="17" s="1"/>
  <c r="P104" i="10"/>
  <c r="H757" i="17" s="1"/>
  <c r="P105" i="10"/>
  <c r="H758" i="17" s="1"/>
  <c r="P106" i="10"/>
  <c r="H759" i="17" s="1"/>
  <c r="P107" i="10"/>
  <c r="H760" i="17" s="1"/>
  <c r="P108" i="10"/>
  <c r="H761" i="17" s="1"/>
  <c r="P109" i="10"/>
  <c r="H762" i="17" s="1"/>
  <c r="P110" i="10"/>
  <c r="H763" i="17" s="1"/>
  <c r="P111" i="10"/>
  <c r="H764" i="17" s="1"/>
  <c r="P112" i="10"/>
  <c r="H765" i="17" s="1"/>
  <c r="P113" i="10"/>
  <c r="H766" i="17" s="1"/>
  <c r="P114" i="10"/>
  <c r="H767" i="17" s="1"/>
  <c r="P115" i="10"/>
  <c r="H768" i="17" s="1"/>
  <c r="P116" i="10"/>
  <c r="H769" i="17" s="1"/>
  <c r="P117" i="10"/>
  <c r="H770" i="17" s="1"/>
  <c r="P118" i="10"/>
  <c r="H771" i="17" s="1"/>
  <c r="P119" i="10"/>
  <c r="H772" i="17" s="1"/>
  <c r="P120" i="10"/>
  <c r="H773" i="17" s="1"/>
  <c r="P121" i="10"/>
  <c r="H774" i="17" s="1"/>
  <c r="P122" i="10"/>
  <c r="H775" i="17" s="1"/>
  <c r="P123" i="10"/>
  <c r="H776" i="17" s="1"/>
  <c r="P124" i="10"/>
  <c r="H777" i="17" s="1"/>
  <c r="P125" i="10"/>
  <c r="H778" i="17" s="1"/>
  <c r="P126" i="10"/>
  <c r="H779" i="17" s="1"/>
  <c r="P127" i="10"/>
  <c r="H780" i="17" s="1"/>
  <c r="P128" i="10"/>
  <c r="H781" i="17" s="1"/>
  <c r="P129" i="10"/>
  <c r="H782" i="17" s="1"/>
  <c r="P130" i="10"/>
  <c r="H783" i="17" s="1"/>
  <c r="P131" i="10"/>
  <c r="H784" i="17" s="1"/>
  <c r="P132" i="10"/>
  <c r="H785" i="17" s="1"/>
  <c r="P133" i="10"/>
  <c r="H786" i="17" s="1"/>
  <c r="P134" i="10"/>
  <c r="H787" i="17" s="1"/>
  <c r="P135" i="10"/>
  <c r="H788" i="17" s="1"/>
  <c r="P136" i="10"/>
  <c r="H789" i="17" s="1"/>
  <c r="P137" i="10"/>
  <c r="H790" i="17" s="1"/>
  <c r="P138" i="10"/>
  <c r="H791" i="17" s="1"/>
  <c r="P139" i="10"/>
  <c r="H792" i="17" s="1"/>
  <c r="P140" i="10"/>
  <c r="H793" i="17" s="1"/>
  <c r="P141" i="10"/>
  <c r="H794" i="17" s="1"/>
  <c r="P142" i="10"/>
  <c r="H795" i="17" s="1"/>
  <c r="P143" i="10"/>
  <c r="H796" i="17" s="1"/>
  <c r="P144" i="10"/>
  <c r="H797" i="17" s="1"/>
  <c r="P145" i="10"/>
  <c r="H798" i="17" s="1"/>
  <c r="P146" i="10"/>
  <c r="H799" i="17" s="1"/>
  <c r="P147" i="10"/>
  <c r="H800" i="17" s="1"/>
  <c r="P148" i="10"/>
  <c r="H801" i="17" s="1"/>
  <c r="P149" i="10"/>
  <c r="H802" i="17" s="1"/>
  <c r="P150" i="10"/>
  <c r="H803" i="17" s="1"/>
  <c r="P151" i="10"/>
  <c r="H804" i="17" s="1"/>
  <c r="P152" i="10"/>
  <c r="H805" i="17" s="1"/>
  <c r="P153" i="10"/>
  <c r="H806" i="17" s="1"/>
  <c r="P154" i="10"/>
  <c r="H807" i="17" s="1"/>
  <c r="P155" i="10"/>
  <c r="H808" i="17" s="1"/>
  <c r="P156" i="10"/>
  <c r="H809" i="17" s="1"/>
  <c r="P157" i="10"/>
  <c r="H810" i="17" s="1"/>
  <c r="P158" i="10"/>
  <c r="H811" i="17" s="1"/>
  <c r="P159" i="10"/>
  <c r="H812" i="17" s="1"/>
  <c r="P160" i="10"/>
  <c r="H813" i="17" s="1"/>
  <c r="P161" i="10"/>
  <c r="H814" i="17" s="1"/>
  <c r="P162" i="10"/>
  <c r="H815" i="17" s="1"/>
  <c r="P163" i="10"/>
  <c r="H816" i="17" s="1"/>
  <c r="P164" i="10"/>
  <c r="H817" i="17" s="1"/>
  <c r="P165" i="10"/>
  <c r="H818" i="17" s="1"/>
  <c r="P166" i="10"/>
  <c r="H819" i="17" s="1"/>
  <c r="P167" i="10"/>
  <c r="H820" i="17" s="1"/>
  <c r="P168" i="10"/>
  <c r="H821" i="17" s="1"/>
  <c r="P169" i="10"/>
  <c r="H822" i="17" s="1"/>
  <c r="P170" i="10"/>
  <c r="H823" i="17" s="1"/>
  <c r="P171" i="10"/>
  <c r="H824" i="17" s="1"/>
  <c r="P172" i="10"/>
  <c r="H825" i="17" s="1"/>
  <c r="P173" i="10"/>
  <c r="H826" i="17" s="1"/>
  <c r="P174" i="10"/>
  <c r="H827" i="17" s="1"/>
  <c r="P175" i="10"/>
  <c r="H828" i="17" s="1"/>
  <c r="P176" i="10"/>
  <c r="H829" i="17" s="1"/>
  <c r="P177" i="10"/>
  <c r="H830" i="17" s="1"/>
  <c r="P178" i="10"/>
  <c r="H831" i="17" s="1"/>
  <c r="P179" i="10"/>
  <c r="H832" i="17" s="1"/>
  <c r="P180" i="10"/>
  <c r="H833" i="17" s="1"/>
  <c r="P181" i="10"/>
  <c r="H834" i="17" s="1"/>
  <c r="P182" i="10"/>
  <c r="H835" i="17" s="1"/>
  <c r="P183" i="10"/>
  <c r="H836" i="17" s="1"/>
  <c r="P184" i="10"/>
  <c r="H837" i="17" s="1"/>
  <c r="P185" i="10"/>
  <c r="H838" i="17" s="1"/>
  <c r="P186" i="10"/>
  <c r="H839" i="17" s="1"/>
  <c r="P187" i="10"/>
  <c r="H840" i="17" s="1"/>
  <c r="P188" i="10"/>
  <c r="H841" i="17" s="1"/>
  <c r="P189" i="10"/>
  <c r="H842" i="17" s="1"/>
  <c r="P190" i="10"/>
  <c r="H843" i="17" s="1"/>
  <c r="P191" i="10"/>
  <c r="H844" i="17" s="1"/>
  <c r="P192" i="10"/>
  <c r="H845" i="17" s="1"/>
  <c r="P193" i="10"/>
  <c r="H846" i="17" s="1"/>
  <c r="P194" i="10"/>
  <c r="H847" i="17" s="1"/>
  <c r="P195" i="10"/>
  <c r="H848" i="17" s="1"/>
  <c r="P196" i="10"/>
  <c r="H849" i="17" s="1"/>
  <c r="P197" i="10"/>
  <c r="H850" i="17" s="1"/>
  <c r="P198" i="10"/>
  <c r="H851" i="17" s="1"/>
  <c r="P199" i="10"/>
  <c r="H852" i="17" s="1"/>
  <c r="P200" i="10"/>
  <c r="H853" i="17" s="1"/>
  <c r="P201" i="10"/>
  <c r="H854" i="17" s="1"/>
  <c r="P202" i="10"/>
  <c r="H855" i="17" s="1"/>
  <c r="P203" i="10"/>
  <c r="H856" i="17" s="1"/>
  <c r="P204" i="10"/>
  <c r="H857" i="17" s="1"/>
  <c r="P205" i="10"/>
  <c r="H858" i="17" s="1"/>
  <c r="P206" i="10"/>
  <c r="H859" i="17" s="1"/>
  <c r="P207" i="10"/>
  <c r="H860" i="17" s="1"/>
  <c r="P208" i="10"/>
  <c r="H861" i="17" s="1"/>
  <c r="P209" i="10"/>
  <c r="H862" i="17" s="1"/>
  <c r="P210" i="10"/>
  <c r="H863" i="17" s="1"/>
  <c r="P211" i="10"/>
  <c r="H864" i="17" s="1"/>
  <c r="P212" i="10"/>
  <c r="H865" i="17" s="1"/>
  <c r="P213" i="10"/>
  <c r="H866" i="17" s="1"/>
  <c r="P214" i="10"/>
  <c r="H867" i="17" s="1"/>
  <c r="P215" i="10"/>
  <c r="H868" i="17" s="1"/>
  <c r="P216" i="10"/>
  <c r="H869" i="17" s="1"/>
  <c r="P217" i="10"/>
  <c r="H870" i="17" s="1"/>
  <c r="P218" i="10"/>
  <c r="H871" i="17" s="1"/>
  <c r="P219" i="10"/>
  <c r="H872" i="17" s="1"/>
  <c r="P220" i="10"/>
  <c r="H873" i="17" s="1"/>
  <c r="P221" i="10"/>
  <c r="H874" i="17" s="1"/>
  <c r="P222" i="10"/>
  <c r="H875" i="17" s="1"/>
  <c r="P223" i="10"/>
  <c r="H876" i="17" s="1"/>
  <c r="P224" i="10"/>
  <c r="H877" i="17" s="1"/>
  <c r="P225" i="10"/>
  <c r="H878" i="17" s="1"/>
  <c r="P226" i="10"/>
  <c r="H879" i="17" s="1"/>
  <c r="P227" i="10"/>
  <c r="H880" i="17" s="1"/>
  <c r="O284" i="15"/>
  <c r="O283" i="15"/>
  <c r="O282" i="15"/>
  <c r="O281" i="15"/>
  <c r="O280" i="15"/>
  <c r="O279" i="15"/>
  <c r="O278" i="15"/>
  <c r="O277" i="15"/>
  <c r="O276" i="15"/>
  <c r="O275" i="15"/>
  <c r="O274" i="15"/>
  <c r="O273" i="15"/>
  <c r="O272" i="15"/>
  <c r="O271" i="15"/>
  <c r="O270" i="15"/>
  <c r="O269" i="15"/>
  <c r="O268" i="15"/>
  <c r="O267" i="15"/>
  <c r="O266" i="15"/>
  <c r="O265" i="15"/>
  <c r="O264" i="15"/>
  <c r="O263" i="15"/>
  <c r="O262" i="15"/>
  <c r="O261" i="15"/>
  <c r="O260" i="15"/>
  <c r="O259" i="15"/>
  <c r="O258" i="15"/>
  <c r="O257" i="15"/>
  <c r="O256" i="15"/>
  <c r="O255" i="15"/>
  <c r="O254" i="15"/>
  <c r="O253" i="15"/>
  <c r="O252" i="15"/>
  <c r="O251" i="15"/>
  <c r="O250" i="15"/>
  <c r="O249" i="15"/>
  <c r="O248" i="15"/>
  <c r="O247" i="15"/>
  <c r="O246" i="15"/>
  <c r="O245" i="15"/>
  <c r="O244" i="15"/>
  <c r="O243" i="15"/>
  <c r="O242" i="15"/>
  <c r="O241" i="15"/>
  <c r="O240" i="15"/>
  <c r="O239" i="15"/>
  <c r="O238" i="15"/>
  <c r="O237" i="15"/>
  <c r="O236" i="15"/>
  <c r="O235" i="15"/>
  <c r="O234" i="15"/>
  <c r="O233" i="15"/>
  <c r="O232" i="15"/>
  <c r="O231" i="15"/>
  <c r="O230" i="15"/>
  <c r="O229" i="15"/>
  <c r="O228" i="15"/>
  <c r="O227" i="15"/>
  <c r="O226" i="15"/>
  <c r="O225" i="15"/>
  <c r="O224" i="15"/>
  <c r="O223" i="15"/>
  <c r="O222" i="15"/>
  <c r="O221" i="15"/>
  <c r="O220" i="15"/>
  <c r="O219" i="15"/>
  <c r="O218" i="15"/>
  <c r="O217" i="15"/>
  <c r="O216" i="15"/>
  <c r="O215" i="15"/>
  <c r="O214" i="15"/>
  <c r="O213" i="15"/>
  <c r="O212" i="15"/>
  <c r="O211" i="15"/>
  <c r="O210" i="15"/>
  <c r="O209" i="15"/>
  <c r="O208" i="15"/>
  <c r="O207" i="15"/>
  <c r="O206" i="15"/>
  <c r="O205" i="15"/>
  <c r="O204" i="15"/>
  <c r="O203" i="15"/>
  <c r="O202" i="15"/>
  <c r="O201" i="15"/>
  <c r="O200" i="15"/>
  <c r="O199" i="15"/>
  <c r="O198" i="15"/>
  <c r="O197" i="15"/>
  <c r="O196" i="15"/>
  <c r="O195" i="15"/>
  <c r="O194" i="15"/>
  <c r="O193" i="15"/>
  <c r="O192" i="15"/>
  <c r="O191" i="15"/>
  <c r="O190" i="15"/>
  <c r="O189" i="15"/>
  <c r="O188" i="15"/>
  <c r="O187" i="15"/>
  <c r="O186" i="15"/>
  <c r="O185" i="15"/>
  <c r="O184" i="15"/>
  <c r="O183" i="15"/>
  <c r="O182" i="15"/>
  <c r="O181" i="15"/>
  <c r="O180" i="15"/>
  <c r="O179" i="15"/>
  <c r="O178" i="15"/>
  <c r="O177" i="15"/>
  <c r="O176" i="15"/>
  <c r="O175" i="15"/>
  <c r="O174" i="15"/>
  <c r="O173" i="15"/>
  <c r="O172" i="15"/>
  <c r="O171" i="15"/>
  <c r="O170" i="15"/>
  <c r="O169" i="15"/>
  <c r="O168" i="15"/>
  <c r="O167" i="15"/>
  <c r="O166" i="15"/>
  <c r="O165" i="15"/>
  <c r="O164" i="15"/>
  <c r="O163" i="15"/>
  <c r="O162" i="15"/>
  <c r="O161" i="15"/>
  <c r="O160" i="15"/>
  <c r="O159" i="15"/>
  <c r="O158" i="15"/>
  <c r="O157" i="15"/>
  <c r="O156" i="15"/>
  <c r="O155" i="15"/>
  <c r="O154" i="15"/>
  <c r="O153" i="15"/>
  <c r="O152" i="15"/>
  <c r="O151" i="15"/>
  <c r="O150" i="15"/>
  <c r="O149" i="15"/>
  <c r="O148" i="15"/>
  <c r="O147" i="15"/>
  <c r="O146" i="15"/>
  <c r="O145" i="15"/>
  <c r="O144" i="15"/>
  <c r="O143" i="15"/>
  <c r="O142" i="15"/>
  <c r="O141" i="15"/>
  <c r="O140" i="15"/>
  <c r="O139" i="15"/>
  <c r="O138" i="15"/>
  <c r="O137" i="15"/>
  <c r="O136" i="15"/>
  <c r="O135" i="15"/>
  <c r="O134" i="15"/>
  <c r="O133" i="15"/>
  <c r="O132" i="15"/>
  <c r="O131" i="15"/>
  <c r="O130" i="15"/>
  <c r="O129" i="15"/>
  <c r="O128" i="15"/>
  <c r="O127" i="15"/>
  <c r="O126" i="15"/>
  <c r="O125" i="15"/>
  <c r="O124" i="15"/>
  <c r="O123" i="15"/>
  <c r="O122" i="15"/>
  <c r="O121" i="15"/>
  <c r="O120" i="15"/>
  <c r="O119" i="15"/>
  <c r="O118" i="15"/>
  <c r="O117" i="15"/>
  <c r="O116" i="15"/>
  <c r="O115" i="15"/>
  <c r="O114" i="15"/>
  <c r="O113" i="15"/>
  <c r="O112" i="15"/>
  <c r="O111" i="15"/>
  <c r="O110" i="15"/>
  <c r="O109" i="15"/>
  <c r="O108" i="15"/>
  <c r="O107" i="15"/>
  <c r="O106" i="15"/>
  <c r="O105" i="15"/>
  <c r="O104" i="15"/>
  <c r="O103" i="15"/>
  <c r="O102" i="15"/>
  <c r="O101" i="15"/>
  <c r="O100" i="15"/>
  <c r="O99" i="15"/>
  <c r="O98" i="15"/>
  <c r="O97" i="15"/>
  <c r="O96" i="15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O82" i="15"/>
  <c r="O81" i="15"/>
  <c r="O80" i="15"/>
  <c r="O79" i="15"/>
  <c r="O78" i="15"/>
  <c r="O77" i="15"/>
  <c r="O76" i="15"/>
  <c r="O75" i="15"/>
  <c r="O74" i="15"/>
  <c r="O73" i="15"/>
  <c r="O72" i="15"/>
  <c r="O71" i="15"/>
  <c r="O70" i="15"/>
  <c r="O69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R35" i="14"/>
  <c r="P35" i="14"/>
  <c r="P34" i="14"/>
  <c r="H1535" i="17" s="1"/>
  <c r="P36" i="14"/>
  <c r="H1537" i="17" s="1"/>
  <c r="P37" i="14"/>
  <c r="H1538" i="17" s="1"/>
  <c r="P38" i="14"/>
  <c r="H1539" i="17" s="1"/>
  <c r="P39" i="14"/>
  <c r="H1540" i="17" s="1"/>
  <c r="P40" i="14"/>
  <c r="H1541" i="17" s="1"/>
  <c r="P41" i="14"/>
  <c r="H1542" i="17" s="1"/>
  <c r="P42" i="14"/>
  <c r="H1543" i="17" s="1"/>
  <c r="P43" i="14"/>
  <c r="H1544" i="17" s="1"/>
  <c r="P44" i="14"/>
  <c r="H1545" i="17" s="1"/>
  <c r="P45" i="14"/>
  <c r="H1546" i="17" s="1"/>
  <c r="P46" i="14"/>
  <c r="H1547" i="17" s="1"/>
  <c r="P47" i="14"/>
  <c r="H1548" i="17" s="1"/>
  <c r="P48" i="14"/>
  <c r="H1549" i="17" s="1"/>
  <c r="P49" i="14"/>
  <c r="H1550" i="17" s="1"/>
  <c r="P50" i="14"/>
  <c r="H1551" i="17" s="1"/>
  <c r="P51" i="14"/>
  <c r="H1552" i="17" s="1"/>
  <c r="P52" i="14"/>
  <c r="H1553" i="17" s="1"/>
  <c r="P53" i="14"/>
  <c r="H1554" i="17" s="1"/>
  <c r="P54" i="14"/>
  <c r="H1555" i="17" s="1"/>
  <c r="P55" i="14"/>
  <c r="H1556" i="17" s="1"/>
  <c r="P56" i="14"/>
  <c r="H1557" i="17" s="1"/>
  <c r="P57" i="14"/>
  <c r="H1558" i="17" s="1"/>
  <c r="P58" i="14"/>
  <c r="H1559" i="17" s="1"/>
  <c r="P59" i="14"/>
  <c r="H1560" i="17" s="1"/>
  <c r="P60" i="14"/>
  <c r="H1561" i="17" s="1"/>
  <c r="P61" i="14"/>
  <c r="H1562" i="17" s="1"/>
  <c r="P62" i="14"/>
  <c r="H1563" i="17" s="1"/>
  <c r="P63" i="14"/>
  <c r="H1564" i="17" s="1"/>
  <c r="P64" i="14"/>
  <c r="H1565" i="17" s="1"/>
  <c r="P65" i="14"/>
  <c r="H1566" i="17" s="1"/>
  <c r="P66" i="14"/>
  <c r="H1567" i="17" s="1"/>
  <c r="P67" i="14"/>
  <c r="H1568" i="17" s="1"/>
  <c r="P68" i="14"/>
  <c r="H1569" i="17" s="1"/>
  <c r="P69" i="14"/>
  <c r="H1570" i="17" s="1"/>
  <c r="P70" i="14"/>
  <c r="H1571" i="17" s="1"/>
  <c r="P71" i="14"/>
  <c r="H1572" i="17" s="1"/>
  <c r="P72" i="14"/>
  <c r="H1573" i="17" s="1"/>
  <c r="P73" i="14"/>
  <c r="H1574" i="17" s="1"/>
  <c r="P74" i="14"/>
  <c r="H1575" i="17" s="1"/>
  <c r="P75" i="14"/>
  <c r="H1576" i="17" s="1"/>
  <c r="P76" i="14"/>
  <c r="H1577" i="17" s="1"/>
  <c r="P77" i="14"/>
  <c r="H1578" i="17" s="1"/>
  <c r="P78" i="14"/>
  <c r="H1579" i="17" s="1"/>
  <c r="P79" i="14"/>
  <c r="H1580" i="17" s="1"/>
  <c r="P80" i="14"/>
  <c r="H1581" i="17" s="1"/>
  <c r="P81" i="14"/>
  <c r="H1582" i="17" s="1"/>
  <c r="P82" i="14"/>
  <c r="H1583" i="17" s="1"/>
  <c r="P83" i="14"/>
  <c r="H1584" i="17" s="1"/>
  <c r="P84" i="14"/>
  <c r="H1585" i="17" s="1"/>
  <c r="P85" i="14"/>
  <c r="H1586" i="17" s="1"/>
  <c r="P86" i="14"/>
  <c r="H1587" i="17" s="1"/>
  <c r="P87" i="14"/>
  <c r="H1588" i="17" s="1"/>
  <c r="P88" i="14"/>
  <c r="H1589" i="17" s="1"/>
  <c r="P89" i="14"/>
  <c r="H1590" i="17" s="1"/>
  <c r="P90" i="14"/>
  <c r="H1591" i="17" s="1"/>
  <c r="P91" i="14"/>
  <c r="H1592" i="17" s="1"/>
  <c r="P92" i="14"/>
  <c r="H1593" i="17" s="1"/>
  <c r="P93" i="14"/>
  <c r="H1594" i="17" s="1"/>
  <c r="P94" i="14"/>
  <c r="H1595" i="17" s="1"/>
  <c r="P95" i="14"/>
  <c r="H1596" i="17" s="1"/>
  <c r="P96" i="14"/>
  <c r="H1597" i="17" s="1"/>
  <c r="P97" i="14"/>
  <c r="H1598" i="17" s="1"/>
  <c r="P98" i="14"/>
  <c r="H1599" i="17" s="1"/>
  <c r="P99" i="14"/>
  <c r="H1600" i="17" s="1"/>
  <c r="P100" i="14"/>
  <c r="H1601" i="17" s="1"/>
  <c r="P101" i="14"/>
  <c r="H1602" i="17" s="1"/>
  <c r="P102" i="14"/>
  <c r="H1603" i="17" s="1"/>
  <c r="P103" i="14"/>
  <c r="H1604" i="17" s="1"/>
  <c r="P104" i="14"/>
  <c r="H1605" i="17" s="1"/>
  <c r="P105" i="14"/>
  <c r="H1606" i="17" s="1"/>
  <c r="P106" i="14"/>
  <c r="H1607" i="17" s="1"/>
  <c r="P107" i="14"/>
  <c r="H1608" i="17" s="1"/>
  <c r="P108" i="14"/>
  <c r="H1609" i="17" s="1"/>
  <c r="P109" i="14"/>
  <c r="H1610" i="17" s="1"/>
  <c r="P110" i="14"/>
  <c r="H1611" i="17" s="1"/>
  <c r="P111" i="14"/>
  <c r="H1612" i="17" s="1"/>
  <c r="P112" i="14"/>
  <c r="H1613" i="17" s="1"/>
  <c r="P113" i="14"/>
  <c r="H1614" i="17" s="1"/>
  <c r="P114" i="14"/>
  <c r="H1615" i="17" s="1"/>
  <c r="P115" i="14"/>
  <c r="H1616" i="17" s="1"/>
  <c r="P116" i="14"/>
  <c r="H1617" i="17" s="1"/>
  <c r="P117" i="14"/>
  <c r="H1618" i="17" s="1"/>
  <c r="P118" i="14"/>
  <c r="H1619" i="17" s="1"/>
  <c r="P119" i="14"/>
  <c r="H1620" i="17" s="1"/>
  <c r="P120" i="14"/>
  <c r="H1621" i="17" s="1"/>
  <c r="P121" i="14"/>
  <c r="H1622" i="17" s="1"/>
  <c r="P122" i="14"/>
  <c r="H1623" i="17" s="1"/>
  <c r="P123" i="14"/>
  <c r="H1624" i="17" s="1"/>
  <c r="P124" i="14"/>
  <c r="H1625" i="17" s="1"/>
  <c r="P125" i="14"/>
  <c r="H1626" i="17" s="1"/>
  <c r="P126" i="14"/>
  <c r="H1627" i="17" s="1"/>
  <c r="P127" i="14"/>
  <c r="H1628" i="17" s="1"/>
  <c r="P128" i="14"/>
  <c r="H1629" i="17" s="1"/>
  <c r="P129" i="14"/>
  <c r="H1630" i="17" s="1"/>
  <c r="P130" i="14"/>
  <c r="H1631" i="17" s="1"/>
  <c r="P131" i="14"/>
  <c r="H1632" i="17" s="1"/>
  <c r="P132" i="14"/>
  <c r="H1633" i="17" s="1"/>
  <c r="P133" i="14"/>
  <c r="H1634" i="17" s="1"/>
  <c r="P134" i="14"/>
  <c r="H1635" i="17" s="1"/>
  <c r="P135" i="14"/>
  <c r="H1636" i="17" s="1"/>
  <c r="P136" i="14"/>
  <c r="H1637" i="17" s="1"/>
  <c r="P137" i="14"/>
  <c r="H1638" i="17" s="1"/>
  <c r="P138" i="14"/>
  <c r="H1639" i="17" s="1"/>
  <c r="P139" i="14"/>
  <c r="H1640" i="17" s="1"/>
  <c r="P140" i="14"/>
  <c r="H1641" i="17" s="1"/>
  <c r="P141" i="14"/>
  <c r="H1642" i="17" s="1"/>
  <c r="P142" i="14"/>
  <c r="H1643" i="17" s="1"/>
  <c r="P143" i="14"/>
  <c r="H1644" i="17" s="1"/>
  <c r="P144" i="14"/>
  <c r="H1645" i="17" s="1"/>
  <c r="P145" i="14"/>
  <c r="H1646" i="17" s="1"/>
  <c r="P146" i="14"/>
  <c r="H1647" i="17" s="1"/>
  <c r="P147" i="14"/>
  <c r="H1648" i="17" s="1"/>
  <c r="P148" i="14"/>
  <c r="H1649" i="17" s="1"/>
  <c r="P149" i="14"/>
  <c r="H1650" i="17" s="1"/>
  <c r="P150" i="14"/>
  <c r="H1651" i="17" s="1"/>
  <c r="P151" i="14"/>
  <c r="H1652" i="17" s="1"/>
  <c r="P152" i="14"/>
  <c r="H1653" i="17" s="1"/>
  <c r="P153" i="14"/>
  <c r="H1654" i="17" s="1"/>
  <c r="P154" i="14"/>
  <c r="H1655" i="17" s="1"/>
  <c r="P155" i="14"/>
  <c r="H1656" i="17" s="1"/>
  <c r="P156" i="14"/>
  <c r="H1657" i="17" s="1"/>
  <c r="P157" i="14"/>
  <c r="H1658" i="17" s="1"/>
  <c r="P158" i="14"/>
  <c r="H1659" i="17" s="1"/>
  <c r="P159" i="14"/>
  <c r="H1660" i="17" s="1"/>
  <c r="P160" i="14"/>
  <c r="H1661" i="17" s="1"/>
  <c r="P161" i="14"/>
  <c r="H1662" i="17" s="1"/>
  <c r="P162" i="14"/>
  <c r="H1663" i="17" s="1"/>
  <c r="P163" i="14"/>
  <c r="H1664" i="17" s="1"/>
  <c r="P164" i="14"/>
  <c r="H1665" i="17" s="1"/>
  <c r="P165" i="14"/>
  <c r="H1666" i="17" s="1"/>
  <c r="P166" i="14"/>
  <c r="H1667" i="17" s="1"/>
  <c r="P167" i="14"/>
  <c r="H1668" i="17" s="1"/>
  <c r="P168" i="14"/>
  <c r="H1669" i="17" s="1"/>
  <c r="P169" i="14"/>
  <c r="H1670" i="17" s="1"/>
  <c r="P170" i="14"/>
  <c r="H1671" i="17" s="1"/>
  <c r="P171" i="14"/>
  <c r="H1672" i="17" s="1"/>
  <c r="P172" i="14"/>
  <c r="H1673" i="17" s="1"/>
  <c r="P173" i="14"/>
  <c r="H1674" i="17" s="1"/>
  <c r="P174" i="14"/>
  <c r="H1675" i="17" s="1"/>
  <c r="P175" i="14"/>
  <c r="H1676" i="17" s="1"/>
  <c r="P176" i="14"/>
  <c r="H1677" i="17" s="1"/>
  <c r="P177" i="14"/>
  <c r="H1678" i="17" s="1"/>
  <c r="P178" i="14"/>
  <c r="H1679" i="17" s="1"/>
  <c r="P179" i="14"/>
  <c r="H1680" i="17" s="1"/>
  <c r="P180" i="14"/>
  <c r="H1681" i="17" s="1"/>
  <c r="P181" i="14"/>
  <c r="H1682" i="17" s="1"/>
  <c r="P182" i="14"/>
  <c r="H1683" i="17" s="1"/>
  <c r="P183" i="14"/>
  <c r="H1684" i="17" s="1"/>
  <c r="P184" i="14"/>
  <c r="H1685" i="17" s="1"/>
  <c r="P185" i="14"/>
  <c r="H1686" i="17" s="1"/>
  <c r="P186" i="14"/>
  <c r="H1687" i="17" s="1"/>
  <c r="P187" i="14"/>
  <c r="H1688" i="17" s="1"/>
  <c r="P188" i="14"/>
  <c r="H1689" i="17" s="1"/>
  <c r="P189" i="14"/>
  <c r="H1690" i="17" s="1"/>
  <c r="P190" i="14"/>
  <c r="H1691" i="17" s="1"/>
  <c r="P191" i="14"/>
  <c r="H1692" i="17" s="1"/>
  <c r="P192" i="14"/>
  <c r="H1693" i="17" s="1"/>
  <c r="P193" i="14"/>
  <c r="H1694" i="17" s="1"/>
  <c r="P194" i="14"/>
  <c r="H1695" i="17" s="1"/>
  <c r="P195" i="14"/>
  <c r="H1696" i="17" s="1"/>
  <c r="P196" i="14"/>
  <c r="H1697" i="17" s="1"/>
  <c r="P197" i="14"/>
  <c r="H1698" i="17" s="1"/>
  <c r="P198" i="14"/>
  <c r="H1699" i="17" s="1"/>
  <c r="P199" i="14"/>
  <c r="H1700" i="17" s="1"/>
  <c r="P200" i="14"/>
  <c r="H1701" i="17" s="1"/>
  <c r="P201" i="14"/>
  <c r="H1702" i="17" s="1"/>
  <c r="P202" i="14"/>
  <c r="H1703" i="17" s="1"/>
  <c r="P203" i="14"/>
  <c r="H1704" i="17" s="1"/>
  <c r="P204" i="14"/>
  <c r="H1705" i="17" s="1"/>
  <c r="P205" i="14"/>
  <c r="H1706" i="17" s="1"/>
  <c r="P206" i="14"/>
  <c r="H1707" i="17" s="1"/>
  <c r="P207" i="14"/>
  <c r="H1708" i="17" s="1"/>
  <c r="P208" i="14"/>
  <c r="H1709" i="17" s="1"/>
  <c r="P209" i="14"/>
  <c r="H1710" i="17" s="1"/>
  <c r="P210" i="14"/>
  <c r="H1711" i="17" s="1"/>
  <c r="P211" i="14"/>
  <c r="H1712" i="17" s="1"/>
  <c r="P212" i="14"/>
  <c r="H1713" i="17" s="1"/>
  <c r="P213" i="14"/>
  <c r="H1714" i="17" s="1"/>
  <c r="P214" i="14"/>
  <c r="H1715" i="17" s="1"/>
  <c r="P215" i="14"/>
  <c r="H1716" i="17" s="1"/>
  <c r="P216" i="14"/>
  <c r="H1717" i="17" s="1"/>
  <c r="P217" i="14"/>
  <c r="H1718" i="17" s="1"/>
  <c r="P218" i="14"/>
  <c r="H1719" i="17" s="1"/>
  <c r="P219" i="14"/>
  <c r="H1720" i="17" s="1"/>
  <c r="P220" i="14"/>
  <c r="H1721" i="17" s="1"/>
  <c r="P221" i="14"/>
  <c r="H1722" i="17" s="1"/>
  <c r="P222" i="14"/>
  <c r="H1723" i="17" s="1"/>
  <c r="P223" i="14"/>
  <c r="H1724" i="17" s="1"/>
  <c r="P224" i="14"/>
  <c r="H1725" i="17" s="1"/>
  <c r="P225" i="14"/>
  <c r="H1726" i="17" s="1"/>
  <c r="P226" i="14"/>
  <c r="H1727" i="17" s="1"/>
  <c r="P227" i="14"/>
  <c r="H1728" i="17" s="1"/>
  <c r="P228" i="14"/>
  <c r="H1729" i="17" s="1"/>
  <c r="P229" i="14"/>
  <c r="H1730" i="17" s="1"/>
  <c r="P230" i="14"/>
  <c r="H1731" i="17" s="1"/>
  <c r="P231" i="14"/>
  <c r="H1732" i="17" s="1"/>
  <c r="P232" i="14"/>
  <c r="H1733" i="17" s="1"/>
  <c r="P233" i="14"/>
  <c r="H1734" i="17" s="1"/>
  <c r="P234" i="14"/>
  <c r="H1735" i="17" s="1"/>
  <c r="P235" i="14"/>
  <c r="H1736" i="17" s="1"/>
  <c r="P236" i="14"/>
  <c r="H1737" i="17" s="1"/>
  <c r="P237" i="14"/>
  <c r="H1738" i="17" s="1"/>
  <c r="P238" i="14"/>
  <c r="H1739" i="17" s="1"/>
  <c r="P239" i="14"/>
  <c r="H1740" i="17" s="1"/>
  <c r="P240" i="14"/>
  <c r="H1741" i="17" s="1"/>
  <c r="P241" i="14"/>
  <c r="H1742" i="17" s="1"/>
  <c r="P242" i="14"/>
  <c r="H1743" i="17" s="1"/>
  <c r="P243" i="14"/>
  <c r="H1744" i="17" s="1"/>
  <c r="P244" i="14"/>
  <c r="H1745" i="17" s="1"/>
  <c r="P245" i="14"/>
  <c r="H1746" i="17" s="1"/>
  <c r="P246" i="14"/>
  <c r="H1747" i="17" s="1"/>
  <c r="P247" i="14"/>
  <c r="H1748" i="17" s="1"/>
  <c r="P248" i="14"/>
  <c r="H1749" i="17" s="1"/>
  <c r="P249" i="14"/>
  <c r="H1750" i="17" s="1"/>
  <c r="P250" i="14"/>
  <c r="H1751" i="17" s="1"/>
  <c r="P251" i="14"/>
  <c r="H1752" i="17" s="1"/>
  <c r="P252" i="14"/>
  <c r="H1753" i="17" s="1"/>
  <c r="P253" i="14"/>
  <c r="H1754" i="17" s="1"/>
  <c r="P254" i="14"/>
  <c r="H1755" i="17" s="1"/>
  <c r="P255" i="14"/>
  <c r="H1756" i="17" s="1"/>
  <c r="P256" i="14"/>
  <c r="H1757" i="17" s="1"/>
  <c r="P257" i="14"/>
  <c r="H1758" i="17" s="1"/>
  <c r="P258" i="14"/>
  <c r="H1759" i="17" s="1"/>
  <c r="P259" i="14"/>
  <c r="H1760" i="17" s="1"/>
  <c r="P260" i="14"/>
  <c r="H1761" i="17" s="1"/>
  <c r="P261" i="14"/>
  <c r="H1762" i="17" s="1"/>
  <c r="P262" i="14"/>
  <c r="H1763" i="17" s="1"/>
  <c r="P263" i="14"/>
  <c r="H1764" i="17" s="1"/>
  <c r="P264" i="14"/>
  <c r="H1765" i="17" s="1"/>
  <c r="P265" i="14"/>
  <c r="H1766" i="17" s="1"/>
  <c r="P266" i="14"/>
  <c r="H1767" i="17" s="1"/>
  <c r="P267" i="14"/>
  <c r="H1768" i="17" s="1"/>
  <c r="P268" i="14"/>
  <c r="H1769" i="17" s="1"/>
  <c r="P269" i="14"/>
  <c r="H1770" i="17" s="1"/>
  <c r="P270" i="14"/>
  <c r="H1771" i="17" s="1"/>
  <c r="P271" i="14"/>
  <c r="H1772" i="17" s="1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O244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9" i="13"/>
  <c r="O228" i="13"/>
  <c r="O227" i="13"/>
  <c r="O226" i="13"/>
  <c r="O225" i="13"/>
  <c r="O224" i="13"/>
  <c r="O223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R35" i="12"/>
  <c r="R36" i="12" s="1"/>
  <c r="R37" i="12" s="1"/>
  <c r="R38" i="12" s="1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R92" i="12" s="1"/>
  <c r="R93" i="12" s="1"/>
  <c r="R94" i="12" s="1"/>
  <c r="R95" i="12" s="1"/>
  <c r="R96" i="12" s="1"/>
  <c r="R97" i="12" s="1"/>
  <c r="R98" i="12" s="1"/>
  <c r="R99" i="12" s="1"/>
  <c r="R100" i="12" s="1"/>
  <c r="R101" i="12" s="1"/>
  <c r="R102" i="12" s="1"/>
  <c r="R103" i="12" s="1"/>
  <c r="R104" i="12" s="1"/>
  <c r="R105" i="12" s="1"/>
  <c r="R106" i="12" s="1"/>
  <c r="R107" i="12" s="1"/>
  <c r="R108" i="12" s="1"/>
  <c r="R109" i="12" s="1"/>
  <c r="R110" i="12" s="1"/>
  <c r="R111" i="12" s="1"/>
  <c r="R112" i="12" s="1"/>
  <c r="R113" i="12" s="1"/>
  <c r="R114" i="12" s="1"/>
  <c r="R115" i="12" s="1"/>
  <c r="R116" i="12" s="1"/>
  <c r="R117" i="12" s="1"/>
  <c r="R118" i="12" s="1"/>
  <c r="R119" i="12" s="1"/>
  <c r="R120" i="12" s="1"/>
  <c r="R121" i="12" s="1"/>
  <c r="R122" i="12" s="1"/>
  <c r="R123" i="12" s="1"/>
  <c r="R124" i="12" s="1"/>
  <c r="R125" i="12" s="1"/>
  <c r="R126" i="12" s="1"/>
  <c r="R127" i="12" s="1"/>
  <c r="R128" i="12" s="1"/>
  <c r="R129" i="12" s="1"/>
  <c r="R130" i="12" s="1"/>
  <c r="R131" i="12" s="1"/>
  <c r="R132" i="12" s="1"/>
  <c r="R133" i="12" s="1"/>
  <c r="R134" i="12" s="1"/>
  <c r="R135" i="12" s="1"/>
  <c r="R136" i="12" s="1"/>
  <c r="R137" i="12" s="1"/>
  <c r="R138" i="12" s="1"/>
  <c r="R139" i="12" s="1"/>
  <c r="R140" i="12" s="1"/>
  <c r="R141" i="12" s="1"/>
  <c r="R142" i="12" s="1"/>
  <c r="R143" i="12" s="1"/>
  <c r="R144" i="12" s="1"/>
  <c r="R145" i="12" s="1"/>
  <c r="R146" i="12" s="1"/>
  <c r="R147" i="12" s="1"/>
  <c r="R148" i="12" s="1"/>
  <c r="R149" i="12" s="1"/>
  <c r="R150" i="12" s="1"/>
  <c r="R151" i="12" s="1"/>
  <c r="R152" i="12" s="1"/>
  <c r="R153" i="12" s="1"/>
  <c r="R154" i="12" s="1"/>
  <c r="R155" i="12" s="1"/>
  <c r="R156" i="12" s="1"/>
  <c r="R157" i="12" s="1"/>
  <c r="R158" i="12" s="1"/>
  <c r="R159" i="12" s="1"/>
  <c r="R160" i="12" s="1"/>
  <c r="R161" i="12" s="1"/>
  <c r="R162" i="12" s="1"/>
  <c r="R163" i="12" s="1"/>
  <c r="R164" i="12" s="1"/>
  <c r="R165" i="12" s="1"/>
  <c r="R166" i="12" s="1"/>
  <c r="R167" i="12" s="1"/>
  <c r="R168" i="12" s="1"/>
  <c r="R169" i="12" s="1"/>
  <c r="R170" i="12" s="1"/>
  <c r="R171" i="12" s="1"/>
  <c r="R172" i="12" s="1"/>
  <c r="R173" i="12" s="1"/>
  <c r="R174" i="12" s="1"/>
  <c r="R175" i="12" s="1"/>
  <c r="R176" i="12" s="1"/>
  <c r="R177" i="12" s="1"/>
  <c r="R178" i="12" s="1"/>
  <c r="R179" i="12" s="1"/>
  <c r="R180" i="12" s="1"/>
  <c r="R181" i="12" s="1"/>
  <c r="R182" i="12" s="1"/>
  <c r="R183" i="12" s="1"/>
  <c r="R184" i="12" s="1"/>
  <c r="R185" i="12" s="1"/>
  <c r="R186" i="12" s="1"/>
  <c r="R187" i="12" s="1"/>
  <c r="R188" i="12" s="1"/>
  <c r="R189" i="12" s="1"/>
  <c r="R190" i="12" s="1"/>
  <c r="R191" i="12" s="1"/>
  <c r="R192" i="12" s="1"/>
  <c r="R193" i="12" s="1"/>
  <c r="R194" i="12" s="1"/>
  <c r="R195" i="12" s="1"/>
  <c r="R196" i="12" s="1"/>
  <c r="R197" i="12" s="1"/>
  <c r="R198" i="12" s="1"/>
  <c r="R199" i="12" s="1"/>
  <c r="R200" i="12" s="1"/>
  <c r="R201" i="12" s="1"/>
  <c r="R202" i="12" s="1"/>
  <c r="R203" i="12" s="1"/>
  <c r="R204" i="12" s="1"/>
  <c r="R205" i="12" s="1"/>
  <c r="R206" i="12" s="1"/>
  <c r="R207" i="12" s="1"/>
  <c r="R208" i="12" s="1"/>
  <c r="R209" i="12" s="1"/>
  <c r="R210" i="12" s="1"/>
  <c r="R211" i="12" s="1"/>
  <c r="R212" i="12" s="1"/>
  <c r="R213" i="12" s="1"/>
  <c r="R214" i="12" s="1"/>
  <c r="R215" i="12" s="1"/>
  <c r="R216" i="12" s="1"/>
  <c r="R217" i="12" s="1"/>
  <c r="R218" i="12" s="1"/>
  <c r="R219" i="12" s="1"/>
  <c r="R220" i="12" s="1"/>
  <c r="R221" i="12" s="1"/>
  <c r="R222" i="12" s="1"/>
  <c r="R223" i="12" s="1"/>
  <c r="R224" i="12" s="1"/>
  <c r="R225" i="12" s="1"/>
  <c r="R226" i="12" s="1"/>
  <c r="R227" i="12" s="1"/>
  <c r="R228" i="12" s="1"/>
  <c r="R229" i="12" s="1"/>
  <c r="R230" i="12" s="1"/>
  <c r="R231" i="12" s="1"/>
  <c r="R232" i="12" s="1"/>
  <c r="R233" i="12" s="1"/>
  <c r="R234" i="12" s="1"/>
  <c r="R235" i="12" s="1"/>
  <c r="R236" i="12" s="1"/>
  <c r="R237" i="12" s="1"/>
  <c r="R238" i="12" s="1"/>
  <c r="R239" i="12" s="1"/>
  <c r="R240" i="12" s="1"/>
  <c r="R241" i="12" s="1"/>
  <c r="R242" i="12" s="1"/>
  <c r="R243" i="12" s="1"/>
  <c r="R244" i="12" s="1"/>
  <c r="R245" i="12" s="1"/>
  <c r="R246" i="12" s="1"/>
  <c r="R247" i="12" s="1"/>
  <c r="R248" i="12" s="1"/>
  <c r="R249" i="12" s="1"/>
  <c r="P249" i="12"/>
  <c r="H1306" i="17" s="1"/>
  <c r="P248" i="12"/>
  <c r="H1305" i="17" s="1"/>
  <c r="P247" i="12"/>
  <c r="H1304" i="17" s="1"/>
  <c r="P246" i="12"/>
  <c r="H1303" i="17" s="1"/>
  <c r="P245" i="12"/>
  <c r="H1302" i="17" s="1"/>
  <c r="P244" i="12"/>
  <c r="H1301" i="17" s="1"/>
  <c r="P243" i="12"/>
  <c r="H1300" i="17" s="1"/>
  <c r="P242" i="12"/>
  <c r="H1299" i="17" s="1"/>
  <c r="P241" i="12"/>
  <c r="H1298" i="17" s="1"/>
  <c r="P240" i="12"/>
  <c r="H1297" i="17" s="1"/>
  <c r="P239" i="12"/>
  <c r="H1296" i="17" s="1"/>
  <c r="P238" i="12"/>
  <c r="H1295" i="17" s="1"/>
  <c r="P237" i="12"/>
  <c r="H1294" i="17" s="1"/>
  <c r="P236" i="12"/>
  <c r="H1293" i="17" s="1"/>
  <c r="P235" i="12"/>
  <c r="H1292" i="17" s="1"/>
  <c r="P234" i="12"/>
  <c r="H1291" i="17" s="1"/>
  <c r="P233" i="12"/>
  <c r="H1290" i="17" s="1"/>
  <c r="P232" i="12"/>
  <c r="H1289" i="17" s="1"/>
  <c r="P231" i="12"/>
  <c r="H1288" i="17" s="1"/>
  <c r="P230" i="12"/>
  <c r="H1287" i="17" s="1"/>
  <c r="P229" i="12"/>
  <c r="H1286" i="17" s="1"/>
  <c r="P228" i="12"/>
  <c r="H1285" i="17" s="1"/>
  <c r="P227" i="12"/>
  <c r="H1284" i="17" s="1"/>
  <c r="P226" i="12"/>
  <c r="H1283" i="17" s="1"/>
  <c r="P225" i="12"/>
  <c r="H1282" i="17" s="1"/>
  <c r="P224" i="12"/>
  <c r="H1281" i="17" s="1"/>
  <c r="P223" i="12"/>
  <c r="H1280" i="17" s="1"/>
  <c r="P222" i="12"/>
  <c r="H1279" i="17" s="1"/>
  <c r="P221" i="12"/>
  <c r="H1278" i="17" s="1"/>
  <c r="P220" i="12"/>
  <c r="H1277" i="17" s="1"/>
  <c r="P219" i="12"/>
  <c r="H1276" i="17" s="1"/>
  <c r="P218" i="12"/>
  <c r="H1275" i="17" s="1"/>
  <c r="P217" i="12"/>
  <c r="H1274" i="17" s="1"/>
  <c r="P216" i="12"/>
  <c r="H1273" i="17" s="1"/>
  <c r="P215" i="12"/>
  <c r="H1272" i="17" s="1"/>
  <c r="P214" i="12"/>
  <c r="H1271" i="17" s="1"/>
  <c r="P213" i="12"/>
  <c r="H1270" i="17" s="1"/>
  <c r="P212" i="12"/>
  <c r="H1269" i="17" s="1"/>
  <c r="P211" i="12"/>
  <c r="H1268" i="17" s="1"/>
  <c r="P210" i="12"/>
  <c r="H1267" i="17" s="1"/>
  <c r="P209" i="12"/>
  <c r="H1266" i="17" s="1"/>
  <c r="P208" i="12"/>
  <c r="H1265" i="17" s="1"/>
  <c r="P207" i="12"/>
  <c r="H1264" i="17" s="1"/>
  <c r="P206" i="12"/>
  <c r="H1263" i="17" s="1"/>
  <c r="P205" i="12"/>
  <c r="H1262" i="17" s="1"/>
  <c r="P204" i="12"/>
  <c r="H1261" i="17" s="1"/>
  <c r="P203" i="12"/>
  <c r="H1260" i="17" s="1"/>
  <c r="P202" i="12"/>
  <c r="H1259" i="17" s="1"/>
  <c r="P201" i="12"/>
  <c r="H1258" i="17" s="1"/>
  <c r="P200" i="12"/>
  <c r="H1257" i="17" s="1"/>
  <c r="P199" i="12"/>
  <c r="H1256" i="17" s="1"/>
  <c r="P198" i="12"/>
  <c r="H1255" i="17" s="1"/>
  <c r="P197" i="12"/>
  <c r="H1254" i="17" s="1"/>
  <c r="P196" i="12"/>
  <c r="H1253" i="17" s="1"/>
  <c r="P195" i="12"/>
  <c r="H1252" i="17" s="1"/>
  <c r="P194" i="12"/>
  <c r="H1251" i="17" s="1"/>
  <c r="P193" i="12"/>
  <c r="H1250" i="17" s="1"/>
  <c r="P192" i="12"/>
  <c r="H1249" i="17" s="1"/>
  <c r="P191" i="12"/>
  <c r="H1248" i="17" s="1"/>
  <c r="P190" i="12"/>
  <c r="H1247" i="17" s="1"/>
  <c r="P189" i="12"/>
  <c r="H1246" i="17" s="1"/>
  <c r="P188" i="12"/>
  <c r="H1245" i="17" s="1"/>
  <c r="P187" i="12"/>
  <c r="H1244" i="17" s="1"/>
  <c r="P186" i="12"/>
  <c r="H1243" i="17" s="1"/>
  <c r="P185" i="12"/>
  <c r="H1242" i="17" s="1"/>
  <c r="P184" i="12"/>
  <c r="H1241" i="17" s="1"/>
  <c r="P183" i="12"/>
  <c r="H1240" i="17" s="1"/>
  <c r="P182" i="12"/>
  <c r="H1239" i="17" s="1"/>
  <c r="P181" i="12"/>
  <c r="H1238" i="17" s="1"/>
  <c r="P180" i="12"/>
  <c r="H1237" i="17" s="1"/>
  <c r="P179" i="12"/>
  <c r="H1236" i="17" s="1"/>
  <c r="P178" i="12"/>
  <c r="H1235" i="17" s="1"/>
  <c r="P177" i="12"/>
  <c r="H1234" i="17" s="1"/>
  <c r="P176" i="12"/>
  <c r="H1233" i="17" s="1"/>
  <c r="P175" i="12"/>
  <c r="H1232" i="17" s="1"/>
  <c r="P174" i="12"/>
  <c r="H1231" i="17" s="1"/>
  <c r="P173" i="12"/>
  <c r="H1230" i="17" s="1"/>
  <c r="P172" i="12"/>
  <c r="H1229" i="17" s="1"/>
  <c r="P171" i="12"/>
  <c r="H1228" i="17" s="1"/>
  <c r="P170" i="12"/>
  <c r="H1227" i="17" s="1"/>
  <c r="P169" i="12"/>
  <c r="H1226" i="17" s="1"/>
  <c r="P168" i="12"/>
  <c r="H1225" i="17" s="1"/>
  <c r="P167" i="12"/>
  <c r="H1224" i="17" s="1"/>
  <c r="P166" i="12"/>
  <c r="H1223" i="17" s="1"/>
  <c r="P165" i="12"/>
  <c r="H1222" i="17" s="1"/>
  <c r="P164" i="12"/>
  <c r="H1221" i="17" s="1"/>
  <c r="P163" i="12"/>
  <c r="H1220" i="17" s="1"/>
  <c r="P162" i="12"/>
  <c r="H1219" i="17" s="1"/>
  <c r="P161" i="12"/>
  <c r="H1218" i="17" s="1"/>
  <c r="P160" i="12"/>
  <c r="H1217" i="17" s="1"/>
  <c r="P159" i="12"/>
  <c r="H1216" i="17" s="1"/>
  <c r="P158" i="12"/>
  <c r="H1215" i="17" s="1"/>
  <c r="P157" i="12"/>
  <c r="H1214" i="17" s="1"/>
  <c r="P156" i="12"/>
  <c r="H1213" i="17" s="1"/>
  <c r="P155" i="12"/>
  <c r="H1212" i="17" s="1"/>
  <c r="P154" i="12"/>
  <c r="H1211" i="17" s="1"/>
  <c r="P153" i="12"/>
  <c r="H1210" i="17" s="1"/>
  <c r="P152" i="12"/>
  <c r="H1209" i="17" s="1"/>
  <c r="P151" i="12"/>
  <c r="H1208" i="17" s="1"/>
  <c r="P150" i="12"/>
  <c r="H1207" i="17" s="1"/>
  <c r="P149" i="12"/>
  <c r="H1206" i="17" s="1"/>
  <c r="P148" i="12"/>
  <c r="H1205" i="17" s="1"/>
  <c r="P147" i="12"/>
  <c r="H1204" i="17" s="1"/>
  <c r="P146" i="12"/>
  <c r="H1203" i="17" s="1"/>
  <c r="P145" i="12"/>
  <c r="H1202" i="17" s="1"/>
  <c r="P144" i="12"/>
  <c r="H1201" i="17" s="1"/>
  <c r="P143" i="12"/>
  <c r="H1200" i="17" s="1"/>
  <c r="P142" i="12"/>
  <c r="H1199" i="17" s="1"/>
  <c r="P141" i="12"/>
  <c r="H1198" i="17" s="1"/>
  <c r="P140" i="12"/>
  <c r="H1197" i="17" s="1"/>
  <c r="P139" i="12"/>
  <c r="H1196" i="17" s="1"/>
  <c r="P138" i="12"/>
  <c r="H1195" i="17" s="1"/>
  <c r="P137" i="12"/>
  <c r="H1194" i="17" s="1"/>
  <c r="P136" i="12"/>
  <c r="H1193" i="17" s="1"/>
  <c r="P135" i="12"/>
  <c r="H1192" i="17" s="1"/>
  <c r="P134" i="12"/>
  <c r="H1191" i="17" s="1"/>
  <c r="P133" i="12"/>
  <c r="H1190" i="17" s="1"/>
  <c r="P132" i="12"/>
  <c r="H1189" i="17" s="1"/>
  <c r="P131" i="12"/>
  <c r="H1188" i="17" s="1"/>
  <c r="P130" i="12"/>
  <c r="H1187" i="17" s="1"/>
  <c r="P129" i="12"/>
  <c r="H1186" i="17" s="1"/>
  <c r="P128" i="12"/>
  <c r="H1185" i="17" s="1"/>
  <c r="P127" i="12"/>
  <c r="H1184" i="17" s="1"/>
  <c r="P126" i="12"/>
  <c r="H1183" i="17" s="1"/>
  <c r="P125" i="12"/>
  <c r="H1182" i="17" s="1"/>
  <c r="P124" i="12"/>
  <c r="H1181" i="17" s="1"/>
  <c r="P123" i="12"/>
  <c r="H1180" i="17" s="1"/>
  <c r="P122" i="12"/>
  <c r="H1179" i="17" s="1"/>
  <c r="P121" i="12"/>
  <c r="H1178" i="17" s="1"/>
  <c r="P120" i="12"/>
  <c r="H1177" i="17" s="1"/>
  <c r="P119" i="12"/>
  <c r="H1176" i="17" s="1"/>
  <c r="P118" i="12"/>
  <c r="H1175" i="17" s="1"/>
  <c r="P117" i="12"/>
  <c r="H1174" i="17" s="1"/>
  <c r="P116" i="12"/>
  <c r="H1173" i="17" s="1"/>
  <c r="P115" i="12"/>
  <c r="H1172" i="17" s="1"/>
  <c r="P114" i="12"/>
  <c r="H1171" i="17" s="1"/>
  <c r="P113" i="12"/>
  <c r="H1170" i="17" s="1"/>
  <c r="P112" i="12"/>
  <c r="H1169" i="17" s="1"/>
  <c r="P111" i="12"/>
  <c r="H1168" i="17" s="1"/>
  <c r="P110" i="12"/>
  <c r="H1167" i="17" s="1"/>
  <c r="P109" i="12"/>
  <c r="H1166" i="17" s="1"/>
  <c r="P108" i="12"/>
  <c r="H1165" i="17" s="1"/>
  <c r="P107" i="12"/>
  <c r="H1164" i="17" s="1"/>
  <c r="P106" i="12"/>
  <c r="H1163" i="17" s="1"/>
  <c r="P105" i="12"/>
  <c r="H1162" i="17" s="1"/>
  <c r="P104" i="12"/>
  <c r="H1161" i="17" s="1"/>
  <c r="P103" i="12"/>
  <c r="H1160" i="17" s="1"/>
  <c r="P102" i="12"/>
  <c r="H1159" i="17" s="1"/>
  <c r="P101" i="12"/>
  <c r="H1158" i="17" s="1"/>
  <c r="P100" i="12"/>
  <c r="H1157" i="17" s="1"/>
  <c r="P99" i="12"/>
  <c r="H1156" i="17" s="1"/>
  <c r="P98" i="12"/>
  <c r="H1155" i="17" s="1"/>
  <c r="P97" i="12"/>
  <c r="H1154" i="17" s="1"/>
  <c r="P96" i="12"/>
  <c r="H1153" i="17" s="1"/>
  <c r="P95" i="12"/>
  <c r="H1152" i="17" s="1"/>
  <c r="P94" i="12"/>
  <c r="H1151" i="17" s="1"/>
  <c r="P93" i="12"/>
  <c r="H1150" i="17" s="1"/>
  <c r="P92" i="12"/>
  <c r="H1149" i="17" s="1"/>
  <c r="P91" i="12"/>
  <c r="H1148" i="17" s="1"/>
  <c r="P90" i="12"/>
  <c r="H1147" i="17" s="1"/>
  <c r="P89" i="12"/>
  <c r="H1146" i="17" s="1"/>
  <c r="P88" i="12"/>
  <c r="H1145" i="17" s="1"/>
  <c r="P87" i="12"/>
  <c r="H1144" i="17" s="1"/>
  <c r="P86" i="12"/>
  <c r="H1143" i="17" s="1"/>
  <c r="P85" i="12"/>
  <c r="H1142" i="17" s="1"/>
  <c r="P84" i="12"/>
  <c r="H1141" i="17" s="1"/>
  <c r="P83" i="12"/>
  <c r="H1140" i="17" s="1"/>
  <c r="P82" i="12"/>
  <c r="H1139" i="17" s="1"/>
  <c r="P81" i="12"/>
  <c r="H1138" i="17" s="1"/>
  <c r="P80" i="12"/>
  <c r="H1137" i="17" s="1"/>
  <c r="P79" i="12"/>
  <c r="H1136" i="17" s="1"/>
  <c r="P78" i="12"/>
  <c r="H1135" i="17" s="1"/>
  <c r="P77" i="12"/>
  <c r="H1134" i="17" s="1"/>
  <c r="P76" i="12"/>
  <c r="H1133" i="17" s="1"/>
  <c r="P75" i="12"/>
  <c r="H1132" i="17" s="1"/>
  <c r="P74" i="12"/>
  <c r="H1131" i="17" s="1"/>
  <c r="P73" i="12"/>
  <c r="H1130" i="17" s="1"/>
  <c r="P72" i="12"/>
  <c r="H1129" i="17" s="1"/>
  <c r="P71" i="12"/>
  <c r="H1128" i="17" s="1"/>
  <c r="P70" i="12"/>
  <c r="H1127" i="17" s="1"/>
  <c r="P69" i="12"/>
  <c r="H1126" i="17" s="1"/>
  <c r="P68" i="12"/>
  <c r="H1125" i="17" s="1"/>
  <c r="P67" i="12"/>
  <c r="H1124" i="17" s="1"/>
  <c r="P66" i="12"/>
  <c r="H1123" i="17" s="1"/>
  <c r="P65" i="12"/>
  <c r="H1122" i="17" s="1"/>
  <c r="P64" i="12"/>
  <c r="H1121" i="17" s="1"/>
  <c r="P63" i="12"/>
  <c r="H1120" i="17" s="1"/>
  <c r="P62" i="12"/>
  <c r="H1119" i="17" s="1"/>
  <c r="P61" i="12"/>
  <c r="H1118" i="17" s="1"/>
  <c r="P60" i="12"/>
  <c r="H1117" i="17" s="1"/>
  <c r="P59" i="12"/>
  <c r="H1116" i="17" s="1"/>
  <c r="P58" i="12"/>
  <c r="H1115" i="17" s="1"/>
  <c r="P57" i="12"/>
  <c r="H1114" i="17" s="1"/>
  <c r="P56" i="12"/>
  <c r="H1113" i="17" s="1"/>
  <c r="P55" i="12"/>
  <c r="H1112" i="17" s="1"/>
  <c r="P54" i="12"/>
  <c r="H1111" i="17" s="1"/>
  <c r="P53" i="12"/>
  <c r="H1110" i="17" s="1"/>
  <c r="P52" i="12"/>
  <c r="H1109" i="17" s="1"/>
  <c r="P51" i="12"/>
  <c r="H1108" i="17" s="1"/>
  <c r="P50" i="12"/>
  <c r="H1107" i="17" s="1"/>
  <c r="P49" i="12"/>
  <c r="H1106" i="17" s="1"/>
  <c r="P48" i="12"/>
  <c r="H1105" i="17" s="1"/>
  <c r="P47" i="12"/>
  <c r="H1104" i="17" s="1"/>
  <c r="P46" i="12"/>
  <c r="H1103" i="17" s="1"/>
  <c r="P45" i="12"/>
  <c r="H1102" i="17" s="1"/>
  <c r="P44" i="12"/>
  <c r="H1101" i="17" s="1"/>
  <c r="P43" i="12"/>
  <c r="H1100" i="17" s="1"/>
  <c r="P42" i="12"/>
  <c r="H1099" i="17" s="1"/>
  <c r="P41" i="12"/>
  <c r="H1098" i="17" s="1"/>
  <c r="P40" i="12"/>
  <c r="H1097" i="17" s="1"/>
  <c r="P39" i="12"/>
  <c r="H1096" i="17" s="1"/>
  <c r="P38" i="12"/>
  <c r="H1095" i="17" s="1"/>
  <c r="P37" i="12"/>
  <c r="H1094" i="17" s="1"/>
  <c r="P36" i="12"/>
  <c r="H1093" i="17" s="1"/>
  <c r="P35" i="12"/>
  <c r="P34" i="12"/>
  <c r="O249" i="12"/>
  <c r="O248" i="12"/>
  <c r="O247" i="12"/>
  <c r="O246" i="12"/>
  <c r="O245" i="12"/>
  <c r="O244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R35" i="11"/>
  <c r="P35" i="11"/>
  <c r="P34" i="11"/>
  <c r="H881" i="17" s="1"/>
  <c r="P36" i="11"/>
  <c r="H883" i="17" s="1"/>
  <c r="P37" i="11"/>
  <c r="H884" i="17" s="1"/>
  <c r="P38" i="11"/>
  <c r="H885" i="17" s="1"/>
  <c r="P39" i="11"/>
  <c r="H886" i="17" s="1"/>
  <c r="P40" i="11"/>
  <c r="H887" i="17" s="1"/>
  <c r="P41" i="11"/>
  <c r="H888" i="17" s="1"/>
  <c r="P42" i="11"/>
  <c r="H889" i="17" s="1"/>
  <c r="P43" i="11"/>
  <c r="H890" i="17" s="1"/>
  <c r="P44" i="11"/>
  <c r="H891" i="17" s="1"/>
  <c r="P45" i="11"/>
  <c r="H892" i="17" s="1"/>
  <c r="P46" i="11"/>
  <c r="H893" i="17" s="1"/>
  <c r="P47" i="11"/>
  <c r="H894" i="17" s="1"/>
  <c r="P48" i="11"/>
  <c r="H895" i="17" s="1"/>
  <c r="P49" i="11"/>
  <c r="H896" i="17" s="1"/>
  <c r="P50" i="11"/>
  <c r="H897" i="17" s="1"/>
  <c r="P51" i="11"/>
  <c r="H898" i="17" s="1"/>
  <c r="P52" i="11"/>
  <c r="H899" i="17" s="1"/>
  <c r="P53" i="11"/>
  <c r="H900" i="17" s="1"/>
  <c r="P54" i="11"/>
  <c r="H901" i="17" s="1"/>
  <c r="P55" i="11"/>
  <c r="H902" i="17" s="1"/>
  <c r="P56" i="11"/>
  <c r="H903" i="17" s="1"/>
  <c r="P57" i="11"/>
  <c r="H904" i="17" s="1"/>
  <c r="P58" i="11"/>
  <c r="H905" i="17" s="1"/>
  <c r="P59" i="11"/>
  <c r="H906" i="17" s="1"/>
  <c r="P60" i="11"/>
  <c r="H907" i="17" s="1"/>
  <c r="P61" i="11"/>
  <c r="H908" i="17" s="1"/>
  <c r="P62" i="11"/>
  <c r="H909" i="17" s="1"/>
  <c r="P63" i="11"/>
  <c r="H910" i="17" s="1"/>
  <c r="P64" i="11"/>
  <c r="H911" i="17" s="1"/>
  <c r="P65" i="11"/>
  <c r="H912" i="17" s="1"/>
  <c r="P66" i="11"/>
  <c r="H913" i="17" s="1"/>
  <c r="P67" i="11"/>
  <c r="H914" i="17" s="1"/>
  <c r="P68" i="11"/>
  <c r="H915" i="17" s="1"/>
  <c r="P69" i="11"/>
  <c r="H916" i="17" s="1"/>
  <c r="P70" i="11"/>
  <c r="H917" i="17" s="1"/>
  <c r="P71" i="11"/>
  <c r="H918" i="17" s="1"/>
  <c r="P72" i="11"/>
  <c r="H919" i="17" s="1"/>
  <c r="P73" i="11"/>
  <c r="H920" i="17" s="1"/>
  <c r="P74" i="11"/>
  <c r="H921" i="17" s="1"/>
  <c r="P75" i="11"/>
  <c r="H922" i="17" s="1"/>
  <c r="P76" i="11"/>
  <c r="H923" i="17" s="1"/>
  <c r="P77" i="11"/>
  <c r="H924" i="17" s="1"/>
  <c r="P78" i="11"/>
  <c r="H925" i="17" s="1"/>
  <c r="P79" i="11"/>
  <c r="H926" i="17" s="1"/>
  <c r="P80" i="11"/>
  <c r="H927" i="17" s="1"/>
  <c r="P81" i="11"/>
  <c r="H928" i="17" s="1"/>
  <c r="P82" i="11"/>
  <c r="H929" i="17" s="1"/>
  <c r="P83" i="11"/>
  <c r="H930" i="17" s="1"/>
  <c r="P84" i="11"/>
  <c r="H931" i="17" s="1"/>
  <c r="P85" i="11"/>
  <c r="H932" i="17" s="1"/>
  <c r="P86" i="11"/>
  <c r="H933" i="17" s="1"/>
  <c r="P87" i="11"/>
  <c r="H934" i="17" s="1"/>
  <c r="P88" i="11"/>
  <c r="H935" i="17" s="1"/>
  <c r="P89" i="11"/>
  <c r="H936" i="17" s="1"/>
  <c r="P90" i="11"/>
  <c r="H937" i="17" s="1"/>
  <c r="P91" i="11"/>
  <c r="H938" i="17" s="1"/>
  <c r="P92" i="11"/>
  <c r="H939" i="17" s="1"/>
  <c r="P93" i="11"/>
  <c r="H940" i="17" s="1"/>
  <c r="P94" i="11"/>
  <c r="H941" i="17" s="1"/>
  <c r="P95" i="11"/>
  <c r="H942" i="17" s="1"/>
  <c r="P96" i="11"/>
  <c r="H943" i="17" s="1"/>
  <c r="P97" i="11"/>
  <c r="H944" i="17" s="1"/>
  <c r="P98" i="11"/>
  <c r="H945" i="17" s="1"/>
  <c r="P99" i="11"/>
  <c r="H946" i="17" s="1"/>
  <c r="P100" i="11"/>
  <c r="H947" i="17" s="1"/>
  <c r="P101" i="11"/>
  <c r="H948" i="17" s="1"/>
  <c r="P102" i="11"/>
  <c r="H949" i="17" s="1"/>
  <c r="P103" i="11"/>
  <c r="H950" i="17" s="1"/>
  <c r="P104" i="11"/>
  <c r="H951" i="17" s="1"/>
  <c r="P105" i="11"/>
  <c r="H952" i="17" s="1"/>
  <c r="P106" i="11"/>
  <c r="H953" i="17" s="1"/>
  <c r="P107" i="11"/>
  <c r="H954" i="17" s="1"/>
  <c r="P108" i="11"/>
  <c r="H955" i="17" s="1"/>
  <c r="P109" i="11"/>
  <c r="H956" i="17" s="1"/>
  <c r="P110" i="11"/>
  <c r="H957" i="17" s="1"/>
  <c r="P111" i="11"/>
  <c r="H958" i="17" s="1"/>
  <c r="P112" i="11"/>
  <c r="H959" i="17" s="1"/>
  <c r="P113" i="11"/>
  <c r="H960" i="17" s="1"/>
  <c r="P114" i="11"/>
  <c r="H961" i="17" s="1"/>
  <c r="P115" i="11"/>
  <c r="H962" i="17" s="1"/>
  <c r="P116" i="11"/>
  <c r="H963" i="17" s="1"/>
  <c r="P117" i="11"/>
  <c r="H964" i="17" s="1"/>
  <c r="P118" i="11"/>
  <c r="H965" i="17" s="1"/>
  <c r="P119" i="11"/>
  <c r="H966" i="17" s="1"/>
  <c r="P120" i="11"/>
  <c r="H967" i="17" s="1"/>
  <c r="P121" i="11"/>
  <c r="H968" i="17" s="1"/>
  <c r="P122" i="11"/>
  <c r="H969" i="17" s="1"/>
  <c r="P123" i="11"/>
  <c r="H970" i="17" s="1"/>
  <c r="P124" i="11"/>
  <c r="H971" i="17" s="1"/>
  <c r="P125" i="11"/>
  <c r="H972" i="17" s="1"/>
  <c r="P126" i="11"/>
  <c r="H973" i="17" s="1"/>
  <c r="P127" i="11"/>
  <c r="H974" i="17" s="1"/>
  <c r="P128" i="11"/>
  <c r="H975" i="17" s="1"/>
  <c r="P129" i="11"/>
  <c r="H976" i="17" s="1"/>
  <c r="P130" i="11"/>
  <c r="H977" i="17" s="1"/>
  <c r="P131" i="11"/>
  <c r="H978" i="17" s="1"/>
  <c r="P132" i="11"/>
  <c r="H979" i="17" s="1"/>
  <c r="P133" i="11"/>
  <c r="H980" i="17" s="1"/>
  <c r="P134" i="11"/>
  <c r="H981" i="17" s="1"/>
  <c r="P135" i="11"/>
  <c r="H982" i="17" s="1"/>
  <c r="P136" i="11"/>
  <c r="H983" i="17" s="1"/>
  <c r="P137" i="11"/>
  <c r="H984" i="17" s="1"/>
  <c r="P138" i="11"/>
  <c r="H985" i="17" s="1"/>
  <c r="P139" i="11"/>
  <c r="H986" i="17" s="1"/>
  <c r="P140" i="11"/>
  <c r="H987" i="17" s="1"/>
  <c r="P141" i="11"/>
  <c r="H988" i="17" s="1"/>
  <c r="P142" i="11"/>
  <c r="H989" i="17" s="1"/>
  <c r="P143" i="11"/>
  <c r="H990" i="17" s="1"/>
  <c r="P144" i="11"/>
  <c r="H991" i="17" s="1"/>
  <c r="P145" i="11"/>
  <c r="H992" i="17" s="1"/>
  <c r="P146" i="11"/>
  <c r="H993" i="17" s="1"/>
  <c r="P147" i="11"/>
  <c r="H994" i="17" s="1"/>
  <c r="P148" i="11"/>
  <c r="H995" i="17" s="1"/>
  <c r="P149" i="11"/>
  <c r="H996" i="17" s="1"/>
  <c r="P150" i="11"/>
  <c r="H997" i="17" s="1"/>
  <c r="P151" i="11"/>
  <c r="H998" i="17" s="1"/>
  <c r="P152" i="11"/>
  <c r="H999" i="17" s="1"/>
  <c r="P153" i="11"/>
  <c r="H1000" i="17" s="1"/>
  <c r="P154" i="11"/>
  <c r="H1001" i="17" s="1"/>
  <c r="P155" i="11"/>
  <c r="H1002" i="17" s="1"/>
  <c r="P156" i="11"/>
  <c r="H1003" i="17" s="1"/>
  <c r="P157" i="11"/>
  <c r="H1004" i="17" s="1"/>
  <c r="P158" i="11"/>
  <c r="H1005" i="17" s="1"/>
  <c r="P159" i="11"/>
  <c r="H1006" i="17" s="1"/>
  <c r="P160" i="11"/>
  <c r="H1007" i="17" s="1"/>
  <c r="P161" i="11"/>
  <c r="H1008" i="17" s="1"/>
  <c r="P162" i="11"/>
  <c r="H1009" i="17" s="1"/>
  <c r="P163" i="11"/>
  <c r="H1010" i="17" s="1"/>
  <c r="P164" i="11"/>
  <c r="H1011" i="17" s="1"/>
  <c r="P165" i="11"/>
  <c r="H1012" i="17" s="1"/>
  <c r="P166" i="11"/>
  <c r="H1013" i="17" s="1"/>
  <c r="P167" i="11"/>
  <c r="H1014" i="17" s="1"/>
  <c r="P168" i="11"/>
  <c r="H1015" i="17" s="1"/>
  <c r="P169" i="11"/>
  <c r="H1016" i="17" s="1"/>
  <c r="P170" i="11"/>
  <c r="H1017" i="17" s="1"/>
  <c r="P171" i="11"/>
  <c r="H1018" i="17" s="1"/>
  <c r="P172" i="11"/>
  <c r="H1019" i="17" s="1"/>
  <c r="P173" i="11"/>
  <c r="H1020" i="17" s="1"/>
  <c r="P174" i="11"/>
  <c r="H1021" i="17" s="1"/>
  <c r="P175" i="11"/>
  <c r="H1022" i="17" s="1"/>
  <c r="P176" i="11"/>
  <c r="H1023" i="17" s="1"/>
  <c r="P177" i="11"/>
  <c r="H1024" i="17" s="1"/>
  <c r="P178" i="11"/>
  <c r="H1025" i="17" s="1"/>
  <c r="P179" i="11"/>
  <c r="H1026" i="17" s="1"/>
  <c r="P180" i="11"/>
  <c r="H1027" i="17" s="1"/>
  <c r="P181" i="11"/>
  <c r="H1028" i="17" s="1"/>
  <c r="P182" i="11"/>
  <c r="H1029" i="17" s="1"/>
  <c r="P183" i="11"/>
  <c r="H1030" i="17" s="1"/>
  <c r="P184" i="11"/>
  <c r="H1031" i="17" s="1"/>
  <c r="P185" i="11"/>
  <c r="H1032" i="17" s="1"/>
  <c r="P186" i="11"/>
  <c r="H1033" i="17" s="1"/>
  <c r="P187" i="11"/>
  <c r="H1034" i="17" s="1"/>
  <c r="P188" i="11"/>
  <c r="H1035" i="17" s="1"/>
  <c r="P189" i="11"/>
  <c r="H1036" i="17" s="1"/>
  <c r="P190" i="11"/>
  <c r="H1037" i="17" s="1"/>
  <c r="P191" i="11"/>
  <c r="H1038" i="17" s="1"/>
  <c r="P192" i="11"/>
  <c r="H1039" i="17" s="1"/>
  <c r="P193" i="11"/>
  <c r="H1040" i="17" s="1"/>
  <c r="P194" i="11"/>
  <c r="H1041" i="17" s="1"/>
  <c r="P195" i="11"/>
  <c r="H1042" i="17" s="1"/>
  <c r="P196" i="11"/>
  <c r="H1043" i="17" s="1"/>
  <c r="P197" i="11"/>
  <c r="H1044" i="17" s="1"/>
  <c r="P198" i="11"/>
  <c r="H1045" i="17" s="1"/>
  <c r="P199" i="11"/>
  <c r="H1046" i="17" s="1"/>
  <c r="P200" i="11"/>
  <c r="H1047" i="17" s="1"/>
  <c r="P201" i="11"/>
  <c r="H1048" i="17" s="1"/>
  <c r="P202" i="11"/>
  <c r="H1049" i="17" s="1"/>
  <c r="P203" i="11"/>
  <c r="H1050" i="17" s="1"/>
  <c r="P204" i="11"/>
  <c r="H1051" i="17" s="1"/>
  <c r="P205" i="11"/>
  <c r="H1052" i="17" s="1"/>
  <c r="P206" i="11"/>
  <c r="H1053" i="17" s="1"/>
  <c r="P207" i="11"/>
  <c r="H1054" i="17" s="1"/>
  <c r="P208" i="11"/>
  <c r="H1055" i="17" s="1"/>
  <c r="P209" i="11"/>
  <c r="H1056" i="17" s="1"/>
  <c r="P210" i="11"/>
  <c r="H1057" i="17" s="1"/>
  <c r="P211" i="11"/>
  <c r="H1058" i="17" s="1"/>
  <c r="P212" i="11"/>
  <c r="H1059" i="17" s="1"/>
  <c r="P213" i="11"/>
  <c r="H1060" i="17" s="1"/>
  <c r="P214" i="11"/>
  <c r="H1061" i="17" s="1"/>
  <c r="P215" i="11"/>
  <c r="H1062" i="17" s="1"/>
  <c r="P216" i="11"/>
  <c r="H1063" i="17" s="1"/>
  <c r="P217" i="11"/>
  <c r="H1064" i="17" s="1"/>
  <c r="P218" i="11"/>
  <c r="H1065" i="17" s="1"/>
  <c r="P219" i="11"/>
  <c r="H1066" i="17" s="1"/>
  <c r="P220" i="11"/>
  <c r="H1067" i="17" s="1"/>
  <c r="P221" i="11"/>
  <c r="H1068" i="17" s="1"/>
  <c r="P222" i="11"/>
  <c r="H1069" i="17" s="1"/>
  <c r="P223" i="11"/>
  <c r="H1070" i="17" s="1"/>
  <c r="P224" i="11"/>
  <c r="H1071" i="17" s="1"/>
  <c r="P225" i="11"/>
  <c r="H1072" i="17" s="1"/>
  <c r="P226" i="11"/>
  <c r="H1073" i="17" s="1"/>
  <c r="P227" i="11"/>
  <c r="H1074" i="17" s="1"/>
  <c r="P228" i="11"/>
  <c r="H1075" i="17" s="1"/>
  <c r="P229" i="11"/>
  <c r="H1076" i="17" s="1"/>
  <c r="P230" i="11"/>
  <c r="H1077" i="17" s="1"/>
  <c r="P231" i="11"/>
  <c r="H1078" i="17" s="1"/>
  <c r="P232" i="11"/>
  <c r="H1079" i="17" s="1"/>
  <c r="P233" i="11"/>
  <c r="H1080" i="17" s="1"/>
  <c r="P234" i="11"/>
  <c r="H1081" i="17" s="1"/>
  <c r="P235" i="11"/>
  <c r="H1082" i="17" s="1"/>
  <c r="P236" i="11"/>
  <c r="H1083" i="17" s="1"/>
  <c r="P237" i="11"/>
  <c r="H1084" i="17" s="1"/>
  <c r="P238" i="11"/>
  <c r="H1085" i="17" s="1"/>
  <c r="P239" i="11"/>
  <c r="H1086" i="17" s="1"/>
  <c r="P240" i="11"/>
  <c r="H1087" i="17" s="1"/>
  <c r="P241" i="11"/>
  <c r="H1088" i="17" s="1"/>
  <c r="P242" i="11"/>
  <c r="H1089" i="17" s="1"/>
  <c r="P243" i="11"/>
  <c r="H1090" i="17" s="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R35" i="9"/>
  <c r="P35" i="9"/>
  <c r="P34" i="9"/>
  <c r="H504" i="17" s="1"/>
  <c r="P36" i="9"/>
  <c r="H506" i="17" s="1"/>
  <c r="P37" i="9"/>
  <c r="H507" i="17" s="1"/>
  <c r="P38" i="9"/>
  <c r="H508" i="17" s="1"/>
  <c r="P39" i="9"/>
  <c r="H509" i="17" s="1"/>
  <c r="P40" i="9"/>
  <c r="H510" i="17" s="1"/>
  <c r="P41" i="9"/>
  <c r="H511" i="17" s="1"/>
  <c r="P42" i="9"/>
  <c r="H512" i="17" s="1"/>
  <c r="P43" i="9"/>
  <c r="H513" i="17" s="1"/>
  <c r="P44" i="9"/>
  <c r="H514" i="17" s="1"/>
  <c r="P45" i="9"/>
  <c r="H515" i="17" s="1"/>
  <c r="P46" i="9"/>
  <c r="H516" i="17" s="1"/>
  <c r="P47" i="9"/>
  <c r="H517" i="17" s="1"/>
  <c r="P48" i="9"/>
  <c r="H518" i="17" s="1"/>
  <c r="P49" i="9"/>
  <c r="H519" i="17" s="1"/>
  <c r="P50" i="9"/>
  <c r="H520" i="17" s="1"/>
  <c r="P51" i="9"/>
  <c r="H521" i="17" s="1"/>
  <c r="P52" i="9"/>
  <c r="H522" i="17" s="1"/>
  <c r="P53" i="9"/>
  <c r="H523" i="17" s="1"/>
  <c r="P54" i="9"/>
  <c r="H524" i="17" s="1"/>
  <c r="P55" i="9"/>
  <c r="H525" i="17" s="1"/>
  <c r="P56" i="9"/>
  <c r="H526" i="17" s="1"/>
  <c r="P57" i="9"/>
  <c r="H527" i="17" s="1"/>
  <c r="P58" i="9"/>
  <c r="H528" i="17" s="1"/>
  <c r="P59" i="9"/>
  <c r="H529" i="17" s="1"/>
  <c r="P60" i="9"/>
  <c r="H530" i="17" s="1"/>
  <c r="P61" i="9"/>
  <c r="H531" i="17" s="1"/>
  <c r="P62" i="9"/>
  <c r="H532" i="17" s="1"/>
  <c r="P63" i="9"/>
  <c r="H533" i="17" s="1"/>
  <c r="P64" i="9"/>
  <c r="H534" i="17" s="1"/>
  <c r="P65" i="9"/>
  <c r="H535" i="17" s="1"/>
  <c r="P66" i="9"/>
  <c r="H536" i="17" s="1"/>
  <c r="P67" i="9"/>
  <c r="H537" i="17" s="1"/>
  <c r="P68" i="9"/>
  <c r="H538" i="17" s="1"/>
  <c r="P69" i="9"/>
  <c r="H539" i="17" s="1"/>
  <c r="P70" i="9"/>
  <c r="H540" i="17" s="1"/>
  <c r="P71" i="9"/>
  <c r="H541" i="17" s="1"/>
  <c r="P72" i="9"/>
  <c r="H542" i="17" s="1"/>
  <c r="P73" i="9"/>
  <c r="H543" i="17" s="1"/>
  <c r="P74" i="9"/>
  <c r="H544" i="17" s="1"/>
  <c r="P75" i="9"/>
  <c r="H545" i="17" s="1"/>
  <c r="P76" i="9"/>
  <c r="H546" i="17" s="1"/>
  <c r="P77" i="9"/>
  <c r="H547" i="17" s="1"/>
  <c r="P78" i="9"/>
  <c r="H548" i="17" s="1"/>
  <c r="P79" i="9"/>
  <c r="H549" i="17" s="1"/>
  <c r="P80" i="9"/>
  <c r="H550" i="17" s="1"/>
  <c r="P81" i="9"/>
  <c r="H551" i="17" s="1"/>
  <c r="P82" i="9"/>
  <c r="H552" i="17" s="1"/>
  <c r="P83" i="9"/>
  <c r="H553" i="17" s="1"/>
  <c r="P84" i="9"/>
  <c r="H554" i="17" s="1"/>
  <c r="P85" i="9"/>
  <c r="H555" i="17" s="1"/>
  <c r="P86" i="9"/>
  <c r="H556" i="17" s="1"/>
  <c r="P87" i="9"/>
  <c r="H557" i="17" s="1"/>
  <c r="P88" i="9"/>
  <c r="H558" i="17" s="1"/>
  <c r="P89" i="9"/>
  <c r="H559" i="17" s="1"/>
  <c r="P90" i="9"/>
  <c r="H560" i="17" s="1"/>
  <c r="P91" i="9"/>
  <c r="H561" i="17" s="1"/>
  <c r="P92" i="9"/>
  <c r="H562" i="17" s="1"/>
  <c r="P93" i="9"/>
  <c r="H563" i="17" s="1"/>
  <c r="P94" i="9"/>
  <c r="H564" i="17" s="1"/>
  <c r="P95" i="9"/>
  <c r="H565" i="17" s="1"/>
  <c r="P96" i="9"/>
  <c r="H566" i="17" s="1"/>
  <c r="P97" i="9"/>
  <c r="H567" i="17" s="1"/>
  <c r="P98" i="9"/>
  <c r="H568" i="17" s="1"/>
  <c r="P99" i="9"/>
  <c r="H569" i="17" s="1"/>
  <c r="P100" i="9"/>
  <c r="H570" i="17" s="1"/>
  <c r="P101" i="9"/>
  <c r="H571" i="17" s="1"/>
  <c r="P102" i="9"/>
  <c r="H572" i="17" s="1"/>
  <c r="P103" i="9"/>
  <c r="H573" i="17" s="1"/>
  <c r="P104" i="9"/>
  <c r="H574" i="17" s="1"/>
  <c r="P105" i="9"/>
  <c r="H575" i="17" s="1"/>
  <c r="P106" i="9"/>
  <c r="H576" i="17" s="1"/>
  <c r="P107" i="9"/>
  <c r="H577" i="17" s="1"/>
  <c r="P108" i="9"/>
  <c r="H578" i="17" s="1"/>
  <c r="P109" i="9"/>
  <c r="H579" i="17" s="1"/>
  <c r="P110" i="9"/>
  <c r="H580" i="17" s="1"/>
  <c r="P111" i="9"/>
  <c r="H581" i="17" s="1"/>
  <c r="P112" i="9"/>
  <c r="H582" i="17" s="1"/>
  <c r="P113" i="9"/>
  <c r="H583" i="17" s="1"/>
  <c r="P114" i="9"/>
  <c r="H584" i="17" s="1"/>
  <c r="P115" i="9"/>
  <c r="H585" i="17" s="1"/>
  <c r="P116" i="9"/>
  <c r="H586" i="17" s="1"/>
  <c r="P117" i="9"/>
  <c r="H587" i="17" s="1"/>
  <c r="P118" i="9"/>
  <c r="H588" i="17" s="1"/>
  <c r="P119" i="9"/>
  <c r="H589" i="17" s="1"/>
  <c r="P120" i="9"/>
  <c r="H590" i="17" s="1"/>
  <c r="P121" i="9"/>
  <c r="H591" i="17" s="1"/>
  <c r="P122" i="9"/>
  <c r="H592" i="17" s="1"/>
  <c r="P123" i="9"/>
  <c r="H593" i="17" s="1"/>
  <c r="P124" i="9"/>
  <c r="H594" i="17" s="1"/>
  <c r="P125" i="9"/>
  <c r="H595" i="17" s="1"/>
  <c r="P126" i="9"/>
  <c r="H596" i="17" s="1"/>
  <c r="P127" i="9"/>
  <c r="H597" i="17" s="1"/>
  <c r="P128" i="9"/>
  <c r="H598" i="17" s="1"/>
  <c r="P129" i="9"/>
  <c r="H599" i="17" s="1"/>
  <c r="P130" i="9"/>
  <c r="H600" i="17" s="1"/>
  <c r="P131" i="9"/>
  <c r="H601" i="17" s="1"/>
  <c r="P132" i="9"/>
  <c r="H602" i="17" s="1"/>
  <c r="P133" i="9"/>
  <c r="H603" i="17" s="1"/>
  <c r="P134" i="9"/>
  <c r="H604" i="17" s="1"/>
  <c r="P135" i="9"/>
  <c r="H605" i="17" s="1"/>
  <c r="P136" i="9"/>
  <c r="H606" i="17" s="1"/>
  <c r="P137" i="9"/>
  <c r="H607" i="17" s="1"/>
  <c r="P138" i="9"/>
  <c r="H608" i="17" s="1"/>
  <c r="P139" i="9"/>
  <c r="H609" i="17" s="1"/>
  <c r="P140" i="9"/>
  <c r="H610" i="17" s="1"/>
  <c r="P141" i="9"/>
  <c r="H611" i="17" s="1"/>
  <c r="P142" i="9"/>
  <c r="H612" i="17" s="1"/>
  <c r="P143" i="9"/>
  <c r="H613" i="17" s="1"/>
  <c r="P144" i="9"/>
  <c r="H614" i="17" s="1"/>
  <c r="P145" i="9"/>
  <c r="H615" i="17" s="1"/>
  <c r="P146" i="9"/>
  <c r="H616" i="17" s="1"/>
  <c r="P147" i="9"/>
  <c r="H617" i="17" s="1"/>
  <c r="P148" i="9"/>
  <c r="H618" i="17" s="1"/>
  <c r="P149" i="9"/>
  <c r="H619" i="17" s="1"/>
  <c r="P150" i="9"/>
  <c r="H620" i="17" s="1"/>
  <c r="P151" i="9"/>
  <c r="H621" i="17" s="1"/>
  <c r="P152" i="9"/>
  <c r="H622" i="17" s="1"/>
  <c r="P153" i="9"/>
  <c r="H623" i="17" s="1"/>
  <c r="P154" i="9"/>
  <c r="H624" i="17" s="1"/>
  <c r="P155" i="9"/>
  <c r="H625" i="17" s="1"/>
  <c r="P156" i="9"/>
  <c r="H626" i="17" s="1"/>
  <c r="P157" i="9"/>
  <c r="H627" i="17" s="1"/>
  <c r="P158" i="9"/>
  <c r="H628" i="17" s="1"/>
  <c r="P159" i="9"/>
  <c r="H629" i="17" s="1"/>
  <c r="P160" i="9"/>
  <c r="H630" i="17" s="1"/>
  <c r="P161" i="9"/>
  <c r="H631" i="17" s="1"/>
  <c r="P162" i="9"/>
  <c r="H632" i="17" s="1"/>
  <c r="P163" i="9"/>
  <c r="H633" i="17" s="1"/>
  <c r="P164" i="9"/>
  <c r="H634" i="17" s="1"/>
  <c r="P165" i="9"/>
  <c r="H635" i="17" s="1"/>
  <c r="P166" i="9"/>
  <c r="H636" i="17" s="1"/>
  <c r="P167" i="9"/>
  <c r="H637" i="17" s="1"/>
  <c r="P168" i="9"/>
  <c r="H638" i="17" s="1"/>
  <c r="P169" i="9"/>
  <c r="H639" i="17" s="1"/>
  <c r="P170" i="9"/>
  <c r="H640" i="17" s="1"/>
  <c r="P171" i="9"/>
  <c r="H641" i="17" s="1"/>
  <c r="P172" i="9"/>
  <c r="H642" i="17" s="1"/>
  <c r="P173" i="9"/>
  <c r="H643" i="17" s="1"/>
  <c r="P174" i="9"/>
  <c r="H644" i="17" s="1"/>
  <c r="P175" i="9"/>
  <c r="H645" i="17" s="1"/>
  <c r="P176" i="9"/>
  <c r="H646" i="17" s="1"/>
  <c r="P177" i="9"/>
  <c r="H647" i="17" s="1"/>
  <c r="P178" i="9"/>
  <c r="H648" i="17" s="1"/>
  <c r="P179" i="9"/>
  <c r="H649" i="17" s="1"/>
  <c r="P180" i="9"/>
  <c r="H650" i="17" s="1"/>
  <c r="P181" i="9"/>
  <c r="H651" i="17" s="1"/>
  <c r="P182" i="9"/>
  <c r="H652" i="17" s="1"/>
  <c r="P183" i="9"/>
  <c r="H653" i="17" s="1"/>
  <c r="P184" i="9"/>
  <c r="H654" i="17" s="1"/>
  <c r="P185" i="9"/>
  <c r="H655" i="17" s="1"/>
  <c r="P186" i="9"/>
  <c r="H656" i="17" s="1"/>
  <c r="P187" i="9"/>
  <c r="H657" i="17" s="1"/>
  <c r="P188" i="9"/>
  <c r="H658" i="17" s="1"/>
  <c r="P189" i="9"/>
  <c r="H659" i="17" s="1"/>
  <c r="P190" i="9"/>
  <c r="H660" i="17" s="1"/>
  <c r="P191" i="9"/>
  <c r="H661" i="17" s="1"/>
  <c r="P192" i="9"/>
  <c r="H662" i="17" s="1"/>
  <c r="P193" i="9"/>
  <c r="H663" i="17" s="1"/>
  <c r="P194" i="9"/>
  <c r="H664" i="17" s="1"/>
  <c r="P195" i="9"/>
  <c r="H665" i="17" s="1"/>
  <c r="P196" i="9"/>
  <c r="H666" i="17" s="1"/>
  <c r="P197" i="9"/>
  <c r="H667" i="17" s="1"/>
  <c r="P198" i="9"/>
  <c r="H668" i="17" s="1"/>
  <c r="P199" i="9"/>
  <c r="H669" i="17" s="1"/>
  <c r="P200" i="9"/>
  <c r="H670" i="17" s="1"/>
  <c r="P201" i="9"/>
  <c r="H671" i="17" s="1"/>
  <c r="P202" i="9"/>
  <c r="H672" i="17" s="1"/>
  <c r="P203" i="9"/>
  <c r="H673" i="17" s="1"/>
  <c r="P204" i="9"/>
  <c r="H674" i="17" s="1"/>
  <c r="P205" i="9"/>
  <c r="H675" i="17" s="1"/>
  <c r="P206" i="9"/>
  <c r="H676" i="17" s="1"/>
  <c r="P207" i="9"/>
  <c r="H677" i="17" s="1"/>
  <c r="P208" i="9"/>
  <c r="H678" i="17" s="1"/>
  <c r="P209" i="9"/>
  <c r="H679" i="17" s="1"/>
  <c r="P210" i="9"/>
  <c r="H680" i="17" s="1"/>
  <c r="P211" i="9"/>
  <c r="H681" i="17" s="1"/>
  <c r="P212" i="9"/>
  <c r="H682" i="17" s="1"/>
  <c r="P213" i="9"/>
  <c r="H683" i="17" s="1"/>
  <c r="P214" i="9"/>
  <c r="H684" i="17" s="1"/>
  <c r="P215" i="9"/>
  <c r="H685" i="17" s="1"/>
  <c r="P216" i="9"/>
  <c r="H686" i="17" s="1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R35" i="8"/>
  <c r="P35" i="8"/>
  <c r="P34" i="8"/>
  <c r="H332" i="17" s="1"/>
  <c r="P36" i="8"/>
  <c r="H334" i="17" s="1"/>
  <c r="P37" i="8"/>
  <c r="H335" i="17" s="1"/>
  <c r="P38" i="8"/>
  <c r="H336" i="17" s="1"/>
  <c r="P39" i="8"/>
  <c r="H337" i="17" s="1"/>
  <c r="P40" i="8"/>
  <c r="H338" i="17" s="1"/>
  <c r="P41" i="8"/>
  <c r="H339" i="17" s="1"/>
  <c r="P42" i="8"/>
  <c r="H340" i="17" s="1"/>
  <c r="P43" i="8"/>
  <c r="H341" i="17" s="1"/>
  <c r="P44" i="8"/>
  <c r="H342" i="17" s="1"/>
  <c r="P45" i="8"/>
  <c r="H343" i="17" s="1"/>
  <c r="P46" i="8"/>
  <c r="H344" i="17" s="1"/>
  <c r="P47" i="8"/>
  <c r="H345" i="17" s="1"/>
  <c r="P48" i="8"/>
  <c r="H346" i="17" s="1"/>
  <c r="P49" i="8"/>
  <c r="H347" i="17" s="1"/>
  <c r="P50" i="8"/>
  <c r="H348" i="17" s="1"/>
  <c r="P51" i="8"/>
  <c r="H349" i="17" s="1"/>
  <c r="P52" i="8"/>
  <c r="H350" i="17" s="1"/>
  <c r="P53" i="8"/>
  <c r="H351" i="17" s="1"/>
  <c r="P54" i="8"/>
  <c r="H352" i="17" s="1"/>
  <c r="P55" i="8"/>
  <c r="H353" i="17" s="1"/>
  <c r="P56" i="8"/>
  <c r="H354" i="17" s="1"/>
  <c r="P57" i="8"/>
  <c r="H355" i="17" s="1"/>
  <c r="P58" i="8"/>
  <c r="H356" i="17" s="1"/>
  <c r="P59" i="8"/>
  <c r="H357" i="17" s="1"/>
  <c r="P60" i="8"/>
  <c r="H358" i="17" s="1"/>
  <c r="P61" i="8"/>
  <c r="H359" i="17" s="1"/>
  <c r="P62" i="8"/>
  <c r="H360" i="17" s="1"/>
  <c r="P63" i="8"/>
  <c r="H361" i="17" s="1"/>
  <c r="P64" i="8"/>
  <c r="H362" i="17" s="1"/>
  <c r="P65" i="8"/>
  <c r="H363" i="17" s="1"/>
  <c r="P66" i="8"/>
  <c r="H364" i="17" s="1"/>
  <c r="P67" i="8"/>
  <c r="H365" i="17" s="1"/>
  <c r="P68" i="8"/>
  <c r="H366" i="17" s="1"/>
  <c r="P69" i="8"/>
  <c r="H367" i="17" s="1"/>
  <c r="P70" i="8"/>
  <c r="H368" i="17" s="1"/>
  <c r="P71" i="8"/>
  <c r="H369" i="17" s="1"/>
  <c r="P72" i="8"/>
  <c r="H370" i="17" s="1"/>
  <c r="P73" i="8"/>
  <c r="H371" i="17" s="1"/>
  <c r="P74" i="8"/>
  <c r="H372" i="17" s="1"/>
  <c r="P75" i="8"/>
  <c r="H373" i="17" s="1"/>
  <c r="P76" i="8"/>
  <c r="H374" i="17" s="1"/>
  <c r="P77" i="8"/>
  <c r="H375" i="17" s="1"/>
  <c r="P78" i="8"/>
  <c r="H376" i="17" s="1"/>
  <c r="P79" i="8"/>
  <c r="H377" i="17" s="1"/>
  <c r="P80" i="8"/>
  <c r="H378" i="17" s="1"/>
  <c r="P81" i="8"/>
  <c r="H379" i="17" s="1"/>
  <c r="P82" i="8"/>
  <c r="H380" i="17" s="1"/>
  <c r="P83" i="8"/>
  <c r="H381" i="17" s="1"/>
  <c r="P84" i="8"/>
  <c r="H382" i="17" s="1"/>
  <c r="P85" i="8"/>
  <c r="H383" i="17" s="1"/>
  <c r="P86" i="8"/>
  <c r="H384" i="17" s="1"/>
  <c r="P87" i="8"/>
  <c r="H385" i="17" s="1"/>
  <c r="P88" i="8"/>
  <c r="H386" i="17" s="1"/>
  <c r="P89" i="8"/>
  <c r="H387" i="17" s="1"/>
  <c r="P90" i="8"/>
  <c r="H388" i="17" s="1"/>
  <c r="P91" i="8"/>
  <c r="H389" i="17" s="1"/>
  <c r="P92" i="8"/>
  <c r="H390" i="17" s="1"/>
  <c r="P93" i="8"/>
  <c r="H391" i="17" s="1"/>
  <c r="P94" i="8"/>
  <c r="H392" i="17" s="1"/>
  <c r="P95" i="8"/>
  <c r="H393" i="17" s="1"/>
  <c r="P96" i="8"/>
  <c r="H394" i="17" s="1"/>
  <c r="P97" i="8"/>
  <c r="H395" i="17" s="1"/>
  <c r="P98" i="8"/>
  <c r="H396" i="17" s="1"/>
  <c r="P99" i="8"/>
  <c r="H397" i="17" s="1"/>
  <c r="P100" i="8"/>
  <c r="H398" i="17" s="1"/>
  <c r="P101" i="8"/>
  <c r="H399" i="17" s="1"/>
  <c r="P102" i="8"/>
  <c r="H400" i="17" s="1"/>
  <c r="P103" i="8"/>
  <c r="H401" i="17" s="1"/>
  <c r="P104" i="8"/>
  <c r="H402" i="17" s="1"/>
  <c r="P105" i="8"/>
  <c r="H403" i="17" s="1"/>
  <c r="P106" i="8"/>
  <c r="H404" i="17" s="1"/>
  <c r="P107" i="8"/>
  <c r="H405" i="17" s="1"/>
  <c r="P108" i="8"/>
  <c r="H406" i="17" s="1"/>
  <c r="P109" i="8"/>
  <c r="H407" i="17" s="1"/>
  <c r="P110" i="8"/>
  <c r="H408" i="17" s="1"/>
  <c r="P111" i="8"/>
  <c r="H409" i="17" s="1"/>
  <c r="P112" i="8"/>
  <c r="H410" i="17" s="1"/>
  <c r="P113" i="8"/>
  <c r="H411" i="17" s="1"/>
  <c r="P114" i="8"/>
  <c r="H412" i="17" s="1"/>
  <c r="P115" i="8"/>
  <c r="H413" i="17" s="1"/>
  <c r="P116" i="8"/>
  <c r="H414" i="17" s="1"/>
  <c r="P117" i="8"/>
  <c r="H415" i="17" s="1"/>
  <c r="P118" i="8"/>
  <c r="H416" i="17" s="1"/>
  <c r="P119" i="8"/>
  <c r="H417" i="17" s="1"/>
  <c r="P120" i="8"/>
  <c r="H418" i="17" s="1"/>
  <c r="P121" i="8"/>
  <c r="H419" i="17" s="1"/>
  <c r="P122" i="8"/>
  <c r="H420" i="17" s="1"/>
  <c r="P123" i="8"/>
  <c r="H421" i="17" s="1"/>
  <c r="P124" i="8"/>
  <c r="H422" i="17" s="1"/>
  <c r="P125" i="8"/>
  <c r="H423" i="17" s="1"/>
  <c r="P126" i="8"/>
  <c r="H424" i="17" s="1"/>
  <c r="P127" i="8"/>
  <c r="H425" i="17" s="1"/>
  <c r="P128" i="8"/>
  <c r="H426" i="17" s="1"/>
  <c r="P129" i="8"/>
  <c r="H427" i="17" s="1"/>
  <c r="P130" i="8"/>
  <c r="H428" i="17" s="1"/>
  <c r="P131" i="8"/>
  <c r="H429" i="17" s="1"/>
  <c r="P132" i="8"/>
  <c r="H430" i="17" s="1"/>
  <c r="P133" i="8"/>
  <c r="H431" i="17" s="1"/>
  <c r="P134" i="8"/>
  <c r="H432" i="17" s="1"/>
  <c r="P135" i="8"/>
  <c r="H433" i="17" s="1"/>
  <c r="P136" i="8"/>
  <c r="H434" i="17" s="1"/>
  <c r="P137" i="8"/>
  <c r="H435" i="17" s="1"/>
  <c r="P138" i="8"/>
  <c r="H436" i="17" s="1"/>
  <c r="P139" i="8"/>
  <c r="H437" i="17" s="1"/>
  <c r="P140" i="8"/>
  <c r="H438" i="17" s="1"/>
  <c r="P141" i="8"/>
  <c r="H439" i="17" s="1"/>
  <c r="P142" i="8"/>
  <c r="H440" i="17" s="1"/>
  <c r="P143" i="8"/>
  <c r="H441" i="17" s="1"/>
  <c r="P144" i="8"/>
  <c r="H442" i="17" s="1"/>
  <c r="P145" i="8"/>
  <c r="H443" i="17" s="1"/>
  <c r="P146" i="8"/>
  <c r="H444" i="17" s="1"/>
  <c r="P147" i="8"/>
  <c r="H445" i="17" s="1"/>
  <c r="P148" i="8"/>
  <c r="H446" i="17" s="1"/>
  <c r="P149" i="8"/>
  <c r="H447" i="17" s="1"/>
  <c r="P150" i="8"/>
  <c r="H448" i="17" s="1"/>
  <c r="P151" i="8"/>
  <c r="H449" i="17" s="1"/>
  <c r="P152" i="8"/>
  <c r="H450" i="17" s="1"/>
  <c r="P153" i="8"/>
  <c r="H451" i="17" s="1"/>
  <c r="P154" i="8"/>
  <c r="H452" i="17" s="1"/>
  <c r="P155" i="8"/>
  <c r="H453" i="17" s="1"/>
  <c r="P156" i="8"/>
  <c r="H454" i="17" s="1"/>
  <c r="P157" i="8"/>
  <c r="H455" i="17" s="1"/>
  <c r="P158" i="8"/>
  <c r="H456" i="17" s="1"/>
  <c r="P159" i="8"/>
  <c r="H457" i="17" s="1"/>
  <c r="P160" i="8"/>
  <c r="H458" i="17" s="1"/>
  <c r="P161" i="8"/>
  <c r="H459" i="17" s="1"/>
  <c r="P162" i="8"/>
  <c r="H460" i="17" s="1"/>
  <c r="P163" i="8"/>
  <c r="H461" i="17" s="1"/>
  <c r="P164" i="8"/>
  <c r="H462" i="17" s="1"/>
  <c r="P165" i="8"/>
  <c r="H463" i="17" s="1"/>
  <c r="P166" i="8"/>
  <c r="H464" i="17" s="1"/>
  <c r="P167" i="8"/>
  <c r="H465" i="17" s="1"/>
  <c r="P168" i="8"/>
  <c r="H466" i="17" s="1"/>
  <c r="P169" i="8"/>
  <c r="H467" i="17" s="1"/>
  <c r="P170" i="8"/>
  <c r="H468" i="17" s="1"/>
  <c r="P171" i="8"/>
  <c r="H469" i="17" s="1"/>
  <c r="P172" i="8"/>
  <c r="H470" i="17" s="1"/>
  <c r="P173" i="8"/>
  <c r="H471" i="17" s="1"/>
  <c r="P174" i="8"/>
  <c r="H472" i="17" s="1"/>
  <c r="P175" i="8"/>
  <c r="H473" i="17" s="1"/>
  <c r="P176" i="8"/>
  <c r="H474" i="17" s="1"/>
  <c r="P177" i="8"/>
  <c r="H475" i="17" s="1"/>
  <c r="P178" i="8"/>
  <c r="H476" i="17" s="1"/>
  <c r="P179" i="8"/>
  <c r="H477" i="17" s="1"/>
  <c r="P180" i="8"/>
  <c r="H478" i="17" s="1"/>
  <c r="P181" i="8"/>
  <c r="H479" i="17" s="1"/>
  <c r="P182" i="8"/>
  <c r="H480" i="17" s="1"/>
  <c r="P183" i="8"/>
  <c r="H481" i="17" s="1"/>
  <c r="P184" i="8"/>
  <c r="H482" i="17" s="1"/>
  <c r="P185" i="8"/>
  <c r="H483" i="17" s="1"/>
  <c r="P186" i="8"/>
  <c r="H484" i="17" s="1"/>
  <c r="P187" i="8"/>
  <c r="H485" i="17" s="1"/>
  <c r="P188" i="8"/>
  <c r="H486" i="17" s="1"/>
  <c r="P189" i="8"/>
  <c r="H487" i="17" s="1"/>
  <c r="P190" i="8"/>
  <c r="H488" i="17" s="1"/>
  <c r="P191" i="8"/>
  <c r="H489" i="17" s="1"/>
  <c r="P192" i="8"/>
  <c r="H490" i="17" s="1"/>
  <c r="P193" i="8"/>
  <c r="H491" i="17" s="1"/>
  <c r="P194" i="8"/>
  <c r="H492" i="17" s="1"/>
  <c r="P195" i="8"/>
  <c r="H493" i="17" s="1"/>
  <c r="P196" i="8"/>
  <c r="H494" i="17" s="1"/>
  <c r="P197" i="8"/>
  <c r="H495" i="17" s="1"/>
  <c r="P198" i="8"/>
  <c r="H496" i="17" s="1"/>
  <c r="P199" i="8"/>
  <c r="H497" i="17" s="1"/>
  <c r="P200" i="8"/>
  <c r="H498" i="17" s="1"/>
  <c r="P201" i="8"/>
  <c r="H499" i="17" s="1"/>
  <c r="P202" i="8"/>
  <c r="H500" i="17" s="1"/>
  <c r="P203" i="8"/>
  <c r="H501" i="17" s="1"/>
  <c r="P204" i="8"/>
  <c r="H502" i="17" s="1"/>
  <c r="P205" i="8"/>
  <c r="H503" i="17" s="1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34" i="8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7" i="5"/>
  <c r="O36" i="5"/>
  <c r="O35" i="5"/>
  <c r="O34" i="5"/>
  <c r="O34" i="1"/>
  <c r="P34" i="1"/>
  <c r="O35" i="1"/>
  <c r="P35" i="1"/>
  <c r="O36" i="1"/>
  <c r="P36" i="1"/>
  <c r="H18" i="17" s="1"/>
  <c r="O37" i="1"/>
  <c r="P37" i="1"/>
  <c r="H19" i="17" s="1"/>
  <c r="O38" i="1"/>
  <c r="P38" i="1"/>
  <c r="H20" i="17" s="1"/>
  <c r="O39" i="1"/>
  <c r="P39" i="1"/>
  <c r="H21" i="17" s="1"/>
  <c r="O40" i="1"/>
  <c r="P40" i="1"/>
  <c r="H22" i="17" s="1"/>
  <c r="O41" i="1"/>
  <c r="P41" i="1"/>
  <c r="H23" i="17" s="1"/>
  <c r="O42" i="1"/>
  <c r="P42" i="1"/>
  <c r="H24" i="17" s="1"/>
  <c r="O43" i="1"/>
  <c r="P43" i="1"/>
  <c r="H25" i="17" s="1"/>
  <c r="O44" i="1"/>
  <c r="P44" i="1"/>
  <c r="H26" i="17" s="1"/>
  <c r="O45" i="1"/>
  <c r="P45" i="1"/>
  <c r="H27" i="17" s="1"/>
  <c r="O46" i="1"/>
  <c r="P46" i="1"/>
  <c r="H28" i="17" s="1"/>
  <c r="O47" i="1"/>
  <c r="P47" i="1"/>
  <c r="H29" i="17" s="1"/>
  <c r="O48" i="1"/>
  <c r="P48" i="1"/>
  <c r="H30" i="17" s="1"/>
  <c r="O49" i="1"/>
  <c r="P49" i="1"/>
  <c r="H31" i="17" s="1"/>
  <c r="O50" i="1"/>
  <c r="P50" i="1"/>
  <c r="H32" i="17" s="1"/>
  <c r="O51" i="1"/>
  <c r="P51" i="1"/>
  <c r="H33" i="17" s="1"/>
  <c r="O52" i="1"/>
  <c r="P52" i="1"/>
  <c r="H34" i="17" s="1"/>
  <c r="O53" i="1"/>
  <c r="P53" i="1"/>
  <c r="H35" i="17" s="1"/>
  <c r="O54" i="1"/>
  <c r="P54" i="1"/>
  <c r="H36" i="17" s="1"/>
  <c r="O55" i="1"/>
  <c r="P55" i="1"/>
  <c r="H37" i="17" s="1"/>
  <c r="O56" i="1"/>
  <c r="P56" i="1"/>
  <c r="H38" i="17" s="1"/>
  <c r="O57" i="1"/>
  <c r="P57" i="1"/>
  <c r="H39" i="17" s="1"/>
  <c r="O58" i="1"/>
  <c r="P58" i="1"/>
  <c r="H40" i="17" s="1"/>
  <c r="O59" i="1"/>
  <c r="P59" i="1"/>
  <c r="H41" i="17" s="1"/>
  <c r="O60" i="1"/>
  <c r="P60" i="1"/>
  <c r="H42" i="17" s="1"/>
  <c r="O61" i="1"/>
  <c r="P61" i="1"/>
  <c r="H43" i="17" s="1"/>
  <c r="O62" i="1"/>
  <c r="P62" i="1"/>
  <c r="H44" i="17" s="1"/>
  <c r="O63" i="1"/>
  <c r="P63" i="1"/>
  <c r="H45" i="17" s="1"/>
  <c r="O64" i="1"/>
  <c r="P64" i="1"/>
  <c r="H46" i="17" s="1"/>
  <c r="O65" i="1"/>
  <c r="P65" i="1"/>
  <c r="H47" i="17" s="1"/>
  <c r="O66" i="1"/>
  <c r="P66" i="1"/>
  <c r="H48" i="17" s="1"/>
  <c r="O67" i="1"/>
  <c r="P67" i="1"/>
  <c r="H49" i="17" s="1"/>
  <c r="O68" i="1"/>
  <c r="P68" i="1"/>
  <c r="H50" i="17" s="1"/>
  <c r="O69" i="1"/>
  <c r="P69" i="1"/>
  <c r="H51" i="17" s="1"/>
  <c r="O70" i="1"/>
  <c r="P70" i="1"/>
  <c r="H52" i="17" s="1"/>
  <c r="O71" i="1"/>
  <c r="P71" i="1"/>
  <c r="H53" i="17" s="1"/>
  <c r="O72" i="1"/>
  <c r="P72" i="1"/>
  <c r="H54" i="17" s="1"/>
  <c r="O73" i="1"/>
  <c r="P73" i="1"/>
  <c r="H55" i="17" s="1"/>
  <c r="O74" i="1"/>
  <c r="P74" i="1"/>
  <c r="H56" i="17" s="1"/>
  <c r="O75" i="1"/>
  <c r="P75" i="1"/>
  <c r="H57" i="17" s="1"/>
  <c r="O76" i="1"/>
  <c r="P76" i="1"/>
  <c r="H58" i="17" s="1"/>
  <c r="O77" i="1"/>
  <c r="P77" i="1"/>
  <c r="H59" i="17" s="1"/>
  <c r="O78" i="1"/>
  <c r="P78" i="1"/>
  <c r="H60" i="17" s="1"/>
  <c r="O79" i="1"/>
  <c r="P79" i="1"/>
  <c r="H61" i="17" s="1"/>
  <c r="O80" i="1"/>
  <c r="P80" i="1"/>
  <c r="H62" i="17" s="1"/>
  <c r="O81" i="1"/>
  <c r="P81" i="1"/>
  <c r="H63" i="17" s="1"/>
  <c r="O82" i="1"/>
  <c r="P82" i="1"/>
  <c r="H64" i="17" s="1"/>
  <c r="O83" i="1"/>
  <c r="P83" i="1"/>
  <c r="H65" i="17" s="1"/>
  <c r="O84" i="1"/>
  <c r="P84" i="1"/>
  <c r="H66" i="17" s="1"/>
  <c r="O85" i="1"/>
  <c r="P85" i="1"/>
  <c r="H67" i="17" s="1"/>
  <c r="O86" i="1"/>
  <c r="P86" i="1"/>
  <c r="H68" i="17" s="1"/>
  <c r="O87" i="1"/>
  <c r="P87" i="1"/>
  <c r="H69" i="17" s="1"/>
  <c r="O88" i="1"/>
  <c r="P88" i="1"/>
  <c r="H70" i="17" s="1"/>
  <c r="O89" i="1"/>
  <c r="P89" i="1"/>
  <c r="H71" i="17" s="1"/>
  <c r="O90" i="1"/>
  <c r="P90" i="1"/>
  <c r="H72" i="17" s="1"/>
  <c r="O91" i="1"/>
  <c r="P91" i="1"/>
  <c r="H73" i="17" s="1"/>
  <c r="O92" i="1"/>
  <c r="P92" i="1"/>
  <c r="H74" i="17" s="1"/>
  <c r="O93" i="1"/>
  <c r="P93" i="1"/>
  <c r="H75" i="17" s="1"/>
  <c r="O94" i="1"/>
  <c r="P94" i="1"/>
  <c r="H76" i="17" s="1"/>
  <c r="O95" i="1"/>
  <c r="P95" i="1"/>
  <c r="H77" i="17" s="1"/>
  <c r="O96" i="1"/>
  <c r="P96" i="1"/>
  <c r="H78" i="17" s="1"/>
  <c r="O97" i="1"/>
  <c r="P97" i="1"/>
  <c r="H79" i="17" s="1"/>
  <c r="O98" i="1"/>
  <c r="P98" i="1"/>
  <c r="H80" i="17" s="1"/>
  <c r="O99" i="1"/>
  <c r="P99" i="1"/>
  <c r="H81" i="17" s="1"/>
  <c r="O100" i="1"/>
  <c r="P100" i="1"/>
  <c r="H82" i="17" s="1"/>
  <c r="O101" i="1"/>
  <c r="P101" i="1"/>
  <c r="H83" i="17" s="1"/>
  <c r="O102" i="1"/>
  <c r="P102" i="1"/>
  <c r="H84" i="17" s="1"/>
  <c r="O103" i="1"/>
  <c r="P103" i="1"/>
  <c r="H85" i="17" s="1"/>
  <c r="O104" i="1"/>
  <c r="P104" i="1"/>
  <c r="H86" i="17" s="1"/>
  <c r="O105" i="1"/>
  <c r="P105" i="1"/>
  <c r="H87" i="17" s="1"/>
  <c r="O106" i="1"/>
  <c r="P106" i="1"/>
  <c r="H88" i="17" s="1"/>
  <c r="O107" i="1"/>
  <c r="P107" i="1"/>
  <c r="H89" i="17" s="1"/>
  <c r="O108" i="1"/>
  <c r="P108" i="1"/>
  <c r="H90" i="17" s="1"/>
  <c r="O109" i="1"/>
  <c r="P109" i="1"/>
  <c r="H91" i="17" s="1"/>
  <c r="O110" i="1"/>
  <c r="P110" i="1"/>
  <c r="H92" i="17" s="1"/>
  <c r="O111" i="1"/>
  <c r="P111" i="1"/>
  <c r="H93" i="17" s="1"/>
  <c r="O112" i="1"/>
  <c r="P112" i="1"/>
  <c r="H94" i="17" s="1"/>
  <c r="O113" i="1"/>
  <c r="P113" i="1"/>
  <c r="H95" i="17" s="1"/>
  <c r="O114" i="1"/>
  <c r="P114" i="1"/>
  <c r="H96" i="17" s="1"/>
  <c r="O115" i="1"/>
  <c r="P115" i="1"/>
  <c r="H97" i="17" s="1"/>
  <c r="O116" i="1"/>
  <c r="P116" i="1"/>
  <c r="H98" i="17" s="1"/>
  <c r="O117" i="1"/>
  <c r="P117" i="1"/>
  <c r="H99" i="17" s="1"/>
  <c r="O118" i="1"/>
  <c r="P118" i="1"/>
  <c r="H100" i="17" s="1"/>
  <c r="O119" i="1"/>
  <c r="P119" i="1"/>
  <c r="H101" i="17" s="1"/>
  <c r="O120" i="1"/>
  <c r="P120" i="1"/>
  <c r="H102" i="17" s="1"/>
  <c r="O121" i="1"/>
  <c r="P121" i="1"/>
  <c r="H103" i="17" s="1"/>
  <c r="O122" i="1"/>
  <c r="P122" i="1"/>
  <c r="H104" i="17" s="1"/>
  <c r="O123" i="1"/>
  <c r="P123" i="1"/>
  <c r="H105" i="17" s="1"/>
  <c r="O124" i="1"/>
  <c r="P124" i="1"/>
  <c r="H106" i="17" s="1"/>
  <c r="O125" i="1"/>
  <c r="P125" i="1"/>
  <c r="H107" i="17" s="1"/>
  <c r="O126" i="1"/>
  <c r="P126" i="1"/>
  <c r="H108" i="17" s="1"/>
  <c r="O127" i="1"/>
  <c r="P127" i="1"/>
  <c r="H109" i="17" s="1"/>
  <c r="O128" i="1"/>
  <c r="P128" i="1"/>
  <c r="H110" i="17" s="1"/>
  <c r="O129" i="1"/>
  <c r="P129" i="1"/>
  <c r="H111" i="17" s="1"/>
  <c r="O130" i="1"/>
  <c r="P130" i="1"/>
  <c r="H112" i="17" s="1"/>
  <c r="O131" i="1"/>
  <c r="P131" i="1"/>
  <c r="H113" i="17" s="1"/>
  <c r="O132" i="1"/>
  <c r="P132" i="1"/>
  <c r="H114" i="17" s="1"/>
  <c r="O133" i="1"/>
  <c r="P133" i="1"/>
  <c r="H115" i="17" s="1"/>
  <c r="O134" i="1"/>
  <c r="P134" i="1"/>
  <c r="H116" i="17" s="1"/>
  <c r="O135" i="1"/>
  <c r="P135" i="1"/>
  <c r="H117" i="17" s="1"/>
  <c r="O136" i="1"/>
  <c r="P136" i="1"/>
  <c r="H118" i="17" s="1"/>
  <c r="O137" i="1"/>
  <c r="P137" i="1"/>
  <c r="H119" i="17" s="1"/>
  <c r="O138" i="1"/>
  <c r="P138" i="1"/>
  <c r="H120" i="17" s="1"/>
  <c r="O139" i="1"/>
  <c r="P139" i="1"/>
  <c r="H121" i="17" s="1"/>
  <c r="O140" i="1"/>
  <c r="P140" i="1"/>
  <c r="H122" i="17" s="1"/>
  <c r="O141" i="1"/>
  <c r="P141" i="1"/>
  <c r="H123" i="17" s="1"/>
  <c r="O142" i="1"/>
  <c r="P142" i="1"/>
  <c r="H124" i="17" s="1"/>
  <c r="O143" i="1"/>
  <c r="P143" i="1"/>
  <c r="H125" i="17" s="1"/>
  <c r="O144" i="1"/>
  <c r="P144" i="1"/>
  <c r="H126" i="17" s="1"/>
  <c r="O145" i="1"/>
  <c r="P145" i="1"/>
  <c r="H127" i="17" s="1"/>
  <c r="O146" i="1"/>
  <c r="P146" i="1"/>
  <c r="H128" i="17" s="1"/>
  <c r="O147" i="1"/>
  <c r="P147" i="1"/>
  <c r="H129" i="17" s="1"/>
  <c r="O148" i="1"/>
  <c r="P148" i="1"/>
  <c r="H130" i="17" s="1"/>
  <c r="O149" i="1"/>
  <c r="P149" i="1"/>
  <c r="H131" i="17" s="1"/>
  <c r="O150" i="1"/>
  <c r="P150" i="1"/>
  <c r="H132" i="17" s="1"/>
  <c r="O151" i="1"/>
  <c r="P151" i="1"/>
  <c r="H133" i="17" s="1"/>
  <c r="O152" i="1"/>
  <c r="P152" i="1"/>
  <c r="H134" i="17" s="1"/>
  <c r="O153" i="1"/>
  <c r="P153" i="1"/>
  <c r="H135" i="17" s="1"/>
  <c r="O154" i="1"/>
  <c r="P154" i="1"/>
  <c r="H136" i="17" s="1"/>
  <c r="O155" i="1"/>
  <c r="P155" i="1"/>
  <c r="H137" i="17" s="1"/>
  <c r="O156" i="1"/>
  <c r="P156" i="1"/>
  <c r="H138" i="17" s="1"/>
  <c r="O157" i="1"/>
  <c r="P157" i="1"/>
  <c r="H139" i="17" s="1"/>
  <c r="O158" i="1"/>
  <c r="P158" i="1"/>
  <c r="H140" i="17" s="1"/>
  <c r="O159" i="1"/>
  <c r="P159" i="1"/>
  <c r="H141" i="17" s="1"/>
  <c r="O160" i="1"/>
  <c r="P160" i="1"/>
  <c r="H142" i="17" s="1"/>
  <c r="O161" i="1"/>
  <c r="P161" i="1"/>
  <c r="H143" i="17" s="1"/>
  <c r="O162" i="1"/>
  <c r="P162" i="1"/>
  <c r="H144" i="17" s="1"/>
  <c r="O163" i="1"/>
  <c r="P163" i="1"/>
  <c r="H145" i="17" s="1"/>
  <c r="O164" i="1"/>
  <c r="P164" i="1"/>
  <c r="H146" i="17" s="1"/>
  <c r="O165" i="1"/>
  <c r="P165" i="1"/>
  <c r="H147" i="17" s="1"/>
  <c r="O166" i="1"/>
  <c r="P166" i="1"/>
  <c r="H148" i="17" s="1"/>
  <c r="O167" i="1"/>
  <c r="P167" i="1"/>
  <c r="H149" i="17" s="1"/>
  <c r="O168" i="1"/>
  <c r="P168" i="1"/>
  <c r="H150" i="17" s="1"/>
  <c r="O169" i="1"/>
  <c r="P169" i="1"/>
  <c r="H151" i="17" s="1"/>
  <c r="O170" i="1"/>
  <c r="P170" i="1"/>
  <c r="H152" i="17" s="1"/>
  <c r="O171" i="1"/>
  <c r="P171" i="1"/>
  <c r="H153" i="17" s="1"/>
  <c r="O172" i="1"/>
  <c r="P172" i="1"/>
  <c r="H154" i="17" s="1"/>
  <c r="O173" i="1"/>
  <c r="P173" i="1"/>
  <c r="H155" i="17" s="1"/>
  <c r="O174" i="1"/>
  <c r="P174" i="1"/>
  <c r="H156" i="17" s="1"/>
  <c r="O175" i="1"/>
  <c r="P175" i="1"/>
  <c r="H157" i="17" s="1"/>
  <c r="O176" i="1"/>
  <c r="P176" i="1"/>
  <c r="H158" i="17" s="1"/>
  <c r="O177" i="1"/>
  <c r="P177" i="1"/>
  <c r="H159" i="17" s="1"/>
  <c r="O178" i="1"/>
  <c r="P178" i="1"/>
  <c r="H160" i="17" s="1"/>
  <c r="O179" i="1"/>
  <c r="P179" i="1"/>
  <c r="H161" i="17" s="1"/>
  <c r="O180" i="1"/>
  <c r="P180" i="1"/>
  <c r="H162" i="17" s="1"/>
  <c r="O181" i="1"/>
  <c r="P181" i="1"/>
  <c r="H163" i="17" s="1"/>
  <c r="O182" i="1"/>
  <c r="P182" i="1"/>
  <c r="H164" i="17" s="1"/>
  <c r="O183" i="1"/>
  <c r="P183" i="1"/>
  <c r="H165" i="17" s="1"/>
  <c r="O184" i="1"/>
  <c r="P184" i="1"/>
  <c r="H166" i="17" s="1"/>
  <c r="O185" i="1"/>
  <c r="P185" i="1"/>
  <c r="H167" i="17" s="1"/>
  <c r="O186" i="1"/>
  <c r="P186" i="1"/>
  <c r="H168" i="17" s="1"/>
  <c r="O187" i="1"/>
  <c r="P187" i="1"/>
  <c r="H169" i="17" s="1"/>
  <c r="O188" i="1"/>
  <c r="P188" i="1"/>
  <c r="H170" i="17" s="1"/>
  <c r="O189" i="1"/>
  <c r="P189" i="1"/>
  <c r="H171" i="17" s="1"/>
  <c r="O190" i="1"/>
  <c r="P190" i="1"/>
  <c r="H172" i="17" s="1"/>
  <c r="O191" i="1"/>
  <c r="P191" i="1"/>
  <c r="H173" i="17" s="1"/>
  <c r="O192" i="1"/>
  <c r="P192" i="1"/>
  <c r="H174" i="17" s="1"/>
  <c r="R35" i="1"/>
  <c r="O32" i="9" l="1"/>
  <c r="O32" i="12"/>
  <c r="P32" i="1"/>
  <c r="R36" i="8"/>
  <c r="R37" i="8" s="1"/>
  <c r="R38" i="8" s="1"/>
  <c r="R39" i="8" s="1"/>
  <c r="R40" i="8" s="1"/>
  <c r="R41" i="8" s="1"/>
  <c r="R42" i="8" s="1"/>
  <c r="R43" i="8" s="1"/>
  <c r="R44" i="8" s="1"/>
  <c r="R45" i="8" s="1"/>
  <c r="R46" i="8" s="1"/>
  <c r="R47" i="8" s="1"/>
  <c r="R48" i="8" s="1"/>
  <c r="R49" i="8" s="1"/>
  <c r="R50" i="8" s="1"/>
  <c r="R51" i="8" s="1"/>
  <c r="R52" i="8" s="1"/>
  <c r="R53" i="8" s="1"/>
  <c r="R54" i="8" s="1"/>
  <c r="R55" i="8" s="1"/>
  <c r="R56" i="8" s="1"/>
  <c r="R57" i="8" s="1"/>
  <c r="R58" i="8" s="1"/>
  <c r="R59" i="8" s="1"/>
  <c r="R60" i="8" s="1"/>
  <c r="R61" i="8" s="1"/>
  <c r="R62" i="8" s="1"/>
  <c r="R63" i="8" s="1"/>
  <c r="R64" i="8" s="1"/>
  <c r="R65" i="8" s="1"/>
  <c r="R66" i="8" s="1"/>
  <c r="R67" i="8" s="1"/>
  <c r="R68" i="8" s="1"/>
  <c r="R69" i="8" s="1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R81" i="8" s="1"/>
  <c r="R82" i="8" s="1"/>
  <c r="R83" i="8" s="1"/>
  <c r="R84" i="8" s="1"/>
  <c r="R85" i="8" s="1"/>
  <c r="R86" i="8" s="1"/>
  <c r="R87" i="8" s="1"/>
  <c r="R88" i="8" s="1"/>
  <c r="R89" i="8" s="1"/>
  <c r="R90" i="8" s="1"/>
  <c r="R91" i="8" s="1"/>
  <c r="R92" i="8" s="1"/>
  <c r="R93" i="8" s="1"/>
  <c r="R94" i="8" s="1"/>
  <c r="R95" i="8" s="1"/>
  <c r="R96" i="8" s="1"/>
  <c r="R97" i="8" s="1"/>
  <c r="R98" i="8" s="1"/>
  <c r="R99" i="8" s="1"/>
  <c r="R100" i="8" s="1"/>
  <c r="R101" i="8" s="1"/>
  <c r="R102" i="8" s="1"/>
  <c r="R103" i="8" s="1"/>
  <c r="R104" i="8" s="1"/>
  <c r="R105" i="8" s="1"/>
  <c r="R106" i="8" s="1"/>
  <c r="R107" i="8" s="1"/>
  <c r="R108" i="8" s="1"/>
  <c r="R109" i="8" s="1"/>
  <c r="R110" i="8" s="1"/>
  <c r="R111" i="8" s="1"/>
  <c r="R112" i="8" s="1"/>
  <c r="R113" i="8" s="1"/>
  <c r="R114" i="8" s="1"/>
  <c r="R115" i="8" s="1"/>
  <c r="R116" i="8" s="1"/>
  <c r="R117" i="8" s="1"/>
  <c r="R118" i="8" s="1"/>
  <c r="R119" i="8" s="1"/>
  <c r="R120" i="8" s="1"/>
  <c r="R121" i="8" s="1"/>
  <c r="R122" i="8" s="1"/>
  <c r="R123" i="8" s="1"/>
  <c r="R124" i="8" s="1"/>
  <c r="R125" i="8" s="1"/>
  <c r="R126" i="8" s="1"/>
  <c r="R127" i="8" s="1"/>
  <c r="R128" i="8" s="1"/>
  <c r="R129" i="8" s="1"/>
  <c r="R130" i="8" s="1"/>
  <c r="R131" i="8" s="1"/>
  <c r="R132" i="8" s="1"/>
  <c r="R133" i="8" s="1"/>
  <c r="R134" i="8" s="1"/>
  <c r="R135" i="8" s="1"/>
  <c r="R136" i="8" s="1"/>
  <c r="R137" i="8" s="1"/>
  <c r="R138" i="8" s="1"/>
  <c r="R139" i="8" s="1"/>
  <c r="R140" i="8" s="1"/>
  <c r="R141" i="8" s="1"/>
  <c r="R142" i="8" s="1"/>
  <c r="R143" i="8" s="1"/>
  <c r="R144" i="8" s="1"/>
  <c r="R145" i="8" s="1"/>
  <c r="R146" i="8" s="1"/>
  <c r="R147" i="8" s="1"/>
  <c r="R148" i="8" s="1"/>
  <c r="R149" i="8" s="1"/>
  <c r="R150" i="8" s="1"/>
  <c r="R151" i="8" s="1"/>
  <c r="R152" i="8" s="1"/>
  <c r="R153" i="8" s="1"/>
  <c r="R154" i="8" s="1"/>
  <c r="R155" i="8" s="1"/>
  <c r="R156" i="8" s="1"/>
  <c r="R157" i="8" s="1"/>
  <c r="R158" i="8" s="1"/>
  <c r="R159" i="8" s="1"/>
  <c r="R160" i="8" s="1"/>
  <c r="R161" i="8" s="1"/>
  <c r="R162" i="8" s="1"/>
  <c r="R163" i="8" s="1"/>
  <c r="R164" i="8" s="1"/>
  <c r="R165" i="8" s="1"/>
  <c r="R166" i="8" s="1"/>
  <c r="R167" i="8" s="1"/>
  <c r="R168" i="8" s="1"/>
  <c r="R169" i="8" s="1"/>
  <c r="R170" i="8" s="1"/>
  <c r="R171" i="8" s="1"/>
  <c r="R172" i="8" s="1"/>
  <c r="R173" i="8" s="1"/>
  <c r="R174" i="8" s="1"/>
  <c r="R175" i="8" s="1"/>
  <c r="R176" i="8" s="1"/>
  <c r="R177" i="8" s="1"/>
  <c r="R178" i="8" s="1"/>
  <c r="R179" i="8" s="1"/>
  <c r="R180" i="8" s="1"/>
  <c r="R181" i="8" s="1"/>
  <c r="R182" i="8" s="1"/>
  <c r="R183" i="8" s="1"/>
  <c r="R184" i="8" s="1"/>
  <c r="R185" i="8" s="1"/>
  <c r="R186" i="8" s="1"/>
  <c r="R187" i="8" s="1"/>
  <c r="R188" i="8" s="1"/>
  <c r="R189" i="8" s="1"/>
  <c r="R190" i="8" s="1"/>
  <c r="R191" i="8" s="1"/>
  <c r="R192" i="8" s="1"/>
  <c r="R193" i="8" s="1"/>
  <c r="R194" i="8" s="1"/>
  <c r="R195" i="8" s="1"/>
  <c r="R196" i="8" s="1"/>
  <c r="R197" i="8" s="1"/>
  <c r="R198" i="8" s="1"/>
  <c r="R199" i="8" s="1"/>
  <c r="R200" i="8" s="1"/>
  <c r="R201" i="8" s="1"/>
  <c r="R202" i="8" s="1"/>
  <c r="R203" i="8" s="1"/>
  <c r="R204" i="8" s="1"/>
  <c r="R205" i="8" s="1"/>
  <c r="O32" i="13"/>
  <c r="O32" i="14"/>
  <c r="H688" i="17"/>
  <c r="P32" i="10"/>
  <c r="O32" i="1"/>
  <c r="O32" i="5"/>
  <c r="O32" i="11"/>
  <c r="O32" i="15"/>
  <c r="H176" i="17"/>
  <c r="P32" i="5"/>
  <c r="H1774" i="17"/>
  <c r="P32" i="15"/>
  <c r="H505" i="17"/>
  <c r="P32" i="9"/>
  <c r="H1092" i="17"/>
  <c r="P32" i="12"/>
  <c r="O19" i="12"/>
  <c r="P32" i="14"/>
  <c r="H1308" i="17"/>
  <c r="P32" i="13"/>
  <c r="O32" i="8"/>
  <c r="H333" i="17"/>
  <c r="P32" i="8"/>
  <c r="H882" i="17"/>
  <c r="P32" i="11"/>
  <c r="R36" i="14"/>
  <c r="R37" i="14" s="1"/>
  <c r="R38" i="14" s="1"/>
  <c r="R39" i="14" s="1"/>
  <c r="R40" i="14" s="1"/>
  <c r="R41" i="14" s="1"/>
  <c r="R42" i="14" s="1"/>
  <c r="R43" i="14" s="1"/>
  <c r="R44" i="14" s="1"/>
  <c r="R45" i="14" s="1"/>
  <c r="R46" i="14" s="1"/>
  <c r="R47" i="14" s="1"/>
  <c r="R48" i="14" s="1"/>
  <c r="R49" i="14" s="1"/>
  <c r="R50" i="14" s="1"/>
  <c r="R51" i="14" s="1"/>
  <c r="R52" i="14" s="1"/>
  <c r="R53" i="14" s="1"/>
  <c r="R54" i="14" s="1"/>
  <c r="R55" i="14" s="1"/>
  <c r="R56" i="14" s="1"/>
  <c r="R57" i="14" s="1"/>
  <c r="R58" i="14" s="1"/>
  <c r="R59" i="14" s="1"/>
  <c r="R60" i="14" s="1"/>
  <c r="R61" i="14" s="1"/>
  <c r="R62" i="14" s="1"/>
  <c r="R63" i="14" s="1"/>
  <c r="R64" i="14" s="1"/>
  <c r="R65" i="14" s="1"/>
  <c r="R66" i="14" s="1"/>
  <c r="R67" i="14" s="1"/>
  <c r="R68" i="14" s="1"/>
  <c r="R69" i="14" s="1"/>
  <c r="R70" i="14" s="1"/>
  <c r="R71" i="14" s="1"/>
  <c r="R72" i="14" s="1"/>
  <c r="R73" i="14" s="1"/>
  <c r="R74" i="14" s="1"/>
  <c r="R75" i="14" s="1"/>
  <c r="R76" i="14" s="1"/>
  <c r="R77" i="14" s="1"/>
  <c r="R78" i="14" s="1"/>
  <c r="R79" i="14" s="1"/>
  <c r="R80" i="14" s="1"/>
  <c r="R81" i="14" s="1"/>
  <c r="R82" i="14" s="1"/>
  <c r="R83" i="14" s="1"/>
  <c r="R84" i="14" s="1"/>
  <c r="R85" i="14" s="1"/>
  <c r="R86" i="14" s="1"/>
  <c r="R87" i="14" s="1"/>
  <c r="R88" i="14" s="1"/>
  <c r="R89" i="14" s="1"/>
  <c r="R90" i="14" s="1"/>
  <c r="R91" i="14" s="1"/>
  <c r="R92" i="14" s="1"/>
  <c r="R93" i="14" s="1"/>
  <c r="R94" i="14" s="1"/>
  <c r="R95" i="14" s="1"/>
  <c r="R96" i="14" s="1"/>
  <c r="R97" i="14" s="1"/>
  <c r="R98" i="14" s="1"/>
  <c r="R99" i="14" s="1"/>
  <c r="R100" i="14" s="1"/>
  <c r="R101" i="14" s="1"/>
  <c r="R102" i="14" s="1"/>
  <c r="R103" i="14" s="1"/>
  <c r="R104" i="14" s="1"/>
  <c r="R105" i="14" s="1"/>
  <c r="R106" i="14" s="1"/>
  <c r="R107" i="14" s="1"/>
  <c r="R108" i="14" s="1"/>
  <c r="R109" i="14" s="1"/>
  <c r="R110" i="14" s="1"/>
  <c r="R111" i="14" s="1"/>
  <c r="R112" i="14" s="1"/>
  <c r="R113" i="14" s="1"/>
  <c r="R114" i="14" s="1"/>
  <c r="R115" i="14" s="1"/>
  <c r="R116" i="14" s="1"/>
  <c r="R117" i="14" s="1"/>
  <c r="R118" i="14" s="1"/>
  <c r="R119" i="14" s="1"/>
  <c r="R120" i="14" s="1"/>
  <c r="R121" i="14" s="1"/>
  <c r="R122" i="14" s="1"/>
  <c r="R123" i="14" s="1"/>
  <c r="R124" i="14" s="1"/>
  <c r="R125" i="14" s="1"/>
  <c r="R126" i="14" s="1"/>
  <c r="R127" i="14" s="1"/>
  <c r="R128" i="14" s="1"/>
  <c r="R129" i="14" s="1"/>
  <c r="R130" i="14" s="1"/>
  <c r="R131" i="14" s="1"/>
  <c r="R132" i="14" s="1"/>
  <c r="R133" i="14" s="1"/>
  <c r="R134" i="14" s="1"/>
  <c r="R135" i="14" s="1"/>
  <c r="R136" i="14" s="1"/>
  <c r="R137" i="14" s="1"/>
  <c r="R138" i="14" s="1"/>
  <c r="R139" i="14" s="1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R154" i="14" s="1"/>
  <c r="R155" i="14" s="1"/>
  <c r="R156" i="14" s="1"/>
  <c r="R157" i="14" s="1"/>
  <c r="R158" i="14" s="1"/>
  <c r="R159" i="14" s="1"/>
  <c r="R160" i="14" s="1"/>
  <c r="R161" i="14" s="1"/>
  <c r="R162" i="14" s="1"/>
  <c r="R163" i="14" s="1"/>
  <c r="R164" i="14" s="1"/>
  <c r="R165" i="14" s="1"/>
  <c r="R166" i="14" s="1"/>
  <c r="R167" i="14" s="1"/>
  <c r="R168" i="14" s="1"/>
  <c r="R169" i="14" s="1"/>
  <c r="R170" i="14" s="1"/>
  <c r="R171" i="14" s="1"/>
  <c r="R172" i="14" s="1"/>
  <c r="R173" i="14" s="1"/>
  <c r="R174" i="14" s="1"/>
  <c r="R175" i="14" s="1"/>
  <c r="R176" i="14" s="1"/>
  <c r="R177" i="14" s="1"/>
  <c r="R178" i="14" s="1"/>
  <c r="R179" i="14" s="1"/>
  <c r="R180" i="14" s="1"/>
  <c r="R181" i="14" s="1"/>
  <c r="R182" i="14" s="1"/>
  <c r="R183" i="14" s="1"/>
  <c r="R184" i="14" s="1"/>
  <c r="R185" i="14" s="1"/>
  <c r="R186" i="14" s="1"/>
  <c r="R187" i="14" s="1"/>
  <c r="R188" i="14" s="1"/>
  <c r="R189" i="14" s="1"/>
  <c r="R190" i="14" s="1"/>
  <c r="R191" i="14" s="1"/>
  <c r="R192" i="14" s="1"/>
  <c r="R193" i="14" s="1"/>
  <c r="R194" i="14" s="1"/>
  <c r="R195" i="14" s="1"/>
  <c r="R196" i="14" s="1"/>
  <c r="R197" i="14" s="1"/>
  <c r="R198" i="14" s="1"/>
  <c r="R199" i="14" s="1"/>
  <c r="R200" i="14" s="1"/>
  <c r="R201" i="14" s="1"/>
  <c r="R202" i="14" s="1"/>
  <c r="R203" i="14" s="1"/>
  <c r="R204" i="14" s="1"/>
  <c r="R205" i="14" s="1"/>
  <c r="R206" i="14" s="1"/>
  <c r="R207" i="14" s="1"/>
  <c r="R208" i="14" s="1"/>
  <c r="R209" i="14" s="1"/>
  <c r="R210" i="14" s="1"/>
  <c r="R211" i="14" s="1"/>
  <c r="R212" i="14" s="1"/>
  <c r="R213" i="14" s="1"/>
  <c r="R214" i="14" s="1"/>
  <c r="R215" i="14" s="1"/>
  <c r="R216" i="14" s="1"/>
  <c r="R217" i="14" s="1"/>
  <c r="R218" i="14" s="1"/>
  <c r="R219" i="14" s="1"/>
  <c r="R220" i="14" s="1"/>
  <c r="R221" i="14" s="1"/>
  <c r="R222" i="14" s="1"/>
  <c r="R223" i="14" s="1"/>
  <c r="R224" i="14" s="1"/>
  <c r="R225" i="14" s="1"/>
  <c r="R226" i="14" s="1"/>
  <c r="R227" i="14" s="1"/>
  <c r="R228" i="14" s="1"/>
  <c r="R229" i="14" s="1"/>
  <c r="R230" i="14" s="1"/>
  <c r="R231" i="14" s="1"/>
  <c r="R232" i="14" s="1"/>
  <c r="R233" i="14" s="1"/>
  <c r="R234" i="14" s="1"/>
  <c r="R235" i="14" s="1"/>
  <c r="R236" i="14" s="1"/>
  <c r="R237" i="14" s="1"/>
  <c r="R238" i="14" s="1"/>
  <c r="R239" i="14" s="1"/>
  <c r="R240" i="14" s="1"/>
  <c r="R241" i="14" s="1"/>
  <c r="R242" i="14" s="1"/>
  <c r="R243" i="14" s="1"/>
  <c r="R244" i="14" s="1"/>
  <c r="R245" i="14" s="1"/>
  <c r="R246" i="14" s="1"/>
  <c r="R247" i="14" s="1"/>
  <c r="R248" i="14" s="1"/>
  <c r="R249" i="14" s="1"/>
  <c r="R250" i="14" s="1"/>
  <c r="R251" i="14" s="1"/>
  <c r="R252" i="14" s="1"/>
  <c r="R253" i="14" s="1"/>
  <c r="R254" i="14" s="1"/>
  <c r="R255" i="14" s="1"/>
  <c r="R256" i="14" s="1"/>
  <c r="R257" i="14" s="1"/>
  <c r="R258" i="14" s="1"/>
  <c r="R259" i="14" s="1"/>
  <c r="R260" i="14" s="1"/>
  <c r="R261" i="14" s="1"/>
  <c r="R262" i="14" s="1"/>
  <c r="R263" i="14" s="1"/>
  <c r="R264" i="14" s="1"/>
  <c r="R265" i="14" s="1"/>
  <c r="R266" i="14" s="1"/>
  <c r="R267" i="14" s="1"/>
  <c r="R268" i="14" s="1"/>
  <c r="R269" i="14" s="1"/>
  <c r="R270" i="14" s="1"/>
  <c r="R271" i="14" s="1"/>
  <c r="O32" i="10"/>
  <c r="H16" i="17"/>
  <c r="Q35" i="12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H1091" i="17"/>
  <c r="Q35" i="14"/>
  <c r="H1536" i="17"/>
  <c r="Q35" i="1"/>
  <c r="H17" i="17"/>
  <c r="Q35" i="15"/>
  <c r="Q36" i="15" s="1"/>
  <c r="Q37" i="15" s="1"/>
  <c r="Q38" i="15" s="1"/>
  <c r="Q39" i="15" s="1"/>
  <c r="Q40" i="15" s="1"/>
  <c r="Q41" i="15" s="1"/>
  <c r="Q42" i="15" s="1"/>
  <c r="Q43" i="15" s="1"/>
  <c r="Q44" i="15" s="1"/>
  <c r="Q45" i="15" s="1"/>
  <c r="Q4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Q58" i="15" s="1"/>
  <c r="Q59" i="15" s="1"/>
  <c r="Q60" i="15" s="1"/>
  <c r="Q61" i="15" s="1"/>
  <c r="Q62" i="15" s="1"/>
  <c r="Q63" i="15" s="1"/>
  <c r="Q64" i="15" s="1"/>
  <c r="Q65" i="15" s="1"/>
  <c r="Q66" i="15" s="1"/>
  <c r="Q67" i="15" s="1"/>
  <c r="Q68" i="15" s="1"/>
  <c r="Q69" i="15" s="1"/>
  <c r="Q70" i="15" s="1"/>
  <c r="Q71" i="15" s="1"/>
  <c r="Q72" i="15" s="1"/>
  <c r="Q73" i="15" s="1"/>
  <c r="Q74" i="15" s="1"/>
  <c r="Q75" i="15" s="1"/>
  <c r="Q76" i="15" s="1"/>
  <c r="Q77" i="15" s="1"/>
  <c r="Q78" i="15" s="1"/>
  <c r="Q79" i="15" s="1"/>
  <c r="Q80" i="15" s="1"/>
  <c r="Q81" i="15" s="1"/>
  <c r="Q82" i="15" s="1"/>
  <c r="Q83" i="15" s="1"/>
  <c r="Q84" i="15" s="1"/>
  <c r="Q85" i="15" s="1"/>
  <c r="Q86" i="15" s="1"/>
  <c r="Q87" i="15" s="1"/>
  <c r="Q88" i="15" s="1"/>
  <c r="Q89" i="15" s="1"/>
  <c r="Q90" i="15" s="1"/>
  <c r="Q91" i="15" s="1"/>
  <c r="Q92" i="15" s="1"/>
  <c r="Q93" i="15" s="1"/>
  <c r="Q94" i="15" s="1"/>
  <c r="Q95" i="15" s="1"/>
  <c r="Q96" i="15" s="1"/>
  <c r="Q97" i="15" s="1"/>
  <c r="Q98" i="15" s="1"/>
  <c r="Q99" i="15" s="1"/>
  <c r="Q100" i="15" s="1"/>
  <c r="Q101" i="15" s="1"/>
  <c r="Q102" i="15" s="1"/>
  <c r="Q103" i="15" s="1"/>
  <c r="Q104" i="15" s="1"/>
  <c r="Q105" i="15" s="1"/>
  <c r="Q106" i="15" s="1"/>
  <c r="Q107" i="15" s="1"/>
  <c r="Q108" i="15" s="1"/>
  <c r="Q109" i="15" s="1"/>
  <c r="Q110" i="15" s="1"/>
  <c r="Q111" i="15" s="1"/>
  <c r="Q112" i="15" s="1"/>
  <c r="Q113" i="15" s="1"/>
  <c r="Q114" i="15" s="1"/>
  <c r="Q115" i="15" s="1"/>
  <c r="Q116" i="15" s="1"/>
  <c r="Q117" i="15" s="1"/>
  <c r="Q118" i="15" s="1"/>
  <c r="Q119" i="15" s="1"/>
  <c r="Q120" i="15" s="1"/>
  <c r="Q121" i="15" s="1"/>
  <c r="Q122" i="15" s="1"/>
  <c r="Q123" i="15" s="1"/>
  <c r="Q124" i="15" s="1"/>
  <c r="Q125" i="15" s="1"/>
  <c r="Q126" i="15" s="1"/>
  <c r="Q127" i="15" s="1"/>
  <c r="Q128" i="15" s="1"/>
  <c r="Q129" i="15" s="1"/>
  <c r="Q130" i="15" s="1"/>
  <c r="Q131" i="15" s="1"/>
  <c r="Q132" i="15" s="1"/>
  <c r="Q133" i="15" s="1"/>
  <c r="Q134" i="15" s="1"/>
  <c r="Q135" i="15" s="1"/>
  <c r="Q136" i="15" s="1"/>
  <c r="Q137" i="15" s="1"/>
  <c r="Q138" i="15" s="1"/>
  <c r="Q139" i="15" s="1"/>
  <c r="Q140" i="15" s="1"/>
  <c r="Q141" i="15" s="1"/>
  <c r="Q142" i="15" s="1"/>
  <c r="Q143" i="15" s="1"/>
  <c r="Q144" i="15" s="1"/>
  <c r="Q145" i="15" s="1"/>
  <c r="Q146" i="15" s="1"/>
  <c r="Q147" i="15" s="1"/>
  <c r="Q148" i="15" s="1"/>
  <c r="Q149" i="15" s="1"/>
  <c r="Q150" i="15" s="1"/>
  <c r="Q151" i="15" s="1"/>
  <c r="Q152" i="15" s="1"/>
  <c r="Q153" i="15" s="1"/>
  <c r="Q154" i="15" s="1"/>
  <c r="Q155" i="15" s="1"/>
  <c r="Q156" i="15" s="1"/>
  <c r="Q157" i="15" s="1"/>
  <c r="Q158" i="15" s="1"/>
  <c r="Q159" i="15" s="1"/>
  <c r="Q160" i="15" s="1"/>
  <c r="Q161" i="15" s="1"/>
  <c r="Q162" i="15" s="1"/>
  <c r="Q163" i="15" s="1"/>
  <c r="Q164" i="15" s="1"/>
  <c r="Q165" i="15" s="1"/>
  <c r="Q166" i="15" s="1"/>
  <c r="Q167" i="15" s="1"/>
  <c r="Q168" i="15" s="1"/>
  <c r="Q169" i="15" s="1"/>
  <c r="Q170" i="15" s="1"/>
  <c r="Q171" i="15" s="1"/>
  <c r="Q172" i="15" s="1"/>
  <c r="Q173" i="15" s="1"/>
  <c r="Q174" i="15" s="1"/>
  <c r="Q175" i="15" s="1"/>
  <c r="Q176" i="15" s="1"/>
  <c r="Q177" i="15" s="1"/>
  <c r="Q178" i="15" s="1"/>
  <c r="Q179" i="15" s="1"/>
  <c r="Q180" i="15" s="1"/>
  <c r="Q181" i="15" s="1"/>
  <c r="Q182" i="15" s="1"/>
  <c r="Q183" i="15" s="1"/>
  <c r="Q184" i="15" s="1"/>
  <c r="Q185" i="15" s="1"/>
  <c r="Q186" i="15" s="1"/>
  <c r="Q187" i="15" s="1"/>
  <c r="Q188" i="15" s="1"/>
  <c r="Q189" i="15" s="1"/>
  <c r="Q190" i="15" s="1"/>
  <c r="Q191" i="15" s="1"/>
  <c r="Q192" i="15" s="1"/>
  <c r="Q193" i="15" s="1"/>
  <c r="Q194" i="15" s="1"/>
  <c r="Q195" i="15" s="1"/>
  <c r="Q196" i="15" s="1"/>
  <c r="Q197" i="15" s="1"/>
  <c r="Q198" i="15" s="1"/>
  <c r="Q199" i="15" s="1"/>
  <c r="Q200" i="15" s="1"/>
  <c r="Q201" i="15" s="1"/>
  <c r="Q202" i="15" s="1"/>
  <c r="Q203" i="15" s="1"/>
  <c r="Q204" i="15" s="1"/>
  <c r="Q205" i="15" s="1"/>
  <c r="Q206" i="15" s="1"/>
  <c r="Q207" i="15" s="1"/>
  <c r="Q208" i="15" s="1"/>
  <c r="Q209" i="15" s="1"/>
  <c r="Q210" i="15" s="1"/>
  <c r="Q211" i="15" s="1"/>
  <c r="Q212" i="15" s="1"/>
  <c r="Q213" i="15" s="1"/>
  <c r="Q214" i="15" s="1"/>
  <c r="Q215" i="15" s="1"/>
  <c r="Q216" i="15" s="1"/>
  <c r="Q217" i="15" s="1"/>
  <c r="Q218" i="15" s="1"/>
  <c r="Q219" i="15" s="1"/>
  <c r="Q220" i="15" s="1"/>
  <c r="Q221" i="15" s="1"/>
  <c r="Q222" i="15" s="1"/>
  <c r="Q223" i="15" s="1"/>
  <c r="Q224" i="15" s="1"/>
  <c r="Q225" i="15" s="1"/>
  <c r="Q226" i="15" s="1"/>
  <c r="Q227" i="15" s="1"/>
  <c r="Q228" i="15" s="1"/>
  <c r="Q229" i="15" s="1"/>
  <c r="Q230" i="15" s="1"/>
  <c r="Q231" i="15" s="1"/>
  <c r="Q232" i="15" s="1"/>
  <c r="Q233" i="15" s="1"/>
  <c r="Q234" i="15" s="1"/>
  <c r="Q235" i="15" s="1"/>
  <c r="Q236" i="15" s="1"/>
  <c r="Q237" i="15" s="1"/>
  <c r="Q238" i="15" s="1"/>
  <c r="Q239" i="15" s="1"/>
  <c r="Q240" i="15" s="1"/>
  <c r="Q241" i="15" s="1"/>
  <c r="Q242" i="15" s="1"/>
  <c r="Q243" i="15" s="1"/>
  <c r="Q244" i="15" s="1"/>
  <c r="Q245" i="15" s="1"/>
  <c r="Q246" i="15" s="1"/>
  <c r="Q247" i="15" s="1"/>
  <c r="Q248" i="15" s="1"/>
  <c r="Q249" i="15" s="1"/>
  <c r="Q250" i="15" s="1"/>
  <c r="Q251" i="15" s="1"/>
  <c r="Q252" i="15" s="1"/>
  <c r="Q253" i="15" s="1"/>
  <c r="Q254" i="15" s="1"/>
  <c r="Q255" i="15" s="1"/>
  <c r="Q256" i="15" s="1"/>
  <c r="Q257" i="15" s="1"/>
  <c r="Q258" i="15" s="1"/>
  <c r="Q259" i="15" s="1"/>
  <c r="Q260" i="15" s="1"/>
  <c r="Q261" i="15" s="1"/>
  <c r="Q262" i="15" s="1"/>
  <c r="Q263" i="15" s="1"/>
  <c r="Q264" i="15" s="1"/>
  <c r="Q265" i="15" s="1"/>
  <c r="Q266" i="15" s="1"/>
  <c r="Q267" i="15" s="1"/>
  <c r="Q268" i="15" s="1"/>
  <c r="Q269" i="15" s="1"/>
  <c r="Q270" i="15" s="1"/>
  <c r="Q271" i="15" s="1"/>
  <c r="Q272" i="15" s="1"/>
  <c r="Q273" i="15" s="1"/>
  <c r="Q274" i="15" s="1"/>
  <c r="Q275" i="15" s="1"/>
  <c r="Q276" i="15" s="1"/>
  <c r="Q277" i="15" s="1"/>
  <c r="Q278" i="15" s="1"/>
  <c r="Q279" i="15" s="1"/>
  <c r="Q280" i="15" s="1"/>
  <c r="Q281" i="15" s="1"/>
  <c r="Q282" i="15" s="1"/>
  <c r="Q283" i="15" s="1"/>
  <c r="Q284" i="15" s="1"/>
  <c r="Q35" i="13"/>
  <c r="Q36" i="13" s="1"/>
  <c r="Q37" i="13" s="1"/>
  <c r="Q38" i="13" s="1"/>
  <c r="Q39" i="13" s="1"/>
  <c r="Q40" i="13" s="1"/>
  <c r="Q41" i="13" s="1"/>
  <c r="Q42" i="13" s="1"/>
  <c r="Q43" i="13" s="1"/>
  <c r="Q44" i="13" s="1"/>
  <c r="Q45" i="13" s="1"/>
  <c r="Q46" i="13" s="1"/>
  <c r="Q47" i="13" s="1"/>
  <c r="Q48" i="13" s="1"/>
  <c r="Q49" i="13" s="1"/>
  <c r="Q50" i="13" s="1"/>
  <c r="Q51" i="13" s="1"/>
  <c r="Q52" i="13" s="1"/>
  <c r="Q53" i="13" s="1"/>
  <c r="Q54" i="13" s="1"/>
  <c r="Q55" i="13" s="1"/>
  <c r="Q56" i="13" s="1"/>
  <c r="Q57" i="13" s="1"/>
  <c r="Q58" i="13" s="1"/>
  <c r="Q59" i="13" s="1"/>
  <c r="Q60" i="13" s="1"/>
  <c r="Q61" i="13" s="1"/>
  <c r="Q62" i="13" s="1"/>
  <c r="Q63" i="13" s="1"/>
  <c r="Q64" i="13" s="1"/>
  <c r="Q65" i="13" s="1"/>
  <c r="Q66" i="13" s="1"/>
  <c r="Q67" i="13" s="1"/>
  <c r="Q68" i="13" s="1"/>
  <c r="Q69" i="13" s="1"/>
  <c r="Q70" i="13" s="1"/>
  <c r="Q71" i="13" s="1"/>
  <c r="Q72" i="13" s="1"/>
  <c r="Q73" i="13" s="1"/>
  <c r="Q74" i="13" s="1"/>
  <c r="Q75" i="13" s="1"/>
  <c r="Q76" i="13" s="1"/>
  <c r="Q77" i="13" s="1"/>
  <c r="Q78" i="13" s="1"/>
  <c r="Q79" i="13" s="1"/>
  <c r="Q80" i="13" s="1"/>
  <c r="Q81" i="13" s="1"/>
  <c r="Q82" i="13" s="1"/>
  <c r="Q83" i="13" s="1"/>
  <c r="Q84" i="13" s="1"/>
  <c r="Q85" i="13" s="1"/>
  <c r="Q86" i="13" s="1"/>
  <c r="Q87" i="13" s="1"/>
  <c r="Q88" i="13" s="1"/>
  <c r="Q89" i="13" s="1"/>
  <c r="Q90" i="13" s="1"/>
  <c r="Q91" i="13" s="1"/>
  <c r="Q92" i="13" s="1"/>
  <c r="Q93" i="13" s="1"/>
  <c r="Q94" i="13" s="1"/>
  <c r="Q95" i="13" s="1"/>
  <c r="Q96" i="13" s="1"/>
  <c r="Q97" i="13" s="1"/>
  <c r="Q98" i="13" s="1"/>
  <c r="Q99" i="13" s="1"/>
  <c r="Q100" i="13" s="1"/>
  <c r="Q101" i="13" s="1"/>
  <c r="Q102" i="13" s="1"/>
  <c r="Q103" i="13" s="1"/>
  <c r="Q104" i="13" s="1"/>
  <c r="Q105" i="13" s="1"/>
  <c r="Q106" i="13" s="1"/>
  <c r="Q107" i="13" s="1"/>
  <c r="Q108" i="13" s="1"/>
  <c r="Q109" i="13" s="1"/>
  <c r="Q110" i="13" s="1"/>
  <c r="Q111" i="13" s="1"/>
  <c r="Q112" i="13" s="1"/>
  <c r="Q113" i="13" s="1"/>
  <c r="Q114" i="13" s="1"/>
  <c r="Q115" i="13" s="1"/>
  <c r="Q116" i="13" s="1"/>
  <c r="Q117" i="13" s="1"/>
  <c r="Q118" i="13" s="1"/>
  <c r="Q119" i="13" s="1"/>
  <c r="Q120" i="13" s="1"/>
  <c r="Q121" i="13" s="1"/>
  <c r="Q122" i="13" s="1"/>
  <c r="Q123" i="13" s="1"/>
  <c r="Q124" i="13" s="1"/>
  <c r="Q125" i="13" s="1"/>
  <c r="Q126" i="13" s="1"/>
  <c r="Q127" i="13" s="1"/>
  <c r="Q128" i="13" s="1"/>
  <c r="Q129" i="13" s="1"/>
  <c r="Q130" i="13" s="1"/>
  <c r="Q131" i="13" s="1"/>
  <c r="Q132" i="13" s="1"/>
  <c r="Q133" i="13" s="1"/>
  <c r="Q134" i="13" s="1"/>
  <c r="Q135" i="13" s="1"/>
  <c r="Q136" i="13" s="1"/>
  <c r="Q137" i="13" s="1"/>
  <c r="Q138" i="13" s="1"/>
  <c r="Q139" i="13" s="1"/>
  <c r="Q140" i="13" s="1"/>
  <c r="Q141" i="13" s="1"/>
  <c r="Q142" i="13" s="1"/>
  <c r="Q143" i="13" s="1"/>
  <c r="Q144" i="13" s="1"/>
  <c r="Q145" i="13" s="1"/>
  <c r="Q146" i="13" s="1"/>
  <c r="Q147" i="13" s="1"/>
  <c r="Q148" i="13" s="1"/>
  <c r="Q149" i="13" s="1"/>
  <c r="Q150" i="13" s="1"/>
  <c r="Q151" i="13" s="1"/>
  <c r="Q152" i="13" s="1"/>
  <c r="Q153" i="13" s="1"/>
  <c r="Q154" i="13" s="1"/>
  <c r="Q155" i="13" s="1"/>
  <c r="Q156" i="13" s="1"/>
  <c r="Q157" i="13" s="1"/>
  <c r="Q158" i="13" s="1"/>
  <c r="Q159" i="13" s="1"/>
  <c r="Q160" i="13" s="1"/>
  <c r="Q161" i="13" s="1"/>
  <c r="Q162" i="13" s="1"/>
  <c r="Q163" i="13" s="1"/>
  <c r="Q164" i="13" s="1"/>
  <c r="Q165" i="13" s="1"/>
  <c r="Q166" i="13" s="1"/>
  <c r="Q167" i="13" s="1"/>
  <c r="Q168" i="13" s="1"/>
  <c r="Q169" i="13" s="1"/>
  <c r="Q170" i="13" s="1"/>
  <c r="Q171" i="13" s="1"/>
  <c r="Q172" i="13" s="1"/>
  <c r="Q173" i="13" s="1"/>
  <c r="Q174" i="13" s="1"/>
  <c r="Q175" i="13" s="1"/>
  <c r="Q176" i="13" s="1"/>
  <c r="Q177" i="13" s="1"/>
  <c r="Q178" i="13" s="1"/>
  <c r="Q179" i="13" s="1"/>
  <c r="Q180" i="13" s="1"/>
  <c r="Q181" i="13" s="1"/>
  <c r="Q182" i="13" s="1"/>
  <c r="Q183" i="13" s="1"/>
  <c r="Q184" i="13" s="1"/>
  <c r="Q185" i="13" s="1"/>
  <c r="Q186" i="13" s="1"/>
  <c r="Q187" i="13" s="1"/>
  <c r="Q188" i="13" s="1"/>
  <c r="Q189" i="13" s="1"/>
  <c r="Q190" i="13" s="1"/>
  <c r="Q191" i="13" s="1"/>
  <c r="Q192" i="13" s="1"/>
  <c r="Q193" i="13" s="1"/>
  <c r="Q194" i="13" s="1"/>
  <c r="Q195" i="13" s="1"/>
  <c r="Q196" i="13" s="1"/>
  <c r="Q197" i="13" s="1"/>
  <c r="Q198" i="13" s="1"/>
  <c r="Q199" i="13" s="1"/>
  <c r="Q200" i="13" s="1"/>
  <c r="Q201" i="13" s="1"/>
  <c r="Q202" i="13" s="1"/>
  <c r="Q203" i="13" s="1"/>
  <c r="Q204" i="13" s="1"/>
  <c r="Q205" i="13" s="1"/>
  <c r="Q206" i="13" s="1"/>
  <c r="Q207" i="13" s="1"/>
  <c r="Q208" i="13" s="1"/>
  <c r="Q209" i="13" s="1"/>
  <c r="Q210" i="13" s="1"/>
  <c r="Q211" i="13" s="1"/>
  <c r="Q212" i="13" s="1"/>
  <c r="Q213" i="13" s="1"/>
  <c r="Q214" i="13" s="1"/>
  <c r="Q215" i="13" s="1"/>
  <c r="Q216" i="13" s="1"/>
  <c r="Q217" i="13" s="1"/>
  <c r="Q218" i="13" s="1"/>
  <c r="Q219" i="13" s="1"/>
  <c r="Q220" i="13" s="1"/>
  <c r="Q221" i="13" s="1"/>
  <c r="Q222" i="13" s="1"/>
  <c r="Q223" i="13" s="1"/>
  <c r="Q224" i="13" s="1"/>
  <c r="Q225" i="13" s="1"/>
  <c r="Q226" i="13" s="1"/>
  <c r="Q227" i="13" s="1"/>
  <c r="Q228" i="13" s="1"/>
  <c r="Q229" i="13" s="1"/>
  <c r="Q230" i="13" s="1"/>
  <c r="Q231" i="13" s="1"/>
  <c r="Q232" i="13" s="1"/>
  <c r="Q233" i="13" s="1"/>
  <c r="Q234" i="13" s="1"/>
  <c r="Q235" i="13" s="1"/>
  <c r="Q236" i="13" s="1"/>
  <c r="Q237" i="13" s="1"/>
  <c r="Q238" i="13" s="1"/>
  <c r="Q239" i="13" s="1"/>
  <c r="Q240" i="13" s="1"/>
  <c r="Q241" i="13" s="1"/>
  <c r="Q242" i="13" s="1"/>
  <c r="Q243" i="13" s="1"/>
  <c r="Q244" i="13" s="1"/>
  <c r="Q245" i="13" s="1"/>
  <c r="Q246" i="13" s="1"/>
  <c r="Q247" i="13" s="1"/>
  <c r="Q248" i="13" s="1"/>
  <c r="Q249" i="13" s="1"/>
  <c r="Q250" i="13" s="1"/>
  <c r="Q251" i="13" s="1"/>
  <c r="Q252" i="13" s="1"/>
  <c r="Q253" i="13" s="1"/>
  <c r="Q254" i="13" s="1"/>
  <c r="Q255" i="13" s="1"/>
  <c r="Q256" i="13" s="1"/>
  <c r="Q257" i="13" s="1"/>
  <c r="Q258" i="13" s="1"/>
  <c r="Q259" i="13" s="1"/>
  <c r="Q260" i="13" s="1"/>
  <c r="Q261" i="13" s="1"/>
  <c r="Q35" i="11"/>
  <c r="R36" i="10"/>
  <c r="R37" i="10" s="1"/>
  <c r="R38" i="10" s="1"/>
  <c r="R39" i="10" s="1"/>
  <c r="R40" i="10" s="1"/>
  <c r="R41" i="10" s="1"/>
  <c r="R42" i="10" s="1"/>
  <c r="R43" i="10" s="1"/>
  <c r="R44" i="10" s="1"/>
  <c r="R45" i="10" s="1"/>
  <c r="R46" i="10" s="1"/>
  <c r="R47" i="10" s="1"/>
  <c r="R48" i="10" s="1"/>
  <c r="R49" i="10" s="1"/>
  <c r="R50" i="10" s="1"/>
  <c r="R51" i="10" s="1"/>
  <c r="R52" i="10" s="1"/>
  <c r="R53" i="10" s="1"/>
  <c r="R54" i="10" s="1"/>
  <c r="R55" i="10" s="1"/>
  <c r="R56" i="10" s="1"/>
  <c r="R57" i="10" s="1"/>
  <c r="R58" i="10" s="1"/>
  <c r="R59" i="10" s="1"/>
  <c r="R60" i="10" s="1"/>
  <c r="R61" i="10" s="1"/>
  <c r="R62" i="10" s="1"/>
  <c r="R63" i="10" s="1"/>
  <c r="R64" i="10" s="1"/>
  <c r="R65" i="10" s="1"/>
  <c r="R66" i="10" s="1"/>
  <c r="R67" i="10" s="1"/>
  <c r="R68" i="10" s="1"/>
  <c r="R69" i="10" s="1"/>
  <c r="R70" i="10" s="1"/>
  <c r="R71" i="10" s="1"/>
  <c r="R72" i="10" s="1"/>
  <c r="R73" i="10" s="1"/>
  <c r="R74" i="10" s="1"/>
  <c r="R75" i="10" s="1"/>
  <c r="R76" i="10" s="1"/>
  <c r="R77" i="10" s="1"/>
  <c r="R78" i="10" s="1"/>
  <c r="R79" i="10" s="1"/>
  <c r="R80" i="10" s="1"/>
  <c r="R81" i="10" s="1"/>
  <c r="R82" i="10" s="1"/>
  <c r="R83" i="10" s="1"/>
  <c r="R84" i="10" s="1"/>
  <c r="R85" i="10" s="1"/>
  <c r="R86" i="10" s="1"/>
  <c r="R87" i="10" s="1"/>
  <c r="R88" i="10" s="1"/>
  <c r="R89" i="10" s="1"/>
  <c r="R90" i="10" s="1"/>
  <c r="R91" i="10" s="1"/>
  <c r="R92" i="10" s="1"/>
  <c r="R93" i="10" s="1"/>
  <c r="R94" i="10" s="1"/>
  <c r="R95" i="10" s="1"/>
  <c r="R96" i="10" s="1"/>
  <c r="R97" i="10" s="1"/>
  <c r="R98" i="10" s="1"/>
  <c r="R99" i="10" s="1"/>
  <c r="R100" i="10" s="1"/>
  <c r="R101" i="10" s="1"/>
  <c r="R102" i="10" s="1"/>
  <c r="R103" i="10" s="1"/>
  <c r="R104" i="10" s="1"/>
  <c r="R105" i="10" s="1"/>
  <c r="R106" i="10" s="1"/>
  <c r="R107" i="10" s="1"/>
  <c r="R108" i="10" s="1"/>
  <c r="R109" i="10" s="1"/>
  <c r="R110" i="10" s="1"/>
  <c r="R111" i="10" s="1"/>
  <c r="R112" i="10" s="1"/>
  <c r="R113" i="10" s="1"/>
  <c r="R114" i="10" s="1"/>
  <c r="R115" i="10" s="1"/>
  <c r="R116" i="10" s="1"/>
  <c r="R117" i="10" s="1"/>
  <c r="R118" i="10" s="1"/>
  <c r="R119" i="10" s="1"/>
  <c r="R120" i="10" s="1"/>
  <c r="R121" i="10" s="1"/>
  <c r="R122" i="10" s="1"/>
  <c r="R123" i="10" s="1"/>
  <c r="R124" i="10" s="1"/>
  <c r="R125" i="10" s="1"/>
  <c r="R126" i="10" s="1"/>
  <c r="R127" i="10" s="1"/>
  <c r="R128" i="10" s="1"/>
  <c r="R129" i="10" s="1"/>
  <c r="R130" i="10" s="1"/>
  <c r="R131" i="10" s="1"/>
  <c r="R132" i="10" s="1"/>
  <c r="R133" i="10" s="1"/>
  <c r="R134" i="10" s="1"/>
  <c r="R135" i="10" s="1"/>
  <c r="R136" i="10" s="1"/>
  <c r="R137" i="10" s="1"/>
  <c r="R138" i="10" s="1"/>
  <c r="R139" i="10" s="1"/>
  <c r="R140" i="10" s="1"/>
  <c r="R141" i="10" s="1"/>
  <c r="R142" i="10" s="1"/>
  <c r="R143" i="10" s="1"/>
  <c r="R144" i="10" s="1"/>
  <c r="R145" i="10" s="1"/>
  <c r="R146" i="10" s="1"/>
  <c r="R147" i="10" s="1"/>
  <c r="R148" i="10" s="1"/>
  <c r="R149" i="10" s="1"/>
  <c r="R150" i="10" s="1"/>
  <c r="R151" i="10" s="1"/>
  <c r="R152" i="10" s="1"/>
  <c r="R153" i="10" s="1"/>
  <c r="R154" i="10" s="1"/>
  <c r="R155" i="10" s="1"/>
  <c r="R156" i="10" s="1"/>
  <c r="R157" i="10" s="1"/>
  <c r="R158" i="10" s="1"/>
  <c r="R159" i="10" s="1"/>
  <c r="R160" i="10" s="1"/>
  <c r="R161" i="10" s="1"/>
  <c r="R162" i="10" s="1"/>
  <c r="R163" i="10" s="1"/>
  <c r="R164" i="10" s="1"/>
  <c r="R165" i="10" s="1"/>
  <c r="R166" i="10" s="1"/>
  <c r="R167" i="10" s="1"/>
  <c r="R168" i="10" s="1"/>
  <c r="R169" i="10" s="1"/>
  <c r="R170" i="10" s="1"/>
  <c r="R171" i="10" s="1"/>
  <c r="R172" i="10" s="1"/>
  <c r="R173" i="10" s="1"/>
  <c r="R174" i="10" s="1"/>
  <c r="R175" i="10" s="1"/>
  <c r="R176" i="10" s="1"/>
  <c r="R177" i="10" s="1"/>
  <c r="R178" i="10" s="1"/>
  <c r="R179" i="10" s="1"/>
  <c r="R180" i="10" s="1"/>
  <c r="R181" i="10" s="1"/>
  <c r="R182" i="10" s="1"/>
  <c r="R183" i="10" s="1"/>
  <c r="R184" i="10" s="1"/>
  <c r="R185" i="10" s="1"/>
  <c r="R186" i="10" s="1"/>
  <c r="R187" i="10" s="1"/>
  <c r="R188" i="10" s="1"/>
  <c r="R189" i="10" s="1"/>
  <c r="R190" i="10" s="1"/>
  <c r="R191" i="10" s="1"/>
  <c r="R192" i="10" s="1"/>
  <c r="R193" i="10" s="1"/>
  <c r="R194" i="10" s="1"/>
  <c r="R195" i="10" s="1"/>
  <c r="R196" i="10" s="1"/>
  <c r="R197" i="10" s="1"/>
  <c r="R198" i="10" s="1"/>
  <c r="R199" i="10" s="1"/>
  <c r="R200" i="10" s="1"/>
  <c r="R201" i="10" s="1"/>
  <c r="R202" i="10" s="1"/>
  <c r="R203" i="10" s="1"/>
  <c r="R204" i="10" s="1"/>
  <c r="R205" i="10" s="1"/>
  <c r="R206" i="10" s="1"/>
  <c r="R207" i="10" s="1"/>
  <c r="R208" i="10" s="1"/>
  <c r="R209" i="10" s="1"/>
  <c r="R210" i="10" s="1"/>
  <c r="R211" i="10" s="1"/>
  <c r="R212" i="10" s="1"/>
  <c r="R213" i="10" s="1"/>
  <c r="R214" i="10" s="1"/>
  <c r="R215" i="10" s="1"/>
  <c r="R216" i="10" s="1"/>
  <c r="R217" i="10" s="1"/>
  <c r="R218" i="10" s="1"/>
  <c r="R219" i="10" s="1"/>
  <c r="R220" i="10" s="1"/>
  <c r="R221" i="10" s="1"/>
  <c r="R222" i="10" s="1"/>
  <c r="R223" i="10" s="1"/>
  <c r="R224" i="10" s="1"/>
  <c r="R225" i="10" s="1"/>
  <c r="R226" i="10" s="1"/>
  <c r="R227" i="10" s="1"/>
  <c r="Q35" i="9"/>
  <c r="Q35" i="8"/>
  <c r="R36" i="9"/>
  <c r="R37" i="9" s="1"/>
  <c r="R38" i="9" s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5" i="9" s="1"/>
  <c r="R56" i="9" s="1"/>
  <c r="R57" i="9" s="1"/>
  <c r="R58" i="9" s="1"/>
  <c r="R59" i="9" s="1"/>
  <c r="R60" i="9" s="1"/>
  <c r="R61" i="9" s="1"/>
  <c r="R62" i="9" s="1"/>
  <c r="R63" i="9" s="1"/>
  <c r="R64" i="9" s="1"/>
  <c r="R65" i="9" s="1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R81" i="9" s="1"/>
  <c r="R82" i="9" s="1"/>
  <c r="R83" i="9" s="1"/>
  <c r="R84" i="9" s="1"/>
  <c r="R85" i="9" s="1"/>
  <c r="R86" i="9" s="1"/>
  <c r="R87" i="9" s="1"/>
  <c r="R88" i="9" s="1"/>
  <c r="R89" i="9" s="1"/>
  <c r="R90" i="9" s="1"/>
  <c r="R91" i="9" s="1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R107" i="9" s="1"/>
  <c r="R108" i="9" s="1"/>
  <c r="R109" i="9" s="1"/>
  <c r="R110" i="9" s="1"/>
  <c r="R111" i="9" s="1"/>
  <c r="R112" i="9" s="1"/>
  <c r="R113" i="9" s="1"/>
  <c r="R114" i="9" s="1"/>
  <c r="R115" i="9" s="1"/>
  <c r="R116" i="9" s="1"/>
  <c r="R117" i="9" s="1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R133" i="9" s="1"/>
  <c r="R134" i="9" s="1"/>
  <c r="R135" i="9" s="1"/>
  <c r="R136" i="9" s="1"/>
  <c r="R137" i="9" s="1"/>
  <c r="R138" i="9" s="1"/>
  <c r="R139" i="9" s="1"/>
  <c r="R140" i="9" s="1"/>
  <c r="R141" i="9" s="1"/>
  <c r="R142" i="9" s="1"/>
  <c r="R143" i="9" s="1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R159" i="9" s="1"/>
  <c r="R160" i="9" s="1"/>
  <c r="R161" i="9" s="1"/>
  <c r="R162" i="9" s="1"/>
  <c r="R163" i="9" s="1"/>
  <c r="R164" i="9" s="1"/>
  <c r="R165" i="9" s="1"/>
  <c r="R166" i="9" s="1"/>
  <c r="R167" i="9" s="1"/>
  <c r="R168" i="9" s="1"/>
  <c r="R169" i="9" s="1"/>
  <c r="R170" i="9" s="1"/>
  <c r="R171" i="9" s="1"/>
  <c r="R172" i="9" s="1"/>
  <c r="R173" i="9" s="1"/>
  <c r="R174" i="9" s="1"/>
  <c r="R175" i="9" s="1"/>
  <c r="R176" i="9" s="1"/>
  <c r="R177" i="9" s="1"/>
  <c r="R178" i="9" s="1"/>
  <c r="R179" i="9" s="1"/>
  <c r="R180" i="9" s="1"/>
  <c r="R181" i="9" s="1"/>
  <c r="R182" i="9" s="1"/>
  <c r="R183" i="9" s="1"/>
  <c r="R184" i="9" s="1"/>
  <c r="R185" i="9" s="1"/>
  <c r="R186" i="9" s="1"/>
  <c r="R187" i="9" s="1"/>
  <c r="R188" i="9" s="1"/>
  <c r="R189" i="9" s="1"/>
  <c r="R190" i="9" s="1"/>
  <c r="R191" i="9" s="1"/>
  <c r="R192" i="9" s="1"/>
  <c r="R193" i="9" s="1"/>
  <c r="R194" i="9" s="1"/>
  <c r="R195" i="9" s="1"/>
  <c r="R196" i="9" s="1"/>
  <c r="R197" i="9" s="1"/>
  <c r="R198" i="9" s="1"/>
  <c r="R199" i="9" s="1"/>
  <c r="R200" i="9" s="1"/>
  <c r="R201" i="9" s="1"/>
  <c r="R202" i="9" s="1"/>
  <c r="R203" i="9" s="1"/>
  <c r="R204" i="9" s="1"/>
  <c r="R205" i="9" s="1"/>
  <c r="R206" i="9" s="1"/>
  <c r="R207" i="9" s="1"/>
  <c r="R208" i="9" s="1"/>
  <c r="R209" i="9" s="1"/>
  <c r="R210" i="9" s="1"/>
  <c r="R211" i="9" s="1"/>
  <c r="R212" i="9" s="1"/>
  <c r="R213" i="9" s="1"/>
  <c r="R214" i="9" s="1"/>
  <c r="R215" i="9" s="1"/>
  <c r="R216" i="9" s="1"/>
  <c r="Q35" i="10"/>
  <c r="R36" i="11"/>
  <c r="R37" i="11" s="1"/>
  <c r="R38" i="11" s="1"/>
  <c r="R39" i="11" s="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R114" i="11" s="1"/>
  <c r="R115" i="11" s="1"/>
  <c r="R116" i="11" s="1"/>
  <c r="R117" i="11" s="1"/>
  <c r="R118" i="11" s="1"/>
  <c r="R119" i="11" s="1"/>
  <c r="R120" i="11" s="1"/>
  <c r="R121" i="11" s="1"/>
  <c r="R122" i="11" s="1"/>
  <c r="R123" i="11" s="1"/>
  <c r="R124" i="11" s="1"/>
  <c r="R125" i="11" s="1"/>
  <c r="R126" i="11" s="1"/>
  <c r="R127" i="11" s="1"/>
  <c r="R128" i="11" s="1"/>
  <c r="R129" i="11" s="1"/>
  <c r="R130" i="11" s="1"/>
  <c r="R131" i="11" s="1"/>
  <c r="R132" i="11" s="1"/>
  <c r="R133" i="11" s="1"/>
  <c r="R134" i="11" s="1"/>
  <c r="R135" i="11" s="1"/>
  <c r="R136" i="11" s="1"/>
  <c r="R137" i="11" s="1"/>
  <c r="R138" i="11" s="1"/>
  <c r="R139" i="11" s="1"/>
  <c r="R140" i="11" s="1"/>
  <c r="R141" i="11" s="1"/>
  <c r="R142" i="11" s="1"/>
  <c r="R143" i="11" s="1"/>
  <c r="R144" i="11" s="1"/>
  <c r="R145" i="11" s="1"/>
  <c r="R146" i="11" s="1"/>
  <c r="R147" i="11" s="1"/>
  <c r="R148" i="11" s="1"/>
  <c r="R149" i="11" s="1"/>
  <c r="R150" i="11" s="1"/>
  <c r="R151" i="11" s="1"/>
  <c r="R152" i="11" s="1"/>
  <c r="R153" i="11" s="1"/>
  <c r="R154" i="11" s="1"/>
  <c r="R155" i="11" s="1"/>
  <c r="R156" i="11" s="1"/>
  <c r="R157" i="11" s="1"/>
  <c r="R158" i="11" s="1"/>
  <c r="R159" i="11" s="1"/>
  <c r="R160" i="11" s="1"/>
  <c r="R161" i="11" s="1"/>
  <c r="R162" i="11" s="1"/>
  <c r="R163" i="11" s="1"/>
  <c r="R164" i="11" s="1"/>
  <c r="R165" i="11" s="1"/>
  <c r="R166" i="11" s="1"/>
  <c r="R167" i="11" s="1"/>
  <c r="R168" i="11" s="1"/>
  <c r="R169" i="11" s="1"/>
  <c r="R170" i="11" s="1"/>
  <c r="R171" i="11" s="1"/>
  <c r="R172" i="11" s="1"/>
  <c r="R173" i="11" s="1"/>
  <c r="R174" i="11" s="1"/>
  <c r="R175" i="11" s="1"/>
  <c r="R176" i="11" s="1"/>
  <c r="R177" i="11" s="1"/>
  <c r="R178" i="11" s="1"/>
  <c r="R179" i="11" s="1"/>
  <c r="R180" i="11" s="1"/>
  <c r="R181" i="11" s="1"/>
  <c r="R182" i="11" s="1"/>
  <c r="R183" i="11" s="1"/>
  <c r="R184" i="11" s="1"/>
  <c r="R185" i="11" s="1"/>
  <c r="R186" i="11" s="1"/>
  <c r="R187" i="11" s="1"/>
  <c r="R188" i="11" s="1"/>
  <c r="R189" i="11" s="1"/>
  <c r="R190" i="11" s="1"/>
  <c r="R191" i="11" s="1"/>
  <c r="R192" i="11" s="1"/>
  <c r="R193" i="11" s="1"/>
  <c r="R194" i="11" s="1"/>
  <c r="R195" i="11" s="1"/>
  <c r="R196" i="11" s="1"/>
  <c r="R197" i="11" s="1"/>
  <c r="R198" i="11" s="1"/>
  <c r="R199" i="11" s="1"/>
  <c r="R200" i="11" s="1"/>
  <c r="R201" i="11" s="1"/>
  <c r="R202" i="11" s="1"/>
  <c r="R203" i="11" s="1"/>
  <c r="R204" i="11" s="1"/>
  <c r="R205" i="11" s="1"/>
  <c r="R206" i="11" s="1"/>
  <c r="R207" i="11" s="1"/>
  <c r="R208" i="11" s="1"/>
  <c r="R209" i="11" s="1"/>
  <c r="R210" i="11" s="1"/>
  <c r="R211" i="11" s="1"/>
  <c r="R212" i="11" s="1"/>
  <c r="R213" i="11" s="1"/>
  <c r="R214" i="11" s="1"/>
  <c r="R215" i="11" s="1"/>
  <c r="R216" i="11" s="1"/>
  <c r="R217" i="11" s="1"/>
  <c r="R218" i="11" s="1"/>
  <c r="R219" i="11" s="1"/>
  <c r="R220" i="11" s="1"/>
  <c r="R221" i="11" s="1"/>
  <c r="R222" i="11" s="1"/>
  <c r="R223" i="11" s="1"/>
  <c r="R224" i="11" s="1"/>
  <c r="R225" i="11" s="1"/>
  <c r="R226" i="11" s="1"/>
  <c r="R227" i="11" s="1"/>
  <c r="R228" i="11" s="1"/>
  <c r="R229" i="11" s="1"/>
  <c r="R230" i="11" s="1"/>
  <c r="R231" i="11" s="1"/>
  <c r="R232" i="11" s="1"/>
  <c r="R233" i="11" s="1"/>
  <c r="R234" i="11" s="1"/>
  <c r="R235" i="11" s="1"/>
  <c r="R236" i="11" s="1"/>
  <c r="R237" i="11" s="1"/>
  <c r="R238" i="11" s="1"/>
  <c r="R239" i="11" s="1"/>
  <c r="R240" i="11" s="1"/>
  <c r="R241" i="11" s="1"/>
  <c r="R242" i="11" s="1"/>
  <c r="R243" i="11" s="1"/>
  <c r="R36" i="13"/>
  <c r="R37" i="13" s="1"/>
  <c r="R38" i="13" s="1"/>
  <c r="R39" i="13" s="1"/>
  <c r="R40" i="13" s="1"/>
  <c r="R41" i="13" s="1"/>
  <c r="R42" i="13" s="1"/>
  <c r="R43" i="13" s="1"/>
  <c r="R44" i="13" s="1"/>
  <c r="R45" i="13" s="1"/>
  <c r="R46" i="13" s="1"/>
  <c r="R47" i="13" s="1"/>
  <c r="R48" i="13" s="1"/>
  <c r="R49" i="13" s="1"/>
  <c r="R50" i="13" s="1"/>
  <c r="R51" i="13" s="1"/>
  <c r="R52" i="13" s="1"/>
  <c r="R53" i="13" s="1"/>
  <c r="R54" i="13" s="1"/>
  <c r="R55" i="13" s="1"/>
  <c r="R56" i="13" s="1"/>
  <c r="R57" i="13" s="1"/>
  <c r="R58" i="13" s="1"/>
  <c r="R59" i="13" s="1"/>
  <c r="R60" i="13" s="1"/>
  <c r="R61" i="13" s="1"/>
  <c r="R62" i="13" s="1"/>
  <c r="R63" i="13" s="1"/>
  <c r="R64" i="13" s="1"/>
  <c r="R65" i="13" s="1"/>
  <c r="R66" i="13" s="1"/>
  <c r="R67" i="13" s="1"/>
  <c r="R68" i="13" s="1"/>
  <c r="R69" i="13" s="1"/>
  <c r="R70" i="13" s="1"/>
  <c r="R71" i="13" s="1"/>
  <c r="R72" i="13" s="1"/>
  <c r="R73" i="13" s="1"/>
  <c r="R74" i="13" s="1"/>
  <c r="R75" i="13" s="1"/>
  <c r="R76" i="13" s="1"/>
  <c r="R77" i="13" s="1"/>
  <c r="R78" i="13" s="1"/>
  <c r="R79" i="13" s="1"/>
  <c r="R80" i="13" s="1"/>
  <c r="R81" i="13" s="1"/>
  <c r="R82" i="13" s="1"/>
  <c r="R83" i="13" s="1"/>
  <c r="R84" i="13" s="1"/>
  <c r="R85" i="13" s="1"/>
  <c r="R86" i="13" s="1"/>
  <c r="R87" i="13" s="1"/>
  <c r="R88" i="13" s="1"/>
  <c r="R89" i="13" s="1"/>
  <c r="R90" i="13" s="1"/>
  <c r="R91" i="13" s="1"/>
  <c r="R92" i="13" s="1"/>
  <c r="R93" i="13" s="1"/>
  <c r="R94" i="13" s="1"/>
  <c r="R95" i="13" s="1"/>
  <c r="R96" i="13" s="1"/>
  <c r="R97" i="13" s="1"/>
  <c r="R98" i="13" s="1"/>
  <c r="R99" i="13" s="1"/>
  <c r="R100" i="13" s="1"/>
  <c r="R101" i="13" s="1"/>
  <c r="R102" i="13" s="1"/>
  <c r="R103" i="13" s="1"/>
  <c r="R104" i="13" s="1"/>
  <c r="R105" i="13" s="1"/>
  <c r="R106" i="13" s="1"/>
  <c r="R107" i="13" s="1"/>
  <c r="R108" i="13" s="1"/>
  <c r="R109" i="13" s="1"/>
  <c r="R110" i="13" s="1"/>
  <c r="R111" i="13" s="1"/>
  <c r="R112" i="13" s="1"/>
  <c r="R113" i="13" s="1"/>
  <c r="R114" i="13" s="1"/>
  <c r="R115" i="13" s="1"/>
  <c r="R116" i="13" s="1"/>
  <c r="R117" i="13" s="1"/>
  <c r="R118" i="13" s="1"/>
  <c r="R119" i="13" s="1"/>
  <c r="R120" i="13" s="1"/>
  <c r="R121" i="13" s="1"/>
  <c r="R122" i="13" s="1"/>
  <c r="R123" i="13" s="1"/>
  <c r="R124" i="13" s="1"/>
  <c r="R125" i="13" s="1"/>
  <c r="R126" i="13" s="1"/>
  <c r="R127" i="13" s="1"/>
  <c r="R128" i="13" s="1"/>
  <c r="R129" i="13" s="1"/>
  <c r="R130" i="13" s="1"/>
  <c r="R131" i="13" s="1"/>
  <c r="R132" i="13" s="1"/>
  <c r="R133" i="13" s="1"/>
  <c r="R134" i="13" s="1"/>
  <c r="R135" i="13" s="1"/>
  <c r="R136" i="13" s="1"/>
  <c r="R137" i="13" s="1"/>
  <c r="R138" i="13" s="1"/>
  <c r="R139" i="13" s="1"/>
  <c r="R140" i="13" s="1"/>
  <c r="R141" i="13" s="1"/>
  <c r="R142" i="13" s="1"/>
  <c r="R143" i="13" s="1"/>
  <c r="R144" i="13" s="1"/>
  <c r="R145" i="13" s="1"/>
  <c r="R146" i="13" s="1"/>
  <c r="R147" i="13" s="1"/>
  <c r="R148" i="13" s="1"/>
  <c r="R149" i="13" s="1"/>
  <c r="R150" i="13" s="1"/>
  <c r="R151" i="13" s="1"/>
  <c r="R152" i="13" s="1"/>
  <c r="R153" i="13" s="1"/>
  <c r="R154" i="13" s="1"/>
  <c r="R155" i="13" s="1"/>
  <c r="R156" i="13" s="1"/>
  <c r="R157" i="13" s="1"/>
  <c r="R158" i="13" s="1"/>
  <c r="R159" i="13" s="1"/>
  <c r="R160" i="13" s="1"/>
  <c r="R161" i="13" s="1"/>
  <c r="R162" i="13" s="1"/>
  <c r="R163" i="13" s="1"/>
  <c r="R164" i="13" s="1"/>
  <c r="R165" i="13" s="1"/>
  <c r="R166" i="13" s="1"/>
  <c r="R167" i="13" s="1"/>
  <c r="R168" i="13" s="1"/>
  <c r="R169" i="13" s="1"/>
  <c r="R170" i="13" s="1"/>
  <c r="R171" i="13" s="1"/>
  <c r="R172" i="13" s="1"/>
  <c r="R173" i="13" s="1"/>
  <c r="R174" i="13" s="1"/>
  <c r="R175" i="13" s="1"/>
  <c r="R176" i="13" s="1"/>
  <c r="R177" i="13" s="1"/>
  <c r="R178" i="13" s="1"/>
  <c r="R179" i="13" s="1"/>
  <c r="R180" i="13" s="1"/>
  <c r="R181" i="13" s="1"/>
  <c r="R182" i="13" s="1"/>
  <c r="R183" i="13" s="1"/>
  <c r="R184" i="13" s="1"/>
  <c r="R185" i="13" s="1"/>
  <c r="R186" i="13" s="1"/>
  <c r="R187" i="13" s="1"/>
  <c r="R188" i="13" s="1"/>
  <c r="R189" i="13" s="1"/>
  <c r="R190" i="13" s="1"/>
  <c r="R191" i="13" s="1"/>
  <c r="R192" i="13" s="1"/>
  <c r="R193" i="13" s="1"/>
  <c r="R194" i="13" s="1"/>
  <c r="R195" i="13" s="1"/>
  <c r="R196" i="13" s="1"/>
  <c r="R197" i="13" s="1"/>
  <c r="R198" i="13" s="1"/>
  <c r="R199" i="13" s="1"/>
  <c r="R200" i="13" s="1"/>
  <c r="R201" i="13" s="1"/>
  <c r="R202" i="13" s="1"/>
  <c r="R203" i="13" s="1"/>
  <c r="R204" i="13" s="1"/>
  <c r="R205" i="13" s="1"/>
  <c r="R206" i="13" s="1"/>
  <c r="R207" i="13" s="1"/>
  <c r="R208" i="13" s="1"/>
  <c r="R209" i="13" s="1"/>
  <c r="R210" i="13" s="1"/>
  <c r="R211" i="13" s="1"/>
  <c r="R212" i="13" s="1"/>
  <c r="R213" i="13" s="1"/>
  <c r="R214" i="13" s="1"/>
  <c r="R215" i="13" s="1"/>
  <c r="R216" i="13" s="1"/>
  <c r="R217" i="13" s="1"/>
  <c r="R218" i="13" s="1"/>
  <c r="R219" i="13" s="1"/>
  <c r="R220" i="13" s="1"/>
  <c r="R221" i="13" s="1"/>
  <c r="R222" i="13" s="1"/>
  <c r="R223" i="13" s="1"/>
  <c r="R224" i="13" s="1"/>
  <c r="R225" i="13" s="1"/>
  <c r="R226" i="13" s="1"/>
  <c r="R227" i="13" s="1"/>
  <c r="R228" i="13" s="1"/>
  <c r="R229" i="13" s="1"/>
  <c r="R230" i="13" s="1"/>
  <c r="R231" i="13" s="1"/>
  <c r="R232" i="13" s="1"/>
  <c r="R233" i="13" s="1"/>
  <c r="R234" i="13" s="1"/>
  <c r="R235" i="13" s="1"/>
  <c r="R236" i="13" s="1"/>
  <c r="R237" i="13" s="1"/>
  <c r="R238" i="13" s="1"/>
  <c r="R239" i="13" s="1"/>
  <c r="R240" i="13" s="1"/>
  <c r="R241" i="13" s="1"/>
  <c r="R242" i="13" s="1"/>
  <c r="R243" i="13" s="1"/>
  <c r="R244" i="13" s="1"/>
  <c r="R245" i="13" s="1"/>
  <c r="R246" i="13" s="1"/>
  <c r="R247" i="13" s="1"/>
  <c r="R248" i="13" s="1"/>
  <c r="R249" i="13" s="1"/>
  <c r="R250" i="13" s="1"/>
  <c r="R251" i="13" s="1"/>
  <c r="R252" i="13" s="1"/>
  <c r="R253" i="13" s="1"/>
  <c r="R254" i="13" s="1"/>
  <c r="R255" i="13" s="1"/>
  <c r="R256" i="13" s="1"/>
  <c r="R257" i="13" s="1"/>
  <c r="R258" i="13" s="1"/>
  <c r="R259" i="13" s="1"/>
  <c r="R260" i="13" s="1"/>
  <c r="R261" i="13" s="1"/>
  <c r="Q36" i="14"/>
  <c r="Q37" i="14" s="1"/>
  <c r="Q38" i="14" s="1"/>
  <c r="Q39" i="14" s="1"/>
  <c r="Q40" i="14" s="1"/>
  <c r="Q41" i="14" s="1"/>
  <c r="Q42" i="14" s="1"/>
  <c r="Q43" i="14" s="1"/>
  <c r="Q44" i="14" s="1"/>
  <c r="Q45" i="14" s="1"/>
  <c r="Q46" i="14" s="1"/>
  <c r="Q47" i="14" s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Q129" i="14" s="1"/>
  <c r="Q130" i="14" s="1"/>
  <c r="Q131" i="14" s="1"/>
  <c r="Q132" i="14" s="1"/>
  <c r="Q133" i="14" s="1"/>
  <c r="Q134" i="14" s="1"/>
  <c r="Q135" i="14" s="1"/>
  <c r="Q136" i="14" s="1"/>
  <c r="Q137" i="14" s="1"/>
  <c r="Q138" i="14" s="1"/>
  <c r="Q139" i="14" s="1"/>
  <c r="Q140" i="14" s="1"/>
  <c r="Q141" i="14" s="1"/>
  <c r="Q142" i="14" s="1"/>
  <c r="Q143" i="14" s="1"/>
  <c r="Q144" i="14" s="1"/>
  <c r="Q145" i="14" s="1"/>
  <c r="Q146" i="14" s="1"/>
  <c r="Q147" i="14" s="1"/>
  <c r="Q148" i="14" s="1"/>
  <c r="Q149" i="14" s="1"/>
  <c r="Q150" i="14" s="1"/>
  <c r="Q151" i="14" s="1"/>
  <c r="Q152" i="14" s="1"/>
  <c r="Q153" i="14" s="1"/>
  <c r="Q154" i="14" s="1"/>
  <c r="Q155" i="14" s="1"/>
  <c r="Q156" i="14" s="1"/>
  <c r="Q157" i="14" s="1"/>
  <c r="Q158" i="14" s="1"/>
  <c r="Q159" i="14" s="1"/>
  <c r="Q160" i="14" s="1"/>
  <c r="Q161" i="14" s="1"/>
  <c r="Q162" i="14" s="1"/>
  <c r="Q163" i="14" s="1"/>
  <c r="Q164" i="14" s="1"/>
  <c r="Q165" i="14" s="1"/>
  <c r="Q166" i="14" s="1"/>
  <c r="Q167" i="14" s="1"/>
  <c r="Q168" i="14" s="1"/>
  <c r="Q169" i="14" s="1"/>
  <c r="Q170" i="14" s="1"/>
  <c r="Q171" i="14" s="1"/>
  <c r="Q172" i="14" s="1"/>
  <c r="Q173" i="14" s="1"/>
  <c r="Q174" i="14" s="1"/>
  <c r="Q175" i="14" s="1"/>
  <c r="Q176" i="14" s="1"/>
  <c r="Q177" i="14" s="1"/>
  <c r="Q178" i="14" s="1"/>
  <c r="Q179" i="14" s="1"/>
  <c r="Q180" i="14" s="1"/>
  <c r="Q181" i="14" s="1"/>
  <c r="Q182" i="14" s="1"/>
  <c r="Q183" i="14" s="1"/>
  <c r="Q184" i="14" s="1"/>
  <c r="Q185" i="14" s="1"/>
  <c r="Q186" i="14" s="1"/>
  <c r="Q187" i="14" s="1"/>
  <c r="Q188" i="14" s="1"/>
  <c r="Q189" i="14" s="1"/>
  <c r="Q190" i="14" s="1"/>
  <c r="Q191" i="14" s="1"/>
  <c r="Q192" i="14" s="1"/>
  <c r="Q193" i="14" s="1"/>
  <c r="Q194" i="14" s="1"/>
  <c r="Q195" i="14" s="1"/>
  <c r="Q196" i="14" s="1"/>
  <c r="Q197" i="14" s="1"/>
  <c r="Q198" i="14" s="1"/>
  <c r="Q199" i="14" s="1"/>
  <c r="Q200" i="14" s="1"/>
  <c r="Q201" i="14" s="1"/>
  <c r="Q202" i="14" s="1"/>
  <c r="Q203" i="14" s="1"/>
  <c r="Q204" i="14" s="1"/>
  <c r="Q205" i="14" s="1"/>
  <c r="Q206" i="14" s="1"/>
  <c r="Q207" i="14" s="1"/>
  <c r="Q208" i="14" s="1"/>
  <c r="Q209" i="14" s="1"/>
  <c r="Q210" i="14" s="1"/>
  <c r="Q211" i="14" s="1"/>
  <c r="Q212" i="14" s="1"/>
  <c r="Q213" i="14" s="1"/>
  <c r="Q214" i="14" s="1"/>
  <c r="Q215" i="14" s="1"/>
  <c r="Q216" i="14" s="1"/>
  <c r="Q217" i="14" s="1"/>
  <c r="Q218" i="14" s="1"/>
  <c r="Q219" i="14" s="1"/>
  <c r="Q220" i="14" s="1"/>
  <c r="Q221" i="14" s="1"/>
  <c r="Q222" i="14" s="1"/>
  <c r="Q223" i="14" s="1"/>
  <c r="Q224" i="14" s="1"/>
  <c r="Q225" i="14" s="1"/>
  <c r="Q226" i="14" s="1"/>
  <c r="Q227" i="14" s="1"/>
  <c r="Q228" i="14" s="1"/>
  <c r="Q229" i="14" s="1"/>
  <c r="Q230" i="14" s="1"/>
  <c r="Q231" i="14" s="1"/>
  <c r="Q232" i="14" s="1"/>
  <c r="Q233" i="14" s="1"/>
  <c r="Q234" i="14" s="1"/>
  <c r="Q235" i="14" s="1"/>
  <c r="Q236" i="14" s="1"/>
  <c r="Q237" i="14" s="1"/>
  <c r="Q238" i="14" s="1"/>
  <c r="Q239" i="14" s="1"/>
  <c r="Q240" i="14" s="1"/>
  <c r="Q241" i="14" s="1"/>
  <c r="Q242" i="14" s="1"/>
  <c r="Q243" i="14" s="1"/>
  <c r="Q244" i="14" s="1"/>
  <c r="Q245" i="14" s="1"/>
  <c r="Q246" i="14" s="1"/>
  <c r="Q247" i="14" s="1"/>
  <c r="Q248" i="14" s="1"/>
  <c r="Q249" i="14" s="1"/>
  <c r="Q250" i="14" s="1"/>
  <c r="Q251" i="14" s="1"/>
  <c r="Q252" i="14" s="1"/>
  <c r="Q253" i="14" s="1"/>
  <c r="Q254" i="14" s="1"/>
  <c r="Q255" i="14" s="1"/>
  <c r="Q256" i="14" s="1"/>
  <c r="Q257" i="14" s="1"/>
  <c r="Q258" i="14" s="1"/>
  <c r="Q259" i="14" s="1"/>
  <c r="Q260" i="14" s="1"/>
  <c r="Q261" i="14" s="1"/>
  <c r="Q262" i="14" s="1"/>
  <c r="Q263" i="14" s="1"/>
  <c r="Q264" i="14" s="1"/>
  <c r="Q265" i="14" s="1"/>
  <c r="Q266" i="14" s="1"/>
  <c r="Q267" i="14" s="1"/>
  <c r="Q268" i="14" s="1"/>
  <c r="Q269" i="14" s="1"/>
  <c r="Q270" i="14" s="1"/>
  <c r="Q271" i="14" s="1"/>
  <c r="R36" i="15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90" i="15" s="1"/>
  <c r="R91" i="15" s="1"/>
  <c r="R92" i="15" s="1"/>
  <c r="R93" i="15" s="1"/>
  <c r="R94" i="15" s="1"/>
  <c r="R95" i="15" s="1"/>
  <c r="R96" i="15" s="1"/>
  <c r="R97" i="15" s="1"/>
  <c r="R98" i="15" s="1"/>
  <c r="R99" i="15" s="1"/>
  <c r="R100" i="15" s="1"/>
  <c r="R101" i="15" s="1"/>
  <c r="R102" i="15" s="1"/>
  <c r="R103" i="15" s="1"/>
  <c r="R104" i="15" s="1"/>
  <c r="R105" i="15" s="1"/>
  <c r="R106" i="15" s="1"/>
  <c r="R107" i="15" s="1"/>
  <c r="R108" i="15" s="1"/>
  <c r="R109" i="15" s="1"/>
  <c r="R110" i="15" s="1"/>
  <c r="R111" i="15" s="1"/>
  <c r="R112" i="15" s="1"/>
  <c r="R113" i="15" s="1"/>
  <c r="R114" i="15" s="1"/>
  <c r="R115" i="15" s="1"/>
  <c r="R116" i="15" s="1"/>
  <c r="R117" i="15" s="1"/>
  <c r="R118" i="15" s="1"/>
  <c r="R119" i="15" s="1"/>
  <c r="R120" i="15" s="1"/>
  <c r="R121" i="15" s="1"/>
  <c r="R122" i="15" s="1"/>
  <c r="R123" i="15" s="1"/>
  <c r="R124" i="15" s="1"/>
  <c r="R125" i="15" s="1"/>
  <c r="R126" i="15" s="1"/>
  <c r="R127" i="15" s="1"/>
  <c r="R128" i="15" s="1"/>
  <c r="R129" i="15" s="1"/>
  <c r="R130" i="15" s="1"/>
  <c r="R131" i="15" s="1"/>
  <c r="R132" i="15" s="1"/>
  <c r="R133" i="15" s="1"/>
  <c r="R134" i="15" s="1"/>
  <c r="R135" i="15" s="1"/>
  <c r="R136" i="15" s="1"/>
  <c r="R137" i="15" s="1"/>
  <c r="R138" i="15" s="1"/>
  <c r="R139" i="15" s="1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R154" i="15" s="1"/>
  <c r="R155" i="15" s="1"/>
  <c r="R156" i="15" s="1"/>
  <c r="R157" i="15" s="1"/>
  <c r="R158" i="15" s="1"/>
  <c r="R159" i="15" s="1"/>
  <c r="R160" i="15" s="1"/>
  <c r="R161" i="15" s="1"/>
  <c r="R162" i="15" s="1"/>
  <c r="R163" i="15" s="1"/>
  <c r="R164" i="15" s="1"/>
  <c r="R165" i="15" s="1"/>
  <c r="R166" i="15" s="1"/>
  <c r="R167" i="15" s="1"/>
  <c r="R168" i="15" s="1"/>
  <c r="R169" i="15" s="1"/>
  <c r="R170" i="15" s="1"/>
  <c r="R171" i="15" s="1"/>
  <c r="R172" i="15" s="1"/>
  <c r="R173" i="15" s="1"/>
  <c r="R174" i="15" s="1"/>
  <c r="R175" i="15" s="1"/>
  <c r="R176" i="15" s="1"/>
  <c r="R177" i="15" s="1"/>
  <c r="R178" i="15" s="1"/>
  <c r="R179" i="15" s="1"/>
  <c r="R180" i="15" s="1"/>
  <c r="R181" i="15" s="1"/>
  <c r="R182" i="15" s="1"/>
  <c r="R183" i="15" s="1"/>
  <c r="R184" i="15" s="1"/>
  <c r="R185" i="15" s="1"/>
  <c r="R186" i="15" s="1"/>
  <c r="R187" i="15" s="1"/>
  <c r="R188" i="15" s="1"/>
  <c r="R189" i="15" s="1"/>
  <c r="R190" i="15" s="1"/>
  <c r="R191" i="15" s="1"/>
  <c r="R192" i="15" s="1"/>
  <c r="R193" i="15" s="1"/>
  <c r="R194" i="15" s="1"/>
  <c r="R195" i="15" s="1"/>
  <c r="R196" i="15" s="1"/>
  <c r="R197" i="15" s="1"/>
  <c r="R198" i="15" s="1"/>
  <c r="R199" i="15" s="1"/>
  <c r="R200" i="15" s="1"/>
  <c r="R201" i="15" s="1"/>
  <c r="R202" i="15" s="1"/>
  <c r="R203" i="15" s="1"/>
  <c r="R204" i="15" s="1"/>
  <c r="R205" i="15" s="1"/>
  <c r="R206" i="15" s="1"/>
  <c r="R207" i="15" s="1"/>
  <c r="R208" i="15" s="1"/>
  <c r="R209" i="15" s="1"/>
  <c r="R210" i="15" s="1"/>
  <c r="R211" i="15" s="1"/>
  <c r="R212" i="15" s="1"/>
  <c r="R213" i="15" s="1"/>
  <c r="R214" i="15" s="1"/>
  <c r="R215" i="15" s="1"/>
  <c r="R216" i="15" s="1"/>
  <c r="R217" i="15" s="1"/>
  <c r="R218" i="15" s="1"/>
  <c r="R219" i="15" s="1"/>
  <c r="R220" i="15" s="1"/>
  <c r="R221" i="15" s="1"/>
  <c r="R222" i="15" s="1"/>
  <c r="R223" i="15" s="1"/>
  <c r="R224" i="15" s="1"/>
  <c r="R225" i="15" s="1"/>
  <c r="R226" i="15" s="1"/>
  <c r="R227" i="15" s="1"/>
  <c r="R228" i="15" s="1"/>
  <c r="R229" i="15" s="1"/>
  <c r="R230" i="15" s="1"/>
  <c r="R231" i="15" s="1"/>
  <c r="R232" i="15" s="1"/>
  <c r="R233" i="15" s="1"/>
  <c r="R234" i="15" s="1"/>
  <c r="R235" i="15" s="1"/>
  <c r="R236" i="15" s="1"/>
  <c r="R237" i="15" s="1"/>
  <c r="R238" i="15" s="1"/>
  <c r="R239" i="15" s="1"/>
  <c r="R240" i="15" s="1"/>
  <c r="R241" i="15" s="1"/>
  <c r="R242" i="15" s="1"/>
  <c r="R243" i="15" s="1"/>
  <c r="R244" i="15" s="1"/>
  <c r="R245" i="15" s="1"/>
  <c r="R246" i="15" s="1"/>
  <c r="R247" i="15" s="1"/>
  <c r="R248" i="15" s="1"/>
  <c r="R249" i="15" s="1"/>
  <c r="R250" i="15" s="1"/>
  <c r="R251" i="15" s="1"/>
  <c r="R252" i="15" s="1"/>
  <c r="R253" i="15" s="1"/>
  <c r="R254" i="15" s="1"/>
  <c r="R255" i="15" s="1"/>
  <c r="R256" i="15" s="1"/>
  <c r="R257" i="15" s="1"/>
  <c r="R258" i="15" s="1"/>
  <c r="R259" i="15" s="1"/>
  <c r="R260" i="15" s="1"/>
  <c r="R261" i="15" s="1"/>
  <c r="R262" i="15" s="1"/>
  <c r="R263" i="15" s="1"/>
  <c r="R264" i="15" s="1"/>
  <c r="R265" i="15" s="1"/>
  <c r="R266" i="15" s="1"/>
  <c r="R267" i="15" s="1"/>
  <c r="R268" i="15" s="1"/>
  <c r="R269" i="15" s="1"/>
  <c r="R270" i="15" s="1"/>
  <c r="R271" i="15" s="1"/>
  <c r="R272" i="15" s="1"/>
  <c r="R273" i="15" s="1"/>
  <c r="R274" i="15" s="1"/>
  <c r="R275" i="15" s="1"/>
  <c r="R276" i="15" s="1"/>
  <c r="R277" i="15" s="1"/>
  <c r="R278" i="15" s="1"/>
  <c r="R279" i="15" s="1"/>
  <c r="R280" i="15" s="1"/>
  <c r="R281" i="15" s="1"/>
  <c r="R282" i="15" s="1"/>
  <c r="R283" i="15" s="1"/>
  <c r="R284" i="15" s="1"/>
  <c r="Q35" i="5"/>
  <c r="R35" i="5"/>
  <c r="R36" i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Q36" i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I17" i="17" l="1"/>
  <c r="I18" i="17" s="1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I30" i="17" s="1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I42" i="17" s="1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54" i="17" s="1"/>
  <c r="I55" i="17" s="1"/>
  <c r="I56" i="17" s="1"/>
  <c r="I57" i="17" s="1"/>
  <c r="I58" i="17" s="1"/>
  <c r="I59" i="17" s="1"/>
  <c r="I60" i="17" s="1"/>
  <c r="I61" i="17" s="1"/>
  <c r="I62" i="17" s="1"/>
  <c r="I63" i="17" s="1"/>
  <c r="I64" i="17" s="1"/>
  <c r="I65" i="17" s="1"/>
  <c r="I66" i="17" s="1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I84" i="17" s="1"/>
  <c r="I85" i="17" s="1"/>
  <c r="I86" i="17" s="1"/>
  <c r="I87" i="17" s="1"/>
  <c r="I88" i="17" s="1"/>
  <c r="I89" i="17" s="1"/>
  <c r="I90" i="17" s="1"/>
  <c r="I91" i="17" s="1"/>
  <c r="I92" i="17" s="1"/>
  <c r="I93" i="17" s="1"/>
  <c r="I94" i="17" s="1"/>
  <c r="I95" i="17" s="1"/>
  <c r="I96" i="17" s="1"/>
  <c r="I97" i="17" s="1"/>
  <c r="I98" i="17" s="1"/>
  <c r="I99" i="17" s="1"/>
  <c r="I100" i="17" s="1"/>
  <c r="I101" i="17" s="1"/>
  <c r="I102" i="17" s="1"/>
  <c r="I103" i="17" s="1"/>
  <c r="I104" i="17" s="1"/>
  <c r="I105" i="17" s="1"/>
  <c r="I106" i="17" s="1"/>
  <c r="I107" i="17" s="1"/>
  <c r="I108" i="17" s="1"/>
  <c r="I109" i="17" s="1"/>
  <c r="I110" i="17" s="1"/>
  <c r="I111" i="17" s="1"/>
  <c r="I112" i="17" s="1"/>
  <c r="I113" i="17" s="1"/>
  <c r="I114" i="17" s="1"/>
  <c r="I115" i="17" s="1"/>
  <c r="I116" i="17" s="1"/>
  <c r="I117" i="17" s="1"/>
  <c r="I118" i="17" s="1"/>
  <c r="I119" i="17" s="1"/>
  <c r="I120" i="17" s="1"/>
  <c r="I121" i="17" s="1"/>
  <c r="I122" i="17" s="1"/>
  <c r="I123" i="17" s="1"/>
  <c r="I124" i="17" s="1"/>
  <c r="I125" i="17" s="1"/>
  <c r="I126" i="17" s="1"/>
  <c r="I127" i="17" s="1"/>
  <c r="I128" i="17" s="1"/>
  <c r="I129" i="17" s="1"/>
  <c r="I130" i="17" s="1"/>
  <c r="I131" i="17" s="1"/>
  <c r="I132" i="17" s="1"/>
  <c r="I133" i="17" s="1"/>
  <c r="I134" i="17" s="1"/>
  <c r="I135" i="17" s="1"/>
  <c r="I136" i="17" s="1"/>
  <c r="I137" i="17" s="1"/>
  <c r="I138" i="17" s="1"/>
  <c r="I139" i="17" s="1"/>
  <c r="I140" i="17" s="1"/>
  <c r="I141" i="17" s="1"/>
  <c r="I142" i="17" s="1"/>
  <c r="I143" i="17" s="1"/>
  <c r="I144" i="17" s="1"/>
  <c r="I145" i="17" s="1"/>
  <c r="I146" i="17" s="1"/>
  <c r="I147" i="17" s="1"/>
  <c r="I148" i="17" s="1"/>
  <c r="I149" i="17" s="1"/>
  <c r="I150" i="17" s="1"/>
  <c r="I151" i="17" s="1"/>
  <c r="I152" i="17" s="1"/>
  <c r="I153" i="17" s="1"/>
  <c r="I154" i="17" s="1"/>
  <c r="I155" i="17" s="1"/>
  <c r="I156" i="17" s="1"/>
  <c r="I157" i="17" s="1"/>
  <c r="I158" i="17" s="1"/>
  <c r="I159" i="17" s="1"/>
  <c r="I160" i="17" s="1"/>
  <c r="I161" i="17" s="1"/>
  <c r="I162" i="17" s="1"/>
  <c r="I163" i="17" s="1"/>
  <c r="I164" i="17" s="1"/>
  <c r="I165" i="17" s="1"/>
  <c r="I166" i="17" s="1"/>
  <c r="I167" i="17" s="1"/>
  <c r="I168" i="17" s="1"/>
  <c r="I169" i="17" s="1"/>
  <c r="I170" i="17" s="1"/>
  <c r="I171" i="17" s="1"/>
  <c r="I172" i="17" s="1"/>
  <c r="I173" i="17" s="1"/>
  <c r="I174" i="17" s="1"/>
  <c r="I175" i="17" s="1"/>
  <c r="I176" i="17" s="1"/>
  <c r="I177" i="17" s="1"/>
  <c r="I178" i="17" s="1"/>
  <c r="I179" i="17" s="1"/>
  <c r="I180" i="17" s="1"/>
  <c r="I181" i="17" s="1"/>
  <c r="I182" i="17" s="1"/>
  <c r="I183" i="17" s="1"/>
  <c r="I184" i="17" s="1"/>
  <c r="I185" i="17" s="1"/>
  <c r="I186" i="17" s="1"/>
  <c r="I187" i="17" s="1"/>
  <c r="I188" i="17" s="1"/>
  <c r="I189" i="17" s="1"/>
  <c r="I190" i="17" s="1"/>
  <c r="I191" i="17" s="1"/>
  <c r="I192" i="17" s="1"/>
  <c r="I193" i="17" s="1"/>
  <c r="I194" i="17" s="1"/>
  <c r="I195" i="17" s="1"/>
  <c r="I196" i="17" s="1"/>
  <c r="I197" i="17" s="1"/>
  <c r="I198" i="17" s="1"/>
  <c r="I199" i="17" s="1"/>
  <c r="I200" i="17" s="1"/>
  <c r="I201" i="17" s="1"/>
  <c r="I202" i="17" s="1"/>
  <c r="I203" i="17" s="1"/>
  <c r="I204" i="17" s="1"/>
  <c r="I205" i="17" s="1"/>
  <c r="I206" i="17" s="1"/>
  <c r="I207" i="17" s="1"/>
  <c r="I208" i="17" s="1"/>
  <c r="I209" i="17" s="1"/>
  <c r="I210" i="17" s="1"/>
  <c r="I211" i="17" s="1"/>
  <c r="I212" i="17" s="1"/>
  <c r="I213" i="17" s="1"/>
  <c r="I214" i="17" s="1"/>
  <c r="I215" i="17" s="1"/>
  <c r="I216" i="17" s="1"/>
  <c r="I217" i="17" s="1"/>
  <c r="I218" i="17" s="1"/>
  <c r="I219" i="17" s="1"/>
  <c r="I220" i="17" s="1"/>
  <c r="I221" i="17" s="1"/>
  <c r="I222" i="17" s="1"/>
  <c r="I223" i="17" s="1"/>
  <c r="I224" i="17" s="1"/>
  <c r="I225" i="17" s="1"/>
  <c r="I226" i="17" s="1"/>
  <c r="I227" i="17" s="1"/>
  <c r="I228" i="17" s="1"/>
  <c r="I229" i="17" s="1"/>
  <c r="I230" i="17" s="1"/>
  <c r="I231" i="17" s="1"/>
  <c r="I232" i="17" s="1"/>
  <c r="I233" i="17" s="1"/>
  <c r="I234" i="17" s="1"/>
  <c r="I235" i="17" s="1"/>
  <c r="I236" i="17" s="1"/>
  <c r="I237" i="17" s="1"/>
  <c r="I238" i="17" s="1"/>
  <c r="I239" i="17" s="1"/>
  <c r="I240" i="17" s="1"/>
  <c r="I241" i="17" s="1"/>
  <c r="I242" i="17" s="1"/>
  <c r="I243" i="17" s="1"/>
  <c r="I244" i="17" s="1"/>
  <c r="I245" i="17" s="1"/>
  <c r="I246" i="17" s="1"/>
  <c r="I247" i="17" s="1"/>
  <c r="I248" i="17" s="1"/>
  <c r="I249" i="17" s="1"/>
  <c r="I250" i="17" s="1"/>
  <c r="I251" i="17" s="1"/>
  <c r="I252" i="17" s="1"/>
  <c r="I253" i="17" s="1"/>
  <c r="I254" i="17" s="1"/>
  <c r="I255" i="17" s="1"/>
  <c r="I256" i="17" s="1"/>
  <c r="I257" i="17" s="1"/>
  <c r="I258" i="17" s="1"/>
  <c r="I259" i="17" s="1"/>
  <c r="I260" i="17" s="1"/>
  <c r="I261" i="17" s="1"/>
  <c r="I262" i="17" s="1"/>
  <c r="I263" i="17" s="1"/>
  <c r="I264" i="17" s="1"/>
  <c r="I265" i="17" s="1"/>
  <c r="I266" i="17" s="1"/>
  <c r="I267" i="17" s="1"/>
  <c r="I268" i="17" s="1"/>
  <c r="I269" i="17" s="1"/>
  <c r="I270" i="17" s="1"/>
  <c r="I271" i="17" s="1"/>
  <c r="I272" i="17" s="1"/>
  <c r="I273" i="17" s="1"/>
  <c r="I274" i="17" s="1"/>
  <c r="I275" i="17" s="1"/>
  <c r="I276" i="17" s="1"/>
  <c r="I277" i="17" s="1"/>
  <c r="I278" i="17" s="1"/>
  <c r="I279" i="17" s="1"/>
  <c r="I280" i="17" s="1"/>
  <c r="I281" i="17" s="1"/>
  <c r="I282" i="17" s="1"/>
  <c r="I283" i="17" s="1"/>
  <c r="I284" i="17" s="1"/>
  <c r="I285" i="17" s="1"/>
  <c r="I286" i="17" s="1"/>
  <c r="I287" i="17" s="1"/>
  <c r="I288" i="17" s="1"/>
  <c r="I289" i="17" s="1"/>
  <c r="I290" i="17" s="1"/>
  <c r="I291" i="17" s="1"/>
  <c r="I292" i="17" s="1"/>
  <c r="I293" i="17" s="1"/>
  <c r="I294" i="17" s="1"/>
  <c r="I295" i="17" s="1"/>
  <c r="I296" i="17" s="1"/>
  <c r="I297" i="17" s="1"/>
  <c r="I298" i="17" s="1"/>
  <c r="I299" i="17" s="1"/>
  <c r="I300" i="17" s="1"/>
  <c r="I301" i="17" s="1"/>
  <c r="I302" i="17" s="1"/>
  <c r="I303" i="17" s="1"/>
  <c r="I304" i="17" s="1"/>
  <c r="I305" i="17" s="1"/>
  <c r="I306" i="17" s="1"/>
  <c r="I307" i="17" s="1"/>
  <c r="I308" i="17" s="1"/>
  <c r="I309" i="17" s="1"/>
  <c r="I310" i="17" s="1"/>
  <c r="I311" i="17" s="1"/>
  <c r="I312" i="17" s="1"/>
  <c r="I313" i="17" s="1"/>
  <c r="I314" i="17" s="1"/>
  <c r="I315" i="17" s="1"/>
  <c r="I316" i="17" s="1"/>
  <c r="I317" i="17" s="1"/>
  <c r="I318" i="17" s="1"/>
  <c r="I319" i="17" s="1"/>
  <c r="I320" i="17" s="1"/>
  <c r="I321" i="17" s="1"/>
  <c r="I322" i="17" s="1"/>
  <c r="I323" i="17" s="1"/>
  <c r="I324" i="17" s="1"/>
  <c r="I325" i="17" s="1"/>
  <c r="I326" i="17" s="1"/>
  <c r="I327" i="17" s="1"/>
  <c r="I328" i="17" s="1"/>
  <c r="I329" i="17" s="1"/>
  <c r="I330" i="17" s="1"/>
  <c r="I331" i="17" s="1"/>
  <c r="I332" i="17" s="1"/>
  <c r="I333" i="17" s="1"/>
  <c r="I334" i="17" s="1"/>
  <c r="I335" i="17" s="1"/>
  <c r="I336" i="17" s="1"/>
  <c r="I337" i="17" s="1"/>
  <c r="I338" i="17" s="1"/>
  <c r="I339" i="17" s="1"/>
  <c r="I340" i="17" s="1"/>
  <c r="I341" i="17" s="1"/>
  <c r="I342" i="17" s="1"/>
  <c r="I343" i="17" s="1"/>
  <c r="I344" i="17" s="1"/>
  <c r="I345" i="17" s="1"/>
  <c r="I346" i="17" s="1"/>
  <c r="I347" i="17" s="1"/>
  <c r="I348" i="17" s="1"/>
  <c r="I349" i="17" s="1"/>
  <c r="I350" i="17" s="1"/>
  <c r="I351" i="17" s="1"/>
  <c r="I352" i="17" s="1"/>
  <c r="I353" i="17" s="1"/>
  <c r="I354" i="17" s="1"/>
  <c r="I355" i="17" s="1"/>
  <c r="I356" i="17" s="1"/>
  <c r="I357" i="17" s="1"/>
  <c r="I358" i="17" s="1"/>
  <c r="I359" i="17" s="1"/>
  <c r="I360" i="17" s="1"/>
  <c r="I361" i="17" s="1"/>
  <c r="I362" i="17" s="1"/>
  <c r="I363" i="17" s="1"/>
  <c r="I364" i="17" s="1"/>
  <c r="I365" i="17" s="1"/>
  <c r="I366" i="17" s="1"/>
  <c r="I367" i="17" s="1"/>
  <c r="I368" i="17" s="1"/>
  <c r="I369" i="17" s="1"/>
  <c r="I370" i="17" s="1"/>
  <c r="I371" i="17" s="1"/>
  <c r="I372" i="17" s="1"/>
  <c r="I373" i="17" s="1"/>
  <c r="I374" i="17" s="1"/>
  <c r="I375" i="17" s="1"/>
  <c r="I376" i="17" s="1"/>
  <c r="I377" i="17" s="1"/>
  <c r="I378" i="17" s="1"/>
  <c r="I379" i="17" s="1"/>
  <c r="I380" i="17" s="1"/>
  <c r="I381" i="17" s="1"/>
  <c r="I382" i="17" s="1"/>
  <c r="I383" i="17" s="1"/>
  <c r="I384" i="17" s="1"/>
  <c r="I385" i="17" s="1"/>
  <c r="I386" i="17" s="1"/>
  <c r="I387" i="17" s="1"/>
  <c r="I388" i="17" s="1"/>
  <c r="I389" i="17" s="1"/>
  <c r="I390" i="17" s="1"/>
  <c r="I391" i="17" s="1"/>
  <c r="I392" i="17" s="1"/>
  <c r="I393" i="17" s="1"/>
  <c r="I394" i="17" s="1"/>
  <c r="I395" i="17" s="1"/>
  <c r="I396" i="17" s="1"/>
  <c r="I397" i="17" s="1"/>
  <c r="I398" i="17" s="1"/>
  <c r="I399" i="17" s="1"/>
  <c r="I400" i="17" s="1"/>
  <c r="I401" i="17" s="1"/>
  <c r="I402" i="17" s="1"/>
  <c r="I403" i="17" s="1"/>
  <c r="I404" i="17" s="1"/>
  <c r="I405" i="17" s="1"/>
  <c r="I406" i="17" s="1"/>
  <c r="I407" i="17" s="1"/>
  <c r="I408" i="17" s="1"/>
  <c r="I409" i="17" s="1"/>
  <c r="I410" i="17" s="1"/>
  <c r="I411" i="17" s="1"/>
  <c r="I412" i="17" s="1"/>
  <c r="I413" i="17" s="1"/>
  <c r="I414" i="17" s="1"/>
  <c r="I415" i="17" s="1"/>
  <c r="I416" i="17" s="1"/>
  <c r="I417" i="17" s="1"/>
  <c r="I418" i="17" s="1"/>
  <c r="I419" i="17" s="1"/>
  <c r="I420" i="17" s="1"/>
  <c r="I421" i="17" s="1"/>
  <c r="I422" i="17" s="1"/>
  <c r="I423" i="17" s="1"/>
  <c r="I424" i="17" s="1"/>
  <c r="I425" i="17" s="1"/>
  <c r="I426" i="17" s="1"/>
  <c r="I427" i="17" s="1"/>
  <c r="I428" i="17" s="1"/>
  <c r="I429" i="17" s="1"/>
  <c r="I430" i="17" s="1"/>
  <c r="I431" i="17" s="1"/>
  <c r="I432" i="17" s="1"/>
  <c r="I433" i="17" s="1"/>
  <c r="I434" i="17" s="1"/>
  <c r="I435" i="17" s="1"/>
  <c r="I436" i="17" s="1"/>
  <c r="I437" i="17" s="1"/>
  <c r="I438" i="17" s="1"/>
  <c r="I439" i="17" s="1"/>
  <c r="I440" i="17" s="1"/>
  <c r="I441" i="17" s="1"/>
  <c r="I442" i="17" s="1"/>
  <c r="I443" i="17" s="1"/>
  <c r="I444" i="17" s="1"/>
  <c r="I445" i="17" s="1"/>
  <c r="I446" i="17" s="1"/>
  <c r="I447" i="17" s="1"/>
  <c r="I448" i="17" s="1"/>
  <c r="I449" i="17" s="1"/>
  <c r="I450" i="17" s="1"/>
  <c r="I451" i="17" s="1"/>
  <c r="I452" i="17" s="1"/>
  <c r="I453" i="17" s="1"/>
  <c r="I454" i="17" s="1"/>
  <c r="I455" i="17" s="1"/>
  <c r="I456" i="17" s="1"/>
  <c r="I457" i="17" s="1"/>
  <c r="I458" i="17" s="1"/>
  <c r="I459" i="17" s="1"/>
  <c r="I460" i="17" s="1"/>
  <c r="I461" i="17" s="1"/>
  <c r="I462" i="17" s="1"/>
  <c r="I463" i="17" s="1"/>
  <c r="I464" i="17" s="1"/>
  <c r="I465" i="17" s="1"/>
  <c r="I466" i="17" s="1"/>
  <c r="I467" i="17" s="1"/>
  <c r="I468" i="17" s="1"/>
  <c r="I469" i="17" s="1"/>
  <c r="I470" i="17" s="1"/>
  <c r="I471" i="17" s="1"/>
  <c r="I472" i="17" s="1"/>
  <c r="I473" i="17" s="1"/>
  <c r="I474" i="17" s="1"/>
  <c r="I475" i="17" s="1"/>
  <c r="I476" i="17" s="1"/>
  <c r="I477" i="17" s="1"/>
  <c r="I478" i="17" s="1"/>
  <c r="I479" i="17" s="1"/>
  <c r="I480" i="17" s="1"/>
  <c r="I481" i="17" s="1"/>
  <c r="I482" i="17" s="1"/>
  <c r="I483" i="17" s="1"/>
  <c r="I484" i="17" s="1"/>
  <c r="I485" i="17" s="1"/>
  <c r="I486" i="17" s="1"/>
  <c r="I487" i="17" s="1"/>
  <c r="I488" i="17" s="1"/>
  <c r="I489" i="17" s="1"/>
  <c r="I490" i="17" s="1"/>
  <c r="I491" i="17" s="1"/>
  <c r="I492" i="17" s="1"/>
  <c r="I493" i="17" s="1"/>
  <c r="I494" i="17" s="1"/>
  <c r="I495" i="17" s="1"/>
  <c r="I496" i="17" s="1"/>
  <c r="I497" i="17" s="1"/>
  <c r="I498" i="17" s="1"/>
  <c r="I499" i="17" s="1"/>
  <c r="I500" i="17" s="1"/>
  <c r="I501" i="17" s="1"/>
  <c r="I502" i="17" s="1"/>
  <c r="I503" i="17" s="1"/>
  <c r="I504" i="17" s="1"/>
  <c r="I505" i="17" s="1"/>
  <c r="I506" i="17" s="1"/>
  <c r="I507" i="17" s="1"/>
  <c r="I508" i="17" s="1"/>
  <c r="I509" i="17" s="1"/>
  <c r="I510" i="17" s="1"/>
  <c r="I511" i="17" s="1"/>
  <c r="I512" i="17" s="1"/>
  <c r="I513" i="17" s="1"/>
  <c r="I514" i="17" s="1"/>
  <c r="I515" i="17" s="1"/>
  <c r="I516" i="17" s="1"/>
  <c r="I517" i="17" s="1"/>
  <c r="I518" i="17" s="1"/>
  <c r="I519" i="17" s="1"/>
  <c r="I520" i="17" s="1"/>
  <c r="I521" i="17" s="1"/>
  <c r="I522" i="17" s="1"/>
  <c r="I523" i="17" s="1"/>
  <c r="I524" i="17" s="1"/>
  <c r="I525" i="17" s="1"/>
  <c r="I526" i="17" s="1"/>
  <c r="I527" i="17" s="1"/>
  <c r="I528" i="17" s="1"/>
  <c r="I529" i="17" s="1"/>
  <c r="I530" i="17" s="1"/>
  <c r="I531" i="17" s="1"/>
  <c r="I532" i="17" s="1"/>
  <c r="I533" i="17" s="1"/>
  <c r="I534" i="17" s="1"/>
  <c r="I535" i="17" s="1"/>
  <c r="I536" i="17" s="1"/>
  <c r="I537" i="17" s="1"/>
  <c r="I538" i="17" s="1"/>
  <c r="I539" i="17" s="1"/>
  <c r="I540" i="17" s="1"/>
  <c r="I541" i="17" s="1"/>
  <c r="I542" i="17" s="1"/>
  <c r="I543" i="17" s="1"/>
  <c r="I544" i="17" s="1"/>
  <c r="I545" i="17" s="1"/>
  <c r="I546" i="17" s="1"/>
  <c r="I547" i="17" s="1"/>
  <c r="I548" i="17" s="1"/>
  <c r="I549" i="17" s="1"/>
  <c r="I550" i="17" s="1"/>
  <c r="I551" i="17" s="1"/>
  <c r="I552" i="17" s="1"/>
  <c r="I553" i="17" s="1"/>
  <c r="I554" i="17" s="1"/>
  <c r="I555" i="17" s="1"/>
  <c r="I556" i="17" s="1"/>
  <c r="I557" i="17" s="1"/>
  <c r="I558" i="17" s="1"/>
  <c r="I559" i="17" s="1"/>
  <c r="I560" i="17" s="1"/>
  <c r="I561" i="17" s="1"/>
  <c r="I562" i="17" s="1"/>
  <c r="I563" i="17" s="1"/>
  <c r="I564" i="17" s="1"/>
  <c r="I565" i="17" s="1"/>
  <c r="I566" i="17" s="1"/>
  <c r="I567" i="17" s="1"/>
  <c r="I568" i="17" s="1"/>
  <c r="I569" i="17" s="1"/>
  <c r="I570" i="17" s="1"/>
  <c r="I571" i="17" s="1"/>
  <c r="I572" i="17" s="1"/>
  <c r="I573" i="17" s="1"/>
  <c r="I574" i="17" s="1"/>
  <c r="I575" i="17" s="1"/>
  <c r="I576" i="17" s="1"/>
  <c r="I577" i="17" s="1"/>
  <c r="I578" i="17" s="1"/>
  <c r="I579" i="17" s="1"/>
  <c r="I580" i="17" s="1"/>
  <c r="I581" i="17" s="1"/>
  <c r="I582" i="17" s="1"/>
  <c r="I583" i="17" s="1"/>
  <c r="I584" i="17" s="1"/>
  <c r="I585" i="17" s="1"/>
  <c r="I586" i="17" s="1"/>
  <c r="I587" i="17" s="1"/>
  <c r="I588" i="17" s="1"/>
  <c r="I589" i="17" s="1"/>
  <c r="I590" i="17" s="1"/>
  <c r="I591" i="17" s="1"/>
  <c r="I592" i="17" s="1"/>
  <c r="I593" i="17" s="1"/>
  <c r="I594" i="17" s="1"/>
  <c r="I595" i="17" s="1"/>
  <c r="I596" i="17" s="1"/>
  <c r="I597" i="17" s="1"/>
  <c r="I598" i="17" s="1"/>
  <c r="I599" i="17" s="1"/>
  <c r="I600" i="17" s="1"/>
  <c r="I601" i="17" s="1"/>
  <c r="I602" i="17" s="1"/>
  <c r="I603" i="17" s="1"/>
  <c r="I604" i="17" s="1"/>
  <c r="I605" i="17" s="1"/>
  <c r="I606" i="17" s="1"/>
  <c r="I607" i="17" s="1"/>
  <c r="I608" i="17" s="1"/>
  <c r="I609" i="17" s="1"/>
  <c r="I610" i="17" s="1"/>
  <c r="I611" i="17" s="1"/>
  <c r="I612" i="17" s="1"/>
  <c r="I613" i="17" s="1"/>
  <c r="I614" i="17" s="1"/>
  <c r="I615" i="17" s="1"/>
  <c r="I616" i="17" s="1"/>
  <c r="I617" i="17" s="1"/>
  <c r="I618" i="17" s="1"/>
  <c r="I619" i="17" s="1"/>
  <c r="I620" i="17" s="1"/>
  <c r="I621" i="17" s="1"/>
  <c r="I622" i="17" s="1"/>
  <c r="I623" i="17" s="1"/>
  <c r="I624" i="17" s="1"/>
  <c r="I625" i="17" s="1"/>
  <c r="I626" i="17" s="1"/>
  <c r="I627" i="17" s="1"/>
  <c r="I628" i="17" s="1"/>
  <c r="I629" i="17" s="1"/>
  <c r="I630" i="17" s="1"/>
  <c r="I631" i="17" s="1"/>
  <c r="I632" i="17" s="1"/>
  <c r="I633" i="17" s="1"/>
  <c r="I634" i="17" s="1"/>
  <c r="I635" i="17" s="1"/>
  <c r="I636" i="17" s="1"/>
  <c r="I637" i="17" s="1"/>
  <c r="I638" i="17" s="1"/>
  <c r="I639" i="17" s="1"/>
  <c r="I640" i="17" s="1"/>
  <c r="I641" i="17" s="1"/>
  <c r="I642" i="17" s="1"/>
  <c r="I643" i="17" s="1"/>
  <c r="I644" i="17" s="1"/>
  <c r="I645" i="17" s="1"/>
  <c r="I646" i="17" s="1"/>
  <c r="I647" i="17" s="1"/>
  <c r="I648" i="17" s="1"/>
  <c r="I649" i="17" s="1"/>
  <c r="I650" i="17" s="1"/>
  <c r="I651" i="17" s="1"/>
  <c r="I652" i="17" s="1"/>
  <c r="I653" i="17" s="1"/>
  <c r="I654" i="17" s="1"/>
  <c r="I655" i="17" s="1"/>
  <c r="I656" i="17" s="1"/>
  <c r="I657" i="17" s="1"/>
  <c r="I658" i="17" s="1"/>
  <c r="I659" i="17" s="1"/>
  <c r="I660" i="17" s="1"/>
  <c r="I661" i="17" s="1"/>
  <c r="I662" i="17" s="1"/>
  <c r="I663" i="17" s="1"/>
  <c r="I664" i="17" s="1"/>
  <c r="I665" i="17" s="1"/>
  <c r="I666" i="17" s="1"/>
  <c r="I667" i="17" s="1"/>
  <c r="I668" i="17" s="1"/>
  <c r="I669" i="17" s="1"/>
  <c r="I670" i="17" s="1"/>
  <c r="I671" i="17" s="1"/>
  <c r="I672" i="17" s="1"/>
  <c r="I673" i="17" s="1"/>
  <c r="I674" i="17" s="1"/>
  <c r="I675" i="17" s="1"/>
  <c r="I676" i="17" s="1"/>
  <c r="I677" i="17" s="1"/>
  <c r="I678" i="17" s="1"/>
  <c r="I679" i="17" s="1"/>
  <c r="I680" i="17" s="1"/>
  <c r="I681" i="17" s="1"/>
  <c r="I682" i="17" s="1"/>
  <c r="I683" i="17" s="1"/>
  <c r="I684" i="17" s="1"/>
  <c r="I685" i="17" s="1"/>
  <c r="I686" i="17" s="1"/>
  <c r="I687" i="17" s="1"/>
  <c r="I688" i="17" s="1"/>
  <c r="I689" i="17" s="1"/>
  <c r="I690" i="17" s="1"/>
  <c r="I691" i="17" s="1"/>
  <c r="I692" i="17" s="1"/>
  <c r="I693" i="17" s="1"/>
  <c r="I694" i="17" s="1"/>
  <c r="I695" i="17" s="1"/>
  <c r="I696" i="17" s="1"/>
  <c r="I697" i="17" s="1"/>
  <c r="I698" i="17" s="1"/>
  <c r="I699" i="17" s="1"/>
  <c r="I700" i="17" s="1"/>
  <c r="I701" i="17" s="1"/>
  <c r="I702" i="17" s="1"/>
  <c r="I703" i="17" s="1"/>
  <c r="I704" i="17" s="1"/>
  <c r="I705" i="17" s="1"/>
  <c r="I706" i="17" s="1"/>
  <c r="I707" i="17" s="1"/>
  <c r="I708" i="17" s="1"/>
  <c r="I709" i="17" s="1"/>
  <c r="I710" i="17" s="1"/>
  <c r="I711" i="17" s="1"/>
  <c r="I712" i="17" s="1"/>
  <c r="I713" i="17" s="1"/>
  <c r="I714" i="17" s="1"/>
  <c r="I715" i="17" s="1"/>
  <c r="I716" i="17" s="1"/>
  <c r="I717" i="17" s="1"/>
  <c r="I718" i="17" s="1"/>
  <c r="I719" i="17" s="1"/>
  <c r="I720" i="17" s="1"/>
  <c r="I721" i="17" s="1"/>
  <c r="I722" i="17" s="1"/>
  <c r="I723" i="17" s="1"/>
  <c r="I724" i="17" s="1"/>
  <c r="I725" i="17" s="1"/>
  <c r="I726" i="17" s="1"/>
  <c r="I727" i="17" s="1"/>
  <c r="I728" i="17" s="1"/>
  <c r="I729" i="17" s="1"/>
  <c r="I730" i="17" s="1"/>
  <c r="I731" i="17" s="1"/>
  <c r="I732" i="17" s="1"/>
  <c r="I733" i="17" s="1"/>
  <c r="I734" i="17" s="1"/>
  <c r="I735" i="17" s="1"/>
  <c r="I736" i="17" s="1"/>
  <c r="I737" i="17" s="1"/>
  <c r="I738" i="17" s="1"/>
  <c r="I739" i="17" s="1"/>
  <c r="I740" i="17" s="1"/>
  <c r="I741" i="17" s="1"/>
  <c r="I742" i="17" s="1"/>
  <c r="I743" i="17" s="1"/>
  <c r="I744" i="17" s="1"/>
  <c r="I745" i="17" s="1"/>
  <c r="I746" i="17" s="1"/>
  <c r="I747" i="17" s="1"/>
  <c r="I748" i="17" s="1"/>
  <c r="I749" i="17" s="1"/>
  <c r="I750" i="17" s="1"/>
  <c r="I751" i="17" s="1"/>
  <c r="I752" i="17" s="1"/>
  <c r="I753" i="17" s="1"/>
  <c r="I754" i="17" s="1"/>
  <c r="I755" i="17" s="1"/>
  <c r="I756" i="17" s="1"/>
  <c r="I757" i="17" s="1"/>
  <c r="I758" i="17" s="1"/>
  <c r="I759" i="17" s="1"/>
  <c r="I760" i="17" s="1"/>
  <c r="I761" i="17" s="1"/>
  <c r="I762" i="17" s="1"/>
  <c r="I763" i="17" s="1"/>
  <c r="I764" i="17" s="1"/>
  <c r="I765" i="17" s="1"/>
  <c r="I766" i="17" s="1"/>
  <c r="I767" i="17" s="1"/>
  <c r="I768" i="17" s="1"/>
  <c r="I769" i="17" s="1"/>
  <c r="I770" i="17" s="1"/>
  <c r="I771" i="17" s="1"/>
  <c r="I772" i="17" s="1"/>
  <c r="I773" i="17" s="1"/>
  <c r="I774" i="17" s="1"/>
  <c r="I775" i="17" s="1"/>
  <c r="I776" i="17" s="1"/>
  <c r="I777" i="17" s="1"/>
  <c r="I778" i="17" s="1"/>
  <c r="I779" i="17" s="1"/>
  <c r="I780" i="17" s="1"/>
  <c r="I781" i="17" s="1"/>
  <c r="I782" i="17" s="1"/>
  <c r="I783" i="17" s="1"/>
  <c r="I784" i="17" s="1"/>
  <c r="I785" i="17" s="1"/>
  <c r="I786" i="17" s="1"/>
  <c r="I787" i="17" s="1"/>
  <c r="I788" i="17" s="1"/>
  <c r="I789" i="17" s="1"/>
  <c r="I790" i="17" s="1"/>
  <c r="I791" i="17" s="1"/>
  <c r="I792" i="17" s="1"/>
  <c r="I793" i="17" s="1"/>
  <c r="I794" i="17" s="1"/>
  <c r="I795" i="17" s="1"/>
  <c r="I796" i="17" s="1"/>
  <c r="I797" i="17" s="1"/>
  <c r="I798" i="17" s="1"/>
  <c r="I799" i="17" s="1"/>
  <c r="I800" i="17" s="1"/>
  <c r="I801" i="17" s="1"/>
  <c r="I802" i="17" s="1"/>
  <c r="I803" i="17" s="1"/>
  <c r="I804" i="17" s="1"/>
  <c r="I805" i="17" s="1"/>
  <c r="I806" i="17" s="1"/>
  <c r="I807" i="17" s="1"/>
  <c r="I808" i="17" s="1"/>
  <c r="I809" i="17" s="1"/>
  <c r="I810" i="17" s="1"/>
  <c r="I811" i="17" s="1"/>
  <c r="I812" i="17" s="1"/>
  <c r="I813" i="17" s="1"/>
  <c r="I814" i="17" s="1"/>
  <c r="I815" i="17" s="1"/>
  <c r="I816" i="17" s="1"/>
  <c r="I817" i="17" s="1"/>
  <c r="I818" i="17" s="1"/>
  <c r="I819" i="17" s="1"/>
  <c r="I820" i="17" s="1"/>
  <c r="I821" i="17" s="1"/>
  <c r="I822" i="17" s="1"/>
  <c r="I823" i="17" s="1"/>
  <c r="I824" i="17" s="1"/>
  <c r="I825" i="17" s="1"/>
  <c r="I826" i="17" s="1"/>
  <c r="I827" i="17" s="1"/>
  <c r="I828" i="17" s="1"/>
  <c r="I829" i="17" s="1"/>
  <c r="I830" i="17" s="1"/>
  <c r="I831" i="17" s="1"/>
  <c r="I832" i="17" s="1"/>
  <c r="I833" i="17" s="1"/>
  <c r="I834" i="17" s="1"/>
  <c r="I835" i="17" s="1"/>
  <c r="I836" i="17" s="1"/>
  <c r="I837" i="17" s="1"/>
  <c r="I838" i="17" s="1"/>
  <c r="I839" i="17" s="1"/>
  <c r="I840" i="17" s="1"/>
  <c r="I841" i="17" s="1"/>
  <c r="I842" i="17" s="1"/>
  <c r="I843" i="17" s="1"/>
  <c r="I844" i="17" s="1"/>
  <c r="I845" i="17" s="1"/>
  <c r="I846" i="17" s="1"/>
  <c r="I847" i="17" s="1"/>
  <c r="I848" i="17" s="1"/>
  <c r="I849" i="17" s="1"/>
  <c r="I850" i="17" s="1"/>
  <c r="I851" i="17" s="1"/>
  <c r="I852" i="17" s="1"/>
  <c r="I853" i="17" s="1"/>
  <c r="I854" i="17" s="1"/>
  <c r="I855" i="17" s="1"/>
  <c r="I856" i="17" s="1"/>
  <c r="I857" i="17" s="1"/>
  <c r="I858" i="17" s="1"/>
  <c r="I859" i="17" s="1"/>
  <c r="I860" i="17" s="1"/>
  <c r="I861" i="17" s="1"/>
  <c r="I862" i="17" s="1"/>
  <c r="I863" i="17" s="1"/>
  <c r="I864" i="17" s="1"/>
  <c r="I865" i="17" s="1"/>
  <c r="I866" i="17" s="1"/>
  <c r="I867" i="17" s="1"/>
  <c r="I868" i="17" s="1"/>
  <c r="I869" i="17" s="1"/>
  <c r="I870" i="17" s="1"/>
  <c r="I871" i="17" s="1"/>
  <c r="I872" i="17" s="1"/>
  <c r="I873" i="17" s="1"/>
  <c r="I874" i="17" s="1"/>
  <c r="I875" i="17" s="1"/>
  <c r="I876" i="17" s="1"/>
  <c r="I877" i="17" s="1"/>
  <c r="I878" i="17" s="1"/>
  <c r="I879" i="17" s="1"/>
  <c r="I880" i="17" s="1"/>
  <c r="I881" i="17" s="1"/>
  <c r="I882" i="17" s="1"/>
  <c r="I883" i="17" s="1"/>
  <c r="I884" i="17" s="1"/>
  <c r="I885" i="17" s="1"/>
  <c r="I886" i="17" s="1"/>
  <c r="I887" i="17" s="1"/>
  <c r="I888" i="17" s="1"/>
  <c r="I889" i="17" s="1"/>
  <c r="I890" i="17" s="1"/>
  <c r="I891" i="17" s="1"/>
  <c r="I892" i="17" s="1"/>
  <c r="I893" i="17" s="1"/>
  <c r="I894" i="17" s="1"/>
  <c r="I895" i="17" s="1"/>
  <c r="I896" i="17" s="1"/>
  <c r="I897" i="17" s="1"/>
  <c r="I898" i="17" s="1"/>
  <c r="I899" i="17" s="1"/>
  <c r="I900" i="17" s="1"/>
  <c r="I901" i="17" s="1"/>
  <c r="I902" i="17" s="1"/>
  <c r="I903" i="17" s="1"/>
  <c r="I904" i="17" s="1"/>
  <c r="I905" i="17" s="1"/>
  <c r="I906" i="17" s="1"/>
  <c r="I907" i="17" s="1"/>
  <c r="I908" i="17" s="1"/>
  <c r="I909" i="17" s="1"/>
  <c r="I910" i="17" s="1"/>
  <c r="I911" i="17" s="1"/>
  <c r="I912" i="17" s="1"/>
  <c r="I913" i="17" s="1"/>
  <c r="I914" i="17" s="1"/>
  <c r="I915" i="17" s="1"/>
  <c r="I916" i="17" s="1"/>
  <c r="I917" i="17" s="1"/>
  <c r="I918" i="17" s="1"/>
  <c r="I919" i="17" s="1"/>
  <c r="I920" i="17" s="1"/>
  <c r="I921" i="17" s="1"/>
  <c r="I922" i="17" s="1"/>
  <c r="I923" i="17" s="1"/>
  <c r="I924" i="17" s="1"/>
  <c r="I925" i="17" s="1"/>
  <c r="I926" i="17" s="1"/>
  <c r="I927" i="17" s="1"/>
  <c r="I928" i="17" s="1"/>
  <c r="I929" i="17" s="1"/>
  <c r="I930" i="17" s="1"/>
  <c r="I931" i="17" s="1"/>
  <c r="I932" i="17" s="1"/>
  <c r="I933" i="17" s="1"/>
  <c r="I934" i="17" s="1"/>
  <c r="I935" i="17" s="1"/>
  <c r="I936" i="17" s="1"/>
  <c r="I937" i="17" s="1"/>
  <c r="I938" i="17" s="1"/>
  <c r="I939" i="17" s="1"/>
  <c r="I940" i="17" s="1"/>
  <c r="I941" i="17" s="1"/>
  <c r="I942" i="17" s="1"/>
  <c r="I943" i="17" s="1"/>
  <c r="I944" i="17" s="1"/>
  <c r="I945" i="17" s="1"/>
  <c r="I946" i="17" s="1"/>
  <c r="I947" i="17" s="1"/>
  <c r="I948" i="17" s="1"/>
  <c r="I949" i="17" s="1"/>
  <c r="I950" i="17" s="1"/>
  <c r="I951" i="17" s="1"/>
  <c r="I952" i="17" s="1"/>
  <c r="I953" i="17" s="1"/>
  <c r="I954" i="17" s="1"/>
  <c r="I955" i="17" s="1"/>
  <c r="I956" i="17" s="1"/>
  <c r="I957" i="17" s="1"/>
  <c r="I958" i="17" s="1"/>
  <c r="I959" i="17" s="1"/>
  <c r="I960" i="17" s="1"/>
  <c r="I961" i="17" s="1"/>
  <c r="I962" i="17" s="1"/>
  <c r="I963" i="17" s="1"/>
  <c r="I964" i="17" s="1"/>
  <c r="I965" i="17" s="1"/>
  <c r="I966" i="17" s="1"/>
  <c r="I967" i="17" s="1"/>
  <c r="I968" i="17" s="1"/>
  <c r="I969" i="17" s="1"/>
  <c r="I970" i="17" s="1"/>
  <c r="I971" i="17" s="1"/>
  <c r="I972" i="17" s="1"/>
  <c r="I973" i="17" s="1"/>
  <c r="I974" i="17" s="1"/>
  <c r="I975" i="17" s="1"/>
  <c r="I976" i="17" s="1"/>
  <c r="I977" i="17" s="1"/>
  <c r="I978" i="17" s="1"/>
  <c r="I979" i="17" s="1"/>
  <c r="I980" i="17" s="1"/>
  <c r="I981" i="17" s="1"/>
  <c r="I982" i="17" s="1"/>
  <c r="I983" i="17" s="1"/>
  <c r="I984" i="17" s="1"/>
  <c r="I985" i="17" s="1"/>
  <c r="I986" i="17" s="1"/>
  <c r="I987" i="17" s="1"/>
  <c r="I988" i="17" s="1"/>
  <c r="I989" i="17" s="1"/>
  <c r="I990" i="17" s="1"/>
  <c r="I991" i="17" s="1"/>
  <c r="I992" i="17" s="1"/>
  <c r="I993" i="17" s="1"/>
  <c r="I994" i="17" s="1"/>
  <c r="I995" i="17" s="1"/>
  <c r="I996" i="17" s="1"/>
  <c r="I997" i="17" s="1"/>
  <c r="I998" i="17" s="1"/>
  <c r="I999" i="17" s="1"/>
  <c r="I1000" i="17" s="1"/>
  <c r="I1001" i="17" s="1"/>
  <c r="I1002" i="17" s="1"/>
  <c r="I1003" i="17" s="1"/>
  <c r="I1004" i="17" s="1"/>
  <c r="I1005" i="17" s="1"/>
  <c r="I1006" i="17" s="1"/>
  <c r="I1007" i="17" s="1"/>
  <c r="I1008" i="17" s="1"/>
  <c r="I1009" i="17" s="1"/>
  <c r="I1010" i="17" s="1"/>
  <c r="I1011" i="17" s="1"/>
  <c r="I1012" i="17" s="1"/>
  <c r="I1013" i="17" s="1"/>
  <c r="I1014" i="17" s="1"/>
  <c r="I1015" i="17" s="1"/>
  <c r="I1016" i="17" s="1"/>
  <c r="I1017" i="17" s="1"/>
  <c r="I1018" i="17" s="1"/>
  <c r="I1019" i="17" s="1"/>
  <c r="I1020" i="17" s="1"/>
  <c r="I1021" i="17" s="1"/>
  <c r="I1022" i="17" s="1"/>
  <c r="I1023" i="17" s="1"/>
  <c r="I1024" i="17" s="1"/>
  <c r="I1025" i="17" s="1"/>
  <c r="I1026" i="17" s="1"/>
  <c r="I1027" i="17" s="1"/>
  <c r="I1028" i="17" s="1"/>
  <c r="I1029" i="17" s="1"/>
  <c r="I1030" i="17" s="1"/>
  <c r="I1031" i="17" s="1"/>
  <c r="I1032" i="17" s="1"/>
  <c r="I1033" i="17" s="1"/>
  <c r="I1034" i="17" s="1"/>
  <c r="I1035" i="17" s="1"/>
  <c r="I1036" i="17" s="1"/>
  <c r="I1037" i="17" s="1"/>
  <c r="I1038" i="17" s="1"/>
  <c r="I1039" i="17" s="1"/>
  <c r="I1040" i="17" s="1"/>
  <c r="I1041" i="17" s="1"/>
  <c r="I1042" i="17" s="1"/>
  <c r="I1043" i="17" s="1"/>
  <c r="I1044" i="17" s="1"/>
  <c r="I1045" i="17" s="1"/>
  <c r="I1046" i="17" s="1"/>
  <c r="I1047" i="17" s="1"/>
  <c r="I1048" i="17" s="1"/>
  <c r="I1049" i="17" s="1"/>
  <c r="I1050" i="17" s="1"/>
  <c r="I1051" i="17" s="1"/>
  <c r="I1052" i="17" s="1"/>
  <c r="I1053" i="17" s="1"/>
  <c r="I1054" i="17" s="1"/>
  <c r="I1055" i="17" s="1"/>
  <c r="I1056" i="17" s="1"/>
  <c r="I1057" i="17" s="1"/>
  <c r="I1058" i="17" s="1"/>
  <c r="I1059" i="17" s="1"/>
  <c r="I1060" i="17" s="1"/>
  <c r="I1061" i="17" s="1"/>
  <c r="I1062" i="17" s="1"/>
  <c r="I1063" i="17" s="1"/>
  <c r="I1064" i="17" s="1"/>
  <c r="I1065" i="17" s="1"/>
  <c r="I1066" i="17" s="1"/>
  <c r="I1067" i="17" s="1"/>
  <c r="I1068" i="17" s="1"/>
  <c r="I1069" i="17" s="1"/>
  <c r="I1070" i="17" s="1"/>
  <c r="I1071" i="17" s="1"/>
  <c r="I1072" i="17" s="1"/>
  <c r="I1073" i="17" s="1"/>
  <c r="I1074" i="17" s="1"/>
  <c r="I1075" i="17" s="1"/>
  <c r="I1076" i="17" s="1"/>
  <c r="I1077" i="17" s="1"/>
  <c r="I1078" i="17" s="1"/>
  <c r="I1079" i="17" s="1"/>
  <c r="I1080" i="17" s="1"/>
  <c r="I1081" i="17" s="1"/>
  <c r="I1082" i="17" s="1"/>
  <c r="I1083" i="17" s="1"/>
  <c r="I1084" i="17" s="1"/>
  <c r="I1085" i="17" s="1"/>
  <c r="I1086" i="17" s="1"/>
  <c r="I1087" i="17" s="1"/>
  <c r="I1088" i="17" s="1"/>
  <c r="I1089" i="17" s="1"/>
  <c r="I1090" i="17" s="1"/>
  <c r="I1091" i="17" s="1"/>
  <c r="I1092" i="17" s="1"/>
  <c r="I1093" i="17" s="1"/>
  <c r="I1094" i="17" s="1"/>
  <c r="I1095" i="17" s="1"/>
  <c r="I1096" i="17" s="1"/>
  <c r="I1097" i="17" s="1"/>
  <c r="I1098" i="17" s="1"/>
  <c r="I1099" i="17" s="1"/>
  <c r="I1100" i="17" s="1"/>
  <c r="I1101" i="17" s="1"/>
  <c r="I1102" i="17" s="1"/>
  <c r="I1103" i="17" s="1"/>
  <c r="I1104" i="17" s="1"/>
  <c r="I1105" i="17" s="1"/>
  <c r="I1106" i="17" s="1"/>
  <c r="I1107" i="17" s="1"/>
  <c r="I1108" i="17" s="1"/>
  <c r="I1109" i="17" s="1"/>
  <c r="I1110" i="17" s="1"/>
  <c r="I1111" i="17" s="1"/>
  <c r="I1112" i="17" s="1"/>
  <c r="I1113" i="17" s="1"/>
  <c r="I1114" i="17" s="1"/>
  <c r="I1115" i="17" s="1"/>
  <c r="I1116" i="17" s="1"/>
  <c r="I1117" i="17" s="1"/>
  <c r="I1118" i="17" s="1"/>
  <c r="I1119" i="17" s="1"/>
  <c r="I1120" i="17" s="1"/>
  <c r="I1121" i="17" s="1"/>
  <c r="I1122" i="17" s="1"/>
  <c r="I1123" i="17" s="1"/>
  <c r="I1124" i="17" s="1"/>
  <c r="I1125" i="17" s="1"/>
  <c r="I1126" i="17" s="1"/>
  <c r="I1127" i="17" s="1"/>
  <c r="I1128" i="17" s="1"/>
  <c r="I1129" i="17" s="1"/>
  <c r="I1130" i="17" s="1"/>
  <c r="I1131" i="17" s="1"/>
  <c r="I1132" i="17" s="1"/>
  <c r="I1133" i="17" s="1"/>
  <c r="I1134" i="17" s="1"/>
  <c r="I1135" i="17" s="1"/>
  <c r="I1136" i="17" s="1"/>
  <c r="I1137" i="17" s="1"/>
  <c r="I1138" i="17" s="1"/>
  <c r="I1139" i="17" s="1"/>
  <c r="I1140" i="17" s="1"/>
  <c r="I1141" i="17" s="1"/>
  <c r="I1142" i="17" s="1"/>
  <c r="I1143" i="17" s="1"/>
  <c r="I1144" i="17" s="1"/>
  <c r="I1145" i="17" s="1"/>
  <c r="I1146" i="17" s="1"/>
  <c r="I1147" i="17" s="1"/>
  <c r="I1148" i="17" s="1"/>
  <c r="I1149" i="17" s="1"/>
  <c r="I1150" i="17" s="1"/>
  <c r="I1151" i="17" s="1"/>
  <c r="I1152" i="17" s="1"/>
  <c r="I1153" i="17" s="1"/>
  <c r="I1154" i="17" s="1"/>
  <c r="I1155" i="17" s="1"/>
  <c r="I1156" i="17" s="1"/>
  <c r="I1157" i="17" s="1"/>
  <c r="I1158" i="17" s="1"/>
  <c r="I1159" i="17" s="1"/>
  <c r="I1160" i="17" s="1"/>
  <c r="I1161" i="17" s="1"/>
  <c r="I1162" i="17" s="1"/>
  <c r="I1163" i="17" s="1"/>
  <c r="I1164" i="17" s="1"/>
  <c r="I1165" i="17" s="1"/>
  <c r="I1166" i="17" s="1"/>
  <c r="I1167" i="17" s="1"/>
  <c r="I1168" i="17" s="1"/>
  <c r="I1169" i="17" s="1"/>
  <c r="I1170" i="17" s="1"/>
  <c r="I1171" i="17" s="1"/>
  <c r="I1172" i="17" s="1"/>
  <c r="I1173" i="17" s="1"/>
  <c r="I1174" i="17" s="1"/>
  <c r="I1175" i="17" s="1"/>
  <c r="I1176" i="17" s="1"/>
  <c r="I1177" i="17" s="1"/>
  <c r="I1178" i="17" s="1"/>
  <c r="I1179" i="17" s="1"/>
  <c r="I1180" i="17" s="1"/>
  <c r="I1181" i="17" s="1"/>
  <c r="I1182" i="17" s="1"/>
  <c r="I1183" i="17" s="1"/>
  <c r="I1184" i="17" s="1"/>
  <c r="I1185" i="17" s="1"/>
  <c r="I1186" i="17" s="1"/>
  <c r="I1187" i="17" s="1"/>
  <c r="I1188" i="17" s="1"/>
  <c r="I1189" i="17" s="1"/>
  <c r="I1190" i="17" s="1"/>
  <c r="I1191" i="17" s="1"/>
  <c r="I1192" i="17" s="1"/>
  <c r="I1193" i="17" s="1"/>
  <c r="I1194" i="17" s="1"/>
  <c r="I1195" i="17" s="1"/>
  <c r="I1196" i="17" s="1"/>
  <c r="I1197" i="17" s="1"/>
  <c r="I1198" i="17" s="1"/>
  <c r="I1199" i="17" s="1"/>
  <c r="I1200" i="17" s="1"/>
  <c r="I1201" i="17" s="1"/>
  <c r="I1202" i="17" s="1"/>
  <c r="I1203" i="17" s="1"/>
  <c r="I1204" i="17" s="1"/>
  <c r="I1205" i="17" s="1"/>
  <c r="I1206" i="17" s="1"/>
  <c r="I1207" i="17" s="1"/>
  <c r="I1208" i="17" s="1"/>
  <c r="I1209" i="17" s="1"/>
  <c r="I1210" i="17" s="1"/>
  <c r="I1211" i="17" s="1"/>
  <c r="I1212" i="17" s="1"/>
  <c r="I1213" i="17" s="1"/>
  <c r="I1214" i="17" s="1"/>
  <c r="I1215" i="17" s="1"/>
  <c r="I1216" i="17" s="1"/>
  <c r="I1217" i="17" s="1"/>
  <c r="I1218" i="17" s="1"/>
  <c r="I1219" i="17" s="1"/>
  <c r="I1220" i="17" s="1"/>
  <c r="I1221" i="17" s="1"/>
  <c r="I1222" i="17" s="1"/>
  <c r="I1223" i="17" s="1"/>
  <c r="I1224" i="17" s="1"/>
  <c r="I1225" i="17" s="1"/>
  <c r="I1226" i="17" s="1"/>
  <c r="I1227" i="17" s="1"/>
  <c r="I1228" i="17" s="1"/>
  <c r="I1229" i="17" s="1"/>
  <c r="I1230" i="17" s="1"/>
  <c r="I1231" i="17" s="1"/>
  <c r="I1232" i="17" s="1"/>
  <c r="I1233" i="17" s="1"/>
  <c r="I1234" i="17" s="1"/>
  <c r="I1235" i="17" s="1"/>
  <c r="I1236" i="17" s="1"/>
  <c r="I1237" i="17" s="1"/>
  <c r="I1238" i="17" s="1"/>
  <c r="I1239" i="17" s="1"/>
  <c r="I1240" i="17" s="1"/>
  <c r="I1241" i="17" s="1"/>
  <c r="I1242" i="17" s="1"/>
  <c r="I1243" i="17" s="1"/>
  <c r="I1244" i="17" s="1"/>
  <c r="I1245" i="17" s="1"/>
  <c r="I1246" i="17" s="1"/>
  <c r="I1247" i="17" s="1"/>
  <c r="I1248" i="17" s="1"/>
  <c r="I1249" i="17" s="1"/>
  <c r="I1250" i="17" s="1"/>
  <c r="I1251" i="17" s="1"/>
  <c r="I1252" i="17" s="1"/>
  <c r="I1253" i="17" s="1"/>
  <c r="I1254" i="17" s="1"/>
  <c r="I1255" i="17" s="1"/>
  <c r="I1256" i="17" s="1"/>
  <c r="I1257" i="17" s="1"/>
  <c r="I1258" i="17" s="1"/>
  <c r="I1259" i="17" s="1"/>
  <c r="I1260" i="17" s="1"/>
  <c r="I1261" i="17" s="1"/>
  <c r="I1262" i="17" s="1"/>
  <c r="I1263" i="17" s="1"/>
  <c r="I1264" i="17" s="1"/>
  <c r="I1265" i="17" s="1"/>
  <c r="I1266" i="17" s="1"/>
  <c r="I1267" i="17" s="1"/>
  <c r="I1268" i="17" s="1"/>
  <c r="I1269" i="17" s="1"/>
  <c r="I1270" i="17" s="1"/>
  <c r="I1271" i="17" s="1"/>
  <c r="I1272" i="17" s="1"/>
  <c r="I1273" i="17" s="1"/>
  <c r="I1274" i="17" s="1"/>
  <c r="I1275" i="17" s="1"/>
  <c r="I1276" i="17" s="1"/>
  <c r="I1277" i="17" s="1"/>
  <c r="I1278" i="17" s="1"/>
  <c r="I1279" i="17" s="1"/>
  <c r="I1280" i="17" s="1"/>
  <c r="I1281" i="17" s="1"/>
  <c r="I1282" i="17" s="1"/>
  <c r="I1283" i="17" s="1"/>
  <c r="I1284" i="17" s="1"/>
  <c r="I1285" i="17" s="1"/>
  <c r="I1286" i="17" s="1"/>
  <c r="I1287" i="17" s="1"/>
  <c r="I1288" i="17" s="1"/>
  <c r="I1289" i="17" s="1"/>
  <c r="I1290" i="17" s="1"/>
  <c r="I1291" i="17" s="1"/>
  <c r="I1292" i="17" s="1"/>
  <c r="I1293" i="17" s="1"/>
  <c r="I1294" i="17" s="1"/>
  <c r="I1295" i="17" s="1"/>
  <c r="I1296" i="17" s="1"/>
  <c r="I1297" i="17" s="1"/>
  <c r="I1298" i="17" s="1"/>
  <c r="I1299" i="17" s="1"/>
  <c r="I1300" i="17" s="1"/>
  <c r="I1301" i="17" s="1"/>
  <c r="I1302" i="17" s="1"/>
  <c r="I1303" i="17" s="1"/>
  <c r="I1304" i="17" s="1"/>
  <c r="I1305" i="17" s="1"/>
  <c r="I1306" i="17" s="1"/>
  <c r="I1307" i="17" s="1"/>
  <c r="I1308" i="17" s="1"/>
  <c r="I1309" i="17" s="1"/>
  <c r="I1310" i="17" s="1"/>
  <c r="I1311" i="17" s="1"/>
  <c r="I1312" i="17" s="1"/>
  <c r="I1313" i="17" s="1"/>
  <c r="I1314" i="17" s="1"/>
  <c r="I1315" i="17" s="1"/>
  <c r="I1316" i="17" s="1"/>
  <c r="I1317" i="17" s="1"/>
  <c r="I1318" i="17" s="1"/>
  <c r="I1319" i="17" s="1"/>
  <c r="I1320" i="17" s="1"/>
  <c r="I1321" i="17" s="1"/>
  <c r="I1322" i="17" s="1"/>
  <c r="I1323" i="17" s="1"/>
  <c r="I1324" i="17" s="1"/>
  <c r="I1325" i="17" s="1"/>
  <c r="I1326" i="17" s="1"/>
  <c r="I1327" i="17" s="1"/>
  <c r="I1328" i="17" s="1"/>
  <c r="I1329" i="17" s="1"/>
  <c r="I1330" i="17" s="1"/>
  <c r="I1331" i="17" s="1"/>
  <c r="I1332" i="17" s="1"/>
  <c r="I1333" i="17" s="1"/>
  <c r="I1334" i="17" s="1"/>
  <c r="I1335" i="17" s="1"/>
  <c r="I1336" i="17" s="1"/>
  <c r="I1337" i="17" s="1"/>
  <c r="I1338" i="17" s="1"/>
  <c r="I1339" i="17" s="1"/>
  <c r="I1340" i="17" s="1"/>
  <c r="I1341" i="17" s="1"/>
  <c r="I1342" i="17" s="1"/>
  <c r="I1343" i="17" s="1"/>
  <c r="I1344" i="17" s="1"/>
  <c r="I1345" i="17" s="1"/>
  <c r="I1346" i="17" s="1"/>
  <c r="I1347" i="17" s="1"/>
  <c r="I1348" i="17" s="1"/>
  <c r="I1349" i="17" s="1"/>
  <c r="I1350" i="17" s="1"/>
  <c r="I1351" i="17" s="1"/>
  <c r="I1352" i="17" s="1"/>
  <c r="I1353" i="17" s="1"/>
  <c r="I1354" i="17" s="1"/>
  <c r="I1355" i="17" s="1"/>
  <c r="I1356" i="17" s="1"/>
  <c r="I1357" i="17" s="1"/>
  <c r="I1358" i="17" s="1"/>
  <c r="I1359" i="17" s="1"/>
  <c r="I1360" i="17" s="1"/>
  <c r="I1361" i="17" s="1"/>
  <c r="I1362" i="17" s="1"/>
  <c r="I1363" i="17" s="1"/>
  <c r="I1364" i="17" s="1"/>
  <c r="I1365" i="17" s="1"/>
  <c r="I1366" i="17" s="1"/>
  <c r="I1367" i="17" s="1"/>
  <c r="I1368" i="17" s="1"/>
  <c r="I1369" i="17" s="1"/>
  <c r="I1370" i="17" s="1"/>
  <c r="I1371" i="17" s="1"/>
  <c r="I1372" i="17" s="1"/>
  <c r="I1373" i="17" s="1"/>
  <c r="I1374" i="17" s="1"/>
  <c r="I1375" i="17" s="1"/>
  <c r="I1376" i="17" s="1"/>
  <c r="I1377" i="17" s="1"/>
  <c r="I1378" i="17" s="1"/>
  <c r="I1379" i="17" s="1"/>
  <c r="I1380" i="17" s="1"/>
  <c r="I1381" i="17" s="1"/>
  <c r="I1382" i="17" s="1"/>
  <c r="I1383" i="17" s="1"/>
  <c r="I1384" i="17" s="1"/>
  <c r="I1385" i="17" s="1"/>
  <c r="I1386" i="17" s="1"/>
  <c r="I1387" i="17" s="1"/>
  <c r="I1388" i="17" s="1"/>
  <c r="I1389" i="17" s="1"/>
  <c r="I1390" i="17" s="1"/>
  <c r="I1391" i="17" s="1"/>
  <c r="I1392" i="17" s="1"/>
  <c r="I1393" i="17" s="1"/>
  <c r="I1394" i="17" s="1"/>
  <c r="I1395" i="17" s="1"/>
  <c r="I1396" i="17" s="1"/>
  <c r="I1397" i="17" s="1"/>
  <c r="I1398" i="17" s="1"/>
  <c r="I1399" i="17" s="1"/>
  <c r="I1400" i="17" s="1"/>
  <c r="I1401" i="17" s="1"/>
  <c r="I1402" i="17" s="1"/>
  <c r="I1403" i="17" s="1"/>
  <c r="I1404" i="17" s="1"/>
  <c r="I1405" i="17" s="1"/>
  <c r="I1406" i="17" s="1"/>
  <c r="I1407" i="17" s="1"/>
  <c r="I1408" i="17" s="1"/>
  <c r="I1409" i="17" s="1"/>
  <c r="I1410" i="17" s="1"/>
  <c r="I1411" i="17" s="1"/>
  <c r="I1412" i="17" s="1"/>
  <c r="I1413" i="17" s="1"/>
  <c r="I1414" i="17" s="1"/>
  <c r="I1415" i="17" s="1"/>
  <c r="I1416" i="17" s="1"/>
  <c r="I1417" i="17" s="1"/>
  <c r="I1418" i="17" s="1"/>
  <c r="I1419" i="17" s="1"/>
  <c r="I1420" i="17" s="1"/>
  <c r="I1421" i="17" s="1"/>
  <c r="I1422" i="17" s="1"/>
  <c r="I1423" i="17" s="1"/>
  <c r="I1424" i="17" s="1"/>
  <c r="I1425" i="17" s="1"/>
  <c r="I1426" i="17" s="1"/>
  <c r="I1427" i="17" s="1"/>
  <c r="I1428" i="17" s="1"/>
  <c r="I1429" i="17" s="1"/>
  <c r="I1430" i="17" s="1"/>
  <c r="I1431" i="17" s="1"/>
  <c r="I1432" i="17" s="1"/>
  <c r="I1433" i="17" s="1"/>
  <c r="I1434" i="17" s="1"/>
  <c r="I1435" i="17" s="1"/>
  <c r="I1436" i="17" s="1"/>
  <c r="I1437" i="17" s="1"/>
  <c r="I1438" i="17" s="1"/>
  <c r="I1439" i="17" s="1"/>
  <c r="I1440" i="17" s="1"/>
  <c r="I1441" i="17" s="1"/>
  <c r="I1442" i="17" s="1"/>
  <c r="I1443" i="17" s="1"/>
  <c r="I1444" i="17" s="1"/>
  <c r="I1445" i="17" s="1"/>
  <c r="I1446" i="17" s="1"/>
  <c r="I1447" i="17" s="1"/>
  <c r="I1448" i="17" s="1"/>
  <c r="I1449" i="17" s="1"/>
  <c r="I1450" i="17" s="1"/>
  <c r="I1451" i="17" s="1"/>
  <c r="I1452" i="17" s="1"/>
  <c r="I1453" i="17" s="1"/>
  <c r="I1454" i="17" s="1"/>
  <c r="I1455" i="17" s="1"/>
  <c r="I1456" i="17" s="1"/>
  <c r="I1457" i="17" s="1"/>
  <c r="I1458" i="17" s="1"/>
  <c r="I1459" i="17" s="1"/>
  <c r="I1460" i="17" s="1"/>
  <c r="I1461" i="17" s="1"/>
  <c r="I1462" i="17" s="1"/>
  <c r="I1463" i="17" s="1"/>
  <c r="I1464" i="17" s="1"/>
  <c r="I1465" i="17" s="1"/>
  <c r="I1466" i="17" s="1"/>
  <c r="I1467" i="17" s="1"/>
  <c r="I1468" i="17" s="1"/>
  <c r="I1469" i="17" s="1"/>
  <c r="I1470" i="17" s="1"/>
  <c r="I1471" i="17" s="1"/>
  <c r="I1472" i="17" s="1"/>
  <c r="I1473" i="17" s="1"/>
  <c r="I1474" i="17" s="1"/>
  <c r="I1475" i="17" s="1"/>
  <c r="I1476" i="17" s="1"/>
  <c r="I1477" i="17" s="1"/>
  <c r="I1478" i="17" s="1"/>
  <c r="I1479" i="17" s="1"/>
  <c r="I1480" i="17" s="1"/>
  <c r="I1481" i="17" s="1"/>
  <c r="I1482" i="17" s="1"/>
  <c r="I1483" i="17" s="1"/>
  <c r="I1484" i="17" s="1"/>
  <c r="I1485" i="17" s="1"/>
  <c r="I1486" i="17" s="1"/>
  <c r="I1487" i="17" s="1"/>
  <c r="I1488" i="17" s="1"/>
  <c r="I1489" i="17" s="1"/>
  <c r="I1490" i="17" s="1"/>
  <c r="I1491" i="17" s="1"/>
  <c r="I1492" i="17" s="1"/>
  <c r="I1493" i="17" s="1"/>
  <c r="I1494" i="17" s="1"/>
  <c r="I1495" i="17" s="1"/>
  <c r="I1496" i="17" s="1"/>
  <c r="I1497" i="17" s="1"/>
  <c r="I1498" i="17" s="1"/>
  <c r="I1499" i="17" s="1"/>
  <c r="I1500" i="17" s="1"/>
  <c r="I1501" i="17" s="1"/>
  <c r="I1502" i="17" s="1"/>
  <c r="I1503" i="17" s="1"/>
  <c r="I1504" i="17" s="1"/>
  <c r="I1505" i="17" s="1"/>
  <c r="I1506" i="17" s="1"/>
  <c r="I1507" i="17" s="1"/>
  <c r="I1508" i="17" s="1"/>
  <c r="I1509" i="17" s="1"/>
  <c r="I1510" i="17" s="1"/>
  <c r="I1511" i="17" s="1"/>
  <c r="I1512" i="17" s="1"/>
  <c r="I1513" i="17" s="1"/>
  <c r="I1514" i="17" s="1"/>
  <c r="I1515" i="17" s="1"/>
  <c r="I1516" i="17" s="1"/>
  <c r="I1517" i="17" s="1"/>
  <c r="I1518" i="17" s="1"/>
  <c r="I1519" i="17" s="1"/>
  <c r="I1520" i="17" s="1"/>
  <c r="I1521" i="17" s="1"/>
  <c r="I1522" i="17" s="1"/>
  <c r="I1523" i="17" s="1"/>
  <c r="I1524" i="17" s="1"/>
  <c r="I1525" i="17" s="1"/>
  <c r="I1526" i="17" s="1"/>
  <c r="I1527" i="17" s="1"/>
  <c r="I1528" i="17" s="1"/>
  <c r="I1529" i="17" s="1"/>
  <c r="I1530" i="17" s="1"/>
  <c r="I1531" i="17" s="1"/>
  <c r="I1532" i="17" s="1"/>
  <c r="I1533" i="17" s="1"/>
  <c r="I1534" i="17" s="1"/>
  <c r="I1535" i="17" s="1"/>
  <c r="I1536" i="17" s="1"/>
  <c r="I1537" i="17" s="1"/>
  <c r="I1538" i="17" s="1"/>
  <c r="I1539" i="17" s="1"/>
  <c r="I1540" i="17" s="1"/>
  <c r="I1541" i="17" s="1"/>
  <c r="I1542" i="17" s="1"/>
  <c r="I1543" i="17" s="1"/>
  <c r="I1544" i="17" s="1"/>
  <c r="I1545" i="17" s="1"/>
  <c r="I1546" i="17" s="1"/>
  <c r="I1547" i="17" s="1"/>
  <c r="I1548" i="17" s="1"/>
  <c r="I1549" i="17" s="1"/>
  <c r="I1550" i="17" s="1"/>
  <c r="I1551" i="17" s="1"/>
  <c r="I1552" i="17" s="1"/>
  <c r="I1553" i="17" s="1"/>
  <c r="I1554" i="17" s="1"/>
  <c r="I1555" i="17" s="1"/>
  <c r="I1556" i="17" s="1"/>
  <c r="I1557" i="17" s="1"/>
  <c r="I1558" i="17" s="1"/>
  <c r="I1559" i="17" s="1"/>
  <c r="I1560" i="17" s="1"/>
  <c r="I1561" i="17" s="1"/>
  <c r="I1562" i="17" s="1"/>
  <c r="I1563" i="17" s="1"/>
  <c r="I1564" i="17" s="1"/>
  <c r="I1565" i="17" s="1"/>
  <c r="I1566" i="17" s="1"/>
  <c r="I1567" i="17" s="1"/>
  <c r="I1568" i="17" s="1"/>
  <c r="I1569" i="17" s="1"/>
  <c r="I1570" i="17" s="1"/>
  <c r="I1571" i="17" s="1"/>
  <c r="I1572" i="17" s="1"/>
  <c r="I1573" i="17" s="1"/>
  <c r="I1574" i="17" s="1"/>
  <c r="I1575" i="17" s="1"/>
  <c r="I1576" i="17" s="1"/>
  <c r="I1577" i="17" s="1"/>
  <c r="I1578" i="17" s="1"/>
  <c r="I1579" i="17" s="1"/>
  <c r="I1580" i="17" s="1"/>
  <c r="I1581" i="17" s="1"/>
  <c r="I1582" i="17" s="1"/>
  <c r="I1583" i="17" s="1"/>
  <c r="I1584" i="17" s="1"/>
  <c r="I1585" i="17" s="1"/>
  <c r="I1586" i="17" s="1"/>
  <c r="I1587" i="17" s="1"/>
  <c r="I1588" i="17" s="1"/>
  <c r="I1589" i="17" s="1"/>
  <c r="I1590" i="17" s="1"/>
  <c r="I1591" i="17" s="1"/>
  <c r="I1592" i="17" s="1"/>
  <c r="I1593" i="17" s="1"/>
  <c r="I1594" i="17" s="1"/>
  <c r="I1595" i="17" s="1"/>
  <c r="I1596" i="17" s="1"/>
  <c r="I1597" i="17" s="1"/>
  <c r="I1598" i="17" s="1"/>
  <c r="I1599" i="17" s="1"/>
  <c r="I1600" i="17" s="1"/>
  <c r="I1601" i="17" s="1"/>
  <c r="I1602" i="17" s="1"/>
  <c r="I1603" i="17" s="1"/>
  <c r="I1604" i="17" s="1"/>
  <c r="I1605" i="17" s="1"/>
  <c r="I1606" i="17" s="1"/>
  <c r="I1607" i="17" s="1"/>
  <c r="I1608" i="17" s="1"/>
  <c r="I1609" i="17" s="1"/>
  <c r="I1610" i="17" s="1"/>
  <c r="I1611" i="17" s="1"/>
  <c r="I1612" i="17" s="1"/>
  <c r="I1613" i="17" s="1"/>
  <c r="I1614" i="17" s="1"/>
  <c r="I1615" i="17" s="1"/>
  <c r="I1616" i="17" s="1"/>
  <c r="I1617" i="17" s="1"/>
  <c r="I1618" i="17" s="1"/>
  <c r="I1619" i="17" s="1"/>
  <c r="I1620" i="17" s="1"/>
  <c r="I1621" i="17" s="1"/>
  <c r="I1622" i="17" s="1"/>
  <c r="I1623" i="17" s="1"/>
  <c r="I1624" i="17" s="1"/>
  <c r="I1625" i="17" s="1"/>
  <c r="I1626" i="17" s="1"/>
  <c r="I1627" i="17" s="1"/>
  <c r="I1628" i="17" s="1"/>
  <c r="I1629" i="17" s="1"/>
  <c r="I1630" i="17" s="1"/>
  <c r="I1631" i="17" s="1"/>
  <c r="I1632" i="17" s="1"/>
  <c r="I1633" i="17" s="1"/>
  <c r="I1634" i="17" s="1"/>
  <c r="I1635" i="17" s="1"/>
  <c r="I1636" i="17" s="1"/>
  <c r="I1637" i="17" s="1"/>
  <c r="I1638" i="17" s="1"/>
  <c r="I1639" i="17" s="1"/>
  <c r="I1640" i="17" s="1"/>
  <c r="I1641" i="17" s="1"/>
  <c r="I1642" i="17" s="1"/>
  <c r="I1643" i="17" s="1"/>
  <c r="I1644" i="17" s="1"/>
  <c r="I1645" i="17" s="1"/>
  <c r="I1646" i="17" s="1"/>
  <c r="I1647" i="17" s="1"/>
  <c r="I1648" i="17" s="1"/>
  <c r="I1649" i="17" s="1"/>
  <c r="I1650" i="17" s="1"/>
  <c r="I1651" i="17" s="1"/>
  <c r="I1652" i="17" s="1"/>
  <c r="I1653" i="17" s="1"/>
  <c r="I1654" i="17" s="1"/>
  <c r="I1655" i="17" s="1"/>
  <c r="I1656" i="17" s="1"/>
  <c r="I1657" i="17" s="1"/>
  <c r="I1658" i="17" s="1"/>
  <c r="I1659" i="17" s="1"/>
  <c r="I1660" i="17" s="1"/>
  <c r="I1661" i="17" s="1"/>
  <c r="I1662" i="17" s="1"/>
  <c r="I1663" i="17" s="1"/>
  <c r="I1664" i="17" s="1"/>
  <c r="I1665" i="17" s="1"/>
  <c r="I1666" i="17" s="1"/>
  <c r="I1667" i="17" s="1"/>
  <c r="I1668" i="17" s="1"/>
  <c r="I1669" i="17" s="1"/>
  <c r="I1670" i="17" s="1"/>
  <c r="I1671" i="17" s="1"/>
  <c r="I1672" i="17" s="1"/>
  <c r="I1673" i="17" s="1"/>
  <c r="I1674" i="17" s="1"/>
  <c r="I1675" i="17" s="1"/>
  <c r="I1676" i="17" s="1"/>
  <c r="I1677" i="17" s="1"/>
  <c r="I1678" i="17" s="1"/>
  <c r="I1679" i="17" s="1"/>
  <c r="I1680" i="17" s="1"/>
  <c r="I1681" i="17" s="1"/>
  <c r="I1682" i="17" s="1"/>
  <c r="I1683" i="17" s="1"/>
  <c r="I1684" i="17" s="1"/>
  <c r="I1685" i="17" s="1"/>
  <c r="I1686" i="17" s="1"/>
  <c r="I1687" i="17" s="1"/>
  <c r="I1688" i="17" s="1"/>
  <c r="I1689" i="17" s="1"/>
  <c r="I1690" i="17" s="1"/>
  <c r="I1691" i="17" s="1"/>
  <c r="I1692" i="17" s="1"/>
  <c r="I1693" i="17" s="1"/>
  <c r="I1694" i="17" s="1"/>
  <c r="I1695" i="17" s="1"/>
  <c r="I1696" i="17" s="1"/>
  <c r="I1697" i="17" s="1"/>
  <c r="I1698" i="17" s="1"/>
  <c r="I1699" i="17" s="1"/>
  <c r="I1700" i="17" s="1"/>
  <c r="I1701" i="17" s="1"/>
  <c r="I1702" i="17" s="1"/>
  <c r="I1703" i="17" s="1"/>
  <c r="I1704" i="17" s="1"/>
  <c r="I1705" i="17" s="1"/>
  <c r="I1706" i="17" s="1"/>
  <c r="I1707" i="17" s="1"/>
  <c r="I1708" i="17" s="1"/>
  <c r="I1709" i="17" s="1"/>
  <c r="I1710" i="17" s="1"/>
  <c r="I1711" i="17" s="1"/>
  <c r="I1712" i="17" s="1"/>
  <c r="I1713" i="17" s="1"/>
  <c r="I1714" i="17" s="1"/>
  <c r="I1715" i="17" s="1"/>
  <c r="I1716" i="17" s="1"/>
  <c r="I1717" i="17" s="1"/>
  <c r="I1718" i="17" s="1"/>
  <c r="I1719" i="17" s="1"/>
  <c r="I1720" i="17" s="1"/>
  <c r="I1721" i="17" s="1"/>
  <c r="I1722" i="17" s="1"/>
  <c r="I1723" i="17" s="1"/>
  <c r="I1724" i="17" s="1"/>
  <c r="I1725" i="17" s="1"/>
  <c r="I1726" i="17" s="1"/>
  <c r="I1727" i="17" s="1"/>
  <c r="I1728" i="17" s="1"/>
  <c r="I1729" i="17" s="1"/>
  <c r="I1730" i="17" s="1"/>
  <c r="I1731" i="17" s="1"/>
  <c r="I1732" i="17" s="1"/>
  <c r="I1733" i="17" s="1"/>
  <c r="I1734" i="17" s="1"/>
  <c r="I1735" i="17" s="1"/>
  <c r="I1736" i="17" s="1"/>
  <c r="I1737" i="17" s="1"/>
  <c r="I1738" i="17" s="1"/>
  <c r="I1739" i="17" s="1"/>
  <c r="I1740" i="17" s="1"/>
  <c r="I1741" i="17" s="1"/>
  <c r="I1742" i="17" s="1"/>
  <c r="I1743" i="17" s="1"/>
  <c r="I1744" i="17" s="1"/>
  <c r="I1745" i="17" s="1"/>
  <c r="I1746" i="17" s="1"/>
  <c r="I1747" i="17" s="1"/>
  <c r="I1748" i="17" s="1"/>
  <c r="I1749" i="17" s="1"/>
  <c r="I1750" i="17" s="1"/>
  <c r="I1751" i="17" s="1"/>
  <c r="I1752" i="17" s="1"/>
  <c r="I1753" i="17" s="1"/>
  <c r="I1754" i="17" s="1"/>
  <c r="I1755" i="17" s="1"/>
  <c r="I1756" i="17" s="1"/>
  <c r="I1757" i="17" s="1"/>
  <c r="I1758" i="17" s="1"/>
  <c r="I1759" i="17" s="1"/>
  <c r="I1760" i="17" s="1"/>
  <c r="I1761" i="17" s="1"/>
  <c r="I1762" i="17" s="1"/>
  <c r="I1763" i="17" s="1"/>
  <c r="I1764" i="17" s="1"/>
  <c r="I1765" i="17" s="1"/>
  <c r="I1766" i="17" s="1"/>
  <c r="I1767" i="17" s="1"/>
  <c r="I1768" i="17" s="1"/>
  <c r="I1769" i="17" s="1"/>
  <c r="I1770" i="17" s="1"/>
  <c r="I1771" i="17" s="1"/>
  <c r="I1772" i="17" s="1"/>
  <c r="I1773" i="17" s="1"/>
  <c r="I1774" i="17" s="1"/>
  <c r="I1775" i="17" s="1"/>
  <c r="I1776" i="17" s="1"/>
  <c r="I1777" i="17" s="1"/>
  <c r="I1778" i="17" s="1"/>
  <c r="I1779" i="17" s="1"/>
  <c r="I1780" i="17" s="1"/>
  <c r="I1781" i="17" s="1"/>
  <c r="I1782" i="17" s="1"/>
  <c r="I1783" i="17" s="1"/>
  <c r="I1784" i="17" s="1"/>
  <c r="I1785" i="17" s="1"/>
  <c r="I1786" i="17" s="1"/>
  <c r="I1787" i="17" s="1"/>
  <c r="I1788" i="17" s="1"/>
  <c r="I1789" i="17" s="1"/>
  <c r="I1790" i="17" s="1"/>
  <c r="I1791" i="17" s="1"/>
  <c r="I1792" i="17" s="1"/>
  <c r="I1793" i="17" s="1"/>
  <c r="I1794" i="17" s="1"/>
  <c r="I1795" i="17" s="1"/>
  <c r="I1796" i="17" s="1"/>
  <c r="I1797" i="17" s="1"/>
  <c r="I1798" i="17" s="1"/>
  <c r="I1799" i="17" s="1"/>
  <c r="I1800" i="17" s="1"/>
  <c r="I1801" i="17" s="1"/>
  <c r="I1802" i="17" s="1"/>
  <c r="I1803" i="17" s="1"/>
  <c r="I1804" i="17" s="1"/>
  <c r="I1805" i="17" s="1"/>
  <c r="I1806" i="17" s="1"/>
  <c r="I1807" i="17" s="1"/>
  <c r="I1808" i="17" s="1"/>
  <c r="I1809" i="17" s="1"/>
  <c r="I1810" i="17" s="1"/>
  <c r="I1811" i="17" s="1"/>
  <c r="I1812" i="17" s="1"/>
  <c r="I1813" i="17" s="1"/>
  <c r="I1814" i="17" s="1"/>
  <c r="I1815" i="17" s="1"/>
  <c r="I1816" i="17" s="1"/>
  <c r="I1817" i="17" s="1"/>
  <c r="I1818" i="17" s="1"/>
  <c r="I1819" i="17" s="1"/>
  <c r="I1820" i="17" s="1"/>
  <c r="I1821" i="17" s="1"/>
  <c r="I1822" i="17" s="1"/>
  <c r="I1823" i="17" s="1"/>
  <c r="I1824" i="17" s="1"/>
  <c r="I1825" i="17" s="1"/>
  <c r="I1826" i="17" s="1"/>
  <c r="I1827" i="17" s="1"/>
  <c r="I1828" i="17" s="1"/>
  <c r="I1829" i="17" s="1"/>
  <c r="I1830" i="17" s="1"/>
  <c r="I1831" i="17" s="1"/>
  <c r="I1832" i="17" s="1"/>
  <c r="I1833" i="17" s="1"/>
  <c r="I1834" i="17" s="1"/>
  <c r="I1835" i="17" s="1"/>
  <c r="I1836" i="17" s="1"/>
  <c r="I1837" i="17" s="1"/>
  <c r="I1838" i="17" s="1"/>
  <c r="I1839" i="17" s="1"/>
  <c r="I1840" i="17" s="1"/>
  <c r="I1841" i="17" s="1"/>
  <c r="I1842" i="17" s="1"/>
  <c r="I1843" i="17" s="1"/>
  <c r="I1844" i="17" s="1"/>
  <c r="I1845" i="17" s="1"/>
  <c r="I1846" i="17" s="1"/>
  <c r="I1847" i="17" s="1"/>
  <c r="I1848" i="17" s="1"/>
  <c r="I1849" i="17" s="1"/>
  <c r="I1850" i="17" s="1"/>
  <c r="I1851" i="17" s="1"/>
  <c r="I1852" i="17" s="1"/>
  <c r="I1853" i="17" s="1"/>
  <c r="I1854" i="17" s="1"/>
  <c r="I1855" i="17" s="1"/>
  <c r="I1856" i="17" s="1"/>
  <c r="I1857" i="17" s="1"/>
  <c r="I1858" i="17" s="1"/>
  <c r="I1859" i="17" s="1"/>
  <c r="I1860" i="17" s="1"/>
  <c r="I1861" i="17" s="1"/>
  <c r="I1862" i="17" s="1"/>
  <c r="I1863" i="17" s="1"/>
  <c r="I1864" i="17" s="1"/>
  <c r="I1865" i="17" s="1"/>
  <c r="I1866" i="17" s="1"/>
  <c r="I1867" i="17" s="1"/>
  <c r="I1868" i="17" s="1"/>
  <c r="I1869" i="17" s="1"/>
  <c r="I1870" i="17" s="1"/>
  <c r="I1871" i="17" s="1"/>
  <c r="I1872" i="17" s="1"/>
  <c r="I1873" i="17" s="1"/>
  <c r="I1874" i="17" s="1"/>
  <c r="I1875" i="17" s="1"/>
  <c r="I1876" i="17" s="1"/>
  <c r="I1877" i="17" s="1"/>
  <c r="I1878" i="17" s="1"/>
  <c r="I1879" i="17" s="1"/>
  <c r="I1880" i="17" s="1"/>
  <c r="I1881" i="17" s="1"/>
  <c r="I1882" i="17" s="1"/>
  <c r="I1883" i="17" s="1"/>
  <c r="I1884" i="17" s="1"/>
  <c r="I1885" i="17" s="1"/>
  <c r="I1886" i="17" s="1"/>
  <c r="I1887" i="17" s="1"/>
  <c r="I1888" i="17" s="1"/>
  <c r="I1889" i="17" s="1"/>
  <c r="I1890" i="17" s="1"/>
  <c r="I1891" i="17" s="1"/>
  <c r="I1892" i="17" s="1"/>
  <c r="I1893" i="17" s="1"/>
  <c r="I1894" i="17" s="1"/>
  <c r="I1895" i="17" s="1"/>
  <c r="I1896" i="17" s="1"/>
  <c r="I1897" i="17" s="1"/>
  <c r="I1898" i="17" s="1"/>
  <c r="I1899" i="17" s="1"/>
  <c r="I1900" i="17" s="1"/>
  <c r="I1901" i="17" s="1"/>
  <c r="I1902" i="17" s="1"/>
  <c r="I1903" i="17" s="1"/>
  <c r="I1904" i="17" s="1"/>
  <c r="I1905" i="17" s="1"/>
  <c r="I1906" i="17" s="1"/>
  <c r="I1907" i="17" s="1"/>
  <c r="I1908" i="17" s="1"/>
  <c r="I1909" i="17" s="1"/>
  <c r="I1910" i="17" s="1"/>
  <c r="I1911" i="17" s="1"/>
  <c r="I1912" i="17" s="1"/>
  <c r="I1913" i="17" s="1"/>
  <c r="I1914" i="17" s="1"/>
  <c r="I1915" i="17" s="1"/>
  <c r="I1916" i="17" s="1"/>
  <c r="I1917" i="17" s="1"/>
  <c r="I1918" i="17" s="1"/>
  <c r="I1919" i="17" s="1"/>
  <c r="I1920" i="17" s="1"/>
  <c r="I1921" i="17" s="1"/>
  <c r="I1922" i="17" s="1"/>
  <c r="I1923" i="17" s="1"/>
  <c r="I1924" i="17" s="1"/>
  <c r="I1925" i="17" s="1"/>
  <c r="I1926" i="17" s="1"/>
  <c r="I1927" i="17" s="1"/>
  <c r="I1928" i="17" s="1"/>
  <c r="I1929" i="17" s="1"/>
  <c r="I1930" i="17" s="1"/>
  <c r="I1931" i="17" s="1"/>
  <c r="I1932" i="17" s="1"/>
  <c r="I1933" i="17" s="1"/>
  <c r="I1934" i="17" s="1"/>
  <c r="I1935" i="17" s="1"/>
  <c r="I1936" i="17" s="1"/>
  <c r="I1937" i="17" s="1"/>
  <c r="I1938" i="17" s="1"/>
  <c r="I1939" i="17" s="1"/>
  <c r="I1940" i="17" s="1"/>
  <c r="I1941" i="17" s="1"/>
  <c r="I1942" i="17" s="1"/>
  <c r="I1943" i="17" s="1"/>
  <c r="I1944" i="17" s="1"/>
  <c r="I1945" i="17" s="1"/>
  <c r="I1946" i="17" s="1"/>
  <c r="I1947" i="17" s="1"/>
  <c r="I1948" i="17" s="1"/>
  <c r="I1949" i="17" s="1"/>
  <c r="I1950" i="17" s="1"/>
  <c r="I1951" i="17" s="1"/>
  <c r="I1952" i="17" s="1"/>
  <c r="I1953" i="17" s="1"/>
  <c r="I1954" i="17" s="1"/>
  <c r="I1955" i="17" s="1"/>
  <c r="I1956" i="17" s="1"/>
  <c r="I1957" i="17" s="1"/>
  <c r="I1958" i="17" s="1"/>
  <c r="I1959" i="17" s="1"/>
  <c r="I1960" i="17" s="1"/>
  <c r="I1961" i="17" s="1"/>
  <c r="I1962" i="17" s="1"/>
  <c r="I1963" i="17" s="1"/>
  <c r="I1964" i="17" s="1"/>
  <c r="I1965" i="17" s="1"/>
  <c r="I1966" i="17" s="1"/>
  <c r="I1967" i="17" s="1"/>
  <c r="I1968" i="17" s="1"/>
  <c r="I1969" i="17" s="1"/>
  <c r="I1970" i="17" s="1"/>
  <c r="I1971" i="17" s="1"/>
  <c r="I1972" i="17" s="1"/>
  <c r="I1973" i="17" s="1"/>
  <c r="I1974" i="17" s="1"/>
  <c r="I1975" i="17" s="1"/>
  <c r="I1976" i="17" s="1"/>
  <c r="I1977" i="17" s="1"/>
  <c r="I1978" i="17" s="1"/>
  <c r="I1979" i="17" s="1"/>
  <c r="I1980" i="17" s="1"/>
  <c r="I1981" i="17" s="1"/>
  <c r="I1982" i="17" s="1"/>
  <c r="I1983" i="17" s="1"/>
  <c r="I1984" i="17" s="1"/>
  <c r="I1985" i="17" s="1"/>
  <c r="I1986" i="17" s="1"/>
  <c r="I1987" i="17" s="1"/>
  <c r="I1988" i="17" s="1"/>
  <c r="I1989" i="17" s="1"/>
  <c r="I1990" i="17" s="1"/>
  <c r="I1991" i="17" s="1"/>
  <c r="I1992" i="17" s="1"/>
  <c r="I1993" i="17" s="1"/>
  <c r="I1994" i="17" s="1"/>
  <c r="I1995" i="17" s="1"/>
  <c r="I1996" i="17" s="1"/>
  <c r="I1997" i="17" s="1"/>
  <c r="I1998" i="17" s="1"/>
  <c r="I1999" i="17" s="1"/>
  <c r="I2000" i="17" s="1"/>
  <c r="I2001" i="17" s="1"/>
  <c r="I2002" i="17" s="1"/>
  <c r="I2003" i="17" s="1"/>
  <c r="I2004" i="17" s="1"/>
  <c r="I2005" i="17" s="1"/>
  <c r="I2006" i="17" s="1"/>
  <c r="I2007" i="17" s="1"/>
  <c r="I2008" i="17" s="1"/>
  <c r="I2009" i="17" s="1"/>
  <c r="I2010" i="17" s="1"/>
  <c r="I2011" i="17" s="1"/>
  <c r="I2012" i="17" s="1"/>
  <c r="I2013" i="17" s="1"/>
  <c r="I2014" i="17" s="1"/>
  <c r="I2015" i="17" s="1"/>
  <c r="I2016" i="17" s="1"/>
  <c r="I2017" i="17" s="1"/>
  <c r="I2018" i="17" s="1"/>
  <c r="I2019" i="17" s="1"/>
  <c r="I2020" i="17" s="1"/>
  <c r="I2021" i="17" s="1"/>
  <c r="I2022" i="17" s="1"/>
  <c r="I2023" i="17" s="1"/>
  <c r="O19" i="11"/>
  <c r="Q20" i="11" s="1"/>
  <c r="Q36" i="8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O30" i="17"/>
  <c r="Q16" i="13"/>
  <c r="I23" i="18" s="1"/>
  <c r="O16" i="13"/>
  <c r="Q36" i="9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O16" i="9"/>
  <c r="O17" i="9" s="1"/>
  <c r="O34" i="17"/>
  <c r="Q16" i="15"/>
  <c r="O16" i="15"/>
  <c r="O17" i="15" s="1"/>
  <c r="O32" i="17"/>
  <c r="Q16" i="14"/>
  <c r="O16" i="14"/>
  <c r="O17" i="14" s="1"/>
  <c r="O19" i="15"/>
  <c r="O19" i="8"/>
  <c r="Q20" i="12"/>
  <c r="O20" i="12"/>
  <c r="Q36" i="1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O26" i="17"/>
  <c r="O16" i="17"/>
  <c r="P17" i="17" s="1"/>
  <c r="Q16" i="1"/>
  <c r="O28" i="17"/>
  <c r="Q16" i="12"/>
  <c r="I22" i="18" s="1"/>
  <c r="O16" i="12"/>
  <c r="O17" i="12" s="1"/>
  <c r="O19" i="14"/>
  <c r="O19" i="9"/>
  <c r="O19" i="10"/>
  <c r="O17" i="13"/>
  <c r="O19" i="13"/>
  <c r="J22" i="18"/>
  <c r="Q36" i="10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Q56" i="10" s="1"/>
  <c r="Q57" i="10" s="1"/>
  <c r="Q58" i="10" s="1"/>
  <c r="Q59" i="10" s="1"/>
  <c r="Q60" i="10" s="1"/>
  <c r="Q61" i="10" s="1"/>
  <c r="Q62" i="10" s="1"/>
  <c r="Q63" i="10" s="1"/>
  <c r="Q64" i="10" s="1"/>
  <c r="Q65" i="10" s="1"/>
  <c r="Q66" i="10" s="1"/>
  <c r="Q67" i="10" s="1"/>
  <c r="Q68" i="10" s="1"/>
  <c r="Q69" i="10" s="1"/>
  <c r="Q70" i="10" s="1"/>
  <c r="Q71" i="10" s="1"/>
  <c r="Q72" i="10" s="1"/>
  <c r="Q73" i="10" s="1"/>
  <c r="Q74" i="10" s="1"/>
  <c r="Q75" i="10" s="1"/>
  <c r="Q76" i="10" s="1"/>
  <c r="Q77" i="10" s="1"/>
  <c r="Q78" i="10" s="1"/>
  <c r="Q79" i="10" s="1"/>
  <c r="Q80" i="10" s="1"/>
  <c r="Q81" i="10" s="1"/>
  <c r="Q82" i="10" s="1"/>
  <c r="Q83" i="10" s="1"/>
  <c r="Q84" i="10" s="1"/>
  <c r="Q85" i="10" s="1"/>
  <c r="Q86" i="10" s="1"/>
  <c r="Q87" i="10" s="1"/>
  <c r="Q88" i="10" s="1"/>
  <c r="Q89" i="10" s="1"/>
  <c r="Q90" i="10" s="1"/>
  <c r="Q91" i="10" s="1"/>
  <c r="Q92" i="10" s="1"/>
  <c r="Q93" i="10" s="1"/>
  <c r="Q94" i="10" s="1"/>
  <c r="Q95" i="10" s="1"/>
  <c r="Q96" i="10" s="1"/>
  <c r="Q97" i="10" s="1"/>
  <c r="Q98" i="10" s="1"/>
  <c r="Q99" i="10" s="1"/>
  <c r="Q100" i="10" s="1"/>
  <c r="Q101" i="10" s="1"/>
  <c r="Q102" i="10" s="1"/>
  <c r="Q103" i="10" s="1"/>
  <c r="Q104" i="10" s="1"/>
  <c r="Q105" i="10" s="1"/>
  <c r="Q106" i="10" s="1"/>
  <c r="Q107" i="10" s="1"/>
  <c r="Q108" i="10" s="1"/>
  <c r="Q109" i="10" s="1"/>
  <c r="Q110" i="10" s="1"/>
  <c r="Q111" i="10" s="1"/>
  <c r="Q112" i="10" s="1"/>
  <c r="Q113" i="10" s="1"/>
  <c r="Q114" i="10" s="1"/>
  <c r="Q115" i="10" s="1"/>
  <c r="Q116" i="10" s="1"/>
  <c r="Q117" i="10" s="1"/>
  <c r="Q118" i="10" s="1"/>
  <c r="Q119" i="10" s="1"/>
  <c r="Q120" i="10" s="1"/>
  <c r="Q121" i="10" s="1"/>
  <c r="Q122" i="10" s="1"/>
  <c r="Q123" i="10" s="1"/>
  <c r="Q124" i="10" s="1"/>
  <c r="Q125" i="10" s="1"/>
  <c r="Q126" i="10" s="1"/>
  <c r="Q127" i="10" s="1"/>
  <c r="Q128" i="10" s="1"/>
  <c r="Q129" i="10" s="1"/>
  <c r="Q130" i="10" s="1"/>
  <c r="Q131" i="10" s="1"/>
  <c r="Q132" i="10" s="1"/>
  <c r="Q133" i="10" s="1"/>
  <c r="Q134" i="10" s="1"/>
  <c r="Q135" i="10" s="1"/>
  <c r="Q136" i="10" s="1"/>
  <c r="Q137" i="10" s="1"/>
  <c r="Q138" i="10" s="1"/>
  <c r="Q139" i="10" s="1"/>
  <c r="Q140" i="10" s="1"/>
  <c r="Q141" i="10" s="1"/>
  <c r="Q142" i="10" s="1"/>
  <c r="Q143" i="10" s="1"/>
  <c r="Q144" i="10" s="1"/>
  <c r="Q145" i="10" s="1"/>
  <c r="Q146" i="10" s="1"/>
  <c r="Q147" i="10" s="1"/>
  <c r="Q148" i="10" s="1"/>
  <c r="Q149" i="10" s="1"/>
  <c r="Q150" i="10" s="1"/>
  <c r="Q151" i="10" s="1"/>
  <c r="Q152" i="10" s="1"/>
  <c r="Q153" i="10" s="1"/>
  <c r="Q154" i="10" s="1"/>
  <c r="Q155" i="10" s="1"/>
  <c r="Q156" i="10" s="1"/>
  <c r="Q157" i="10" s="1"/>
  <c r="Q158" i="10" s="1"/>
  <c r="Q159" i="10" s="1"/>
  <c r="Q160" i="10" s="1"/>
  <c r="Q161" i="10" s="1"/>
  <c r="Q162" i="10" s="1"/>
  <c r="Q163" i="10" s="1"/>
  <c r="Q164" i="10" s="1"/>
  <c r="Q165" i="10" s="1"/>
  <c r="Q166" i="10" s="1"/>
  <c r="Q167" i="10" s="1"/>
  <c r="Q168" i="10" s="1"/>
  <c r="Q169" i="10" s="1"/>
  <c r="Q170" i="10" s="1"/>
  <c r="Q171" i="10" s="1"/>
  <c r="Q172" i="10" s="1"/>
  <c r="Q173" i="10" s="1"/>
  <c r="Q174" i="10" s="1"/>
  <c r="Q175" i="10" s="1"/>
  <c r="Q176" i="10" s="1"/>
  <c r="Q177" i="10" s="1"/>
  <c r="Q178" i="10" s="1"/>
  <c r="Q179" i="10" s="1"/>
  <c r="Q180" i="10" s="1"/>
  <c r="Q181" i="10" s="1"/>
  <c r="Q182" i="10" s="1"/>
  <c r="Q183" i="10" s="1"/>
  <c r="Q184" i="10" s="1"/>
  <c r="Q185" i="10" s="1"/>
  <c r="Q186" i="10" s="1"/>
  <c r="Q187" i="10" s="1"/>
  <c r="Q188" i="10" s="1"/>
  <c r="Q189" i="10" s="1"/>
  <c r="Q190" i="10" s="1"/>
  <c r="Q191" i="10" s="1"/>
  <c r="Q192" i="10" s="1"/>
  <c r="Q193" i="10" s="1"/>
  <c r="Q194" i="10" s="1"/>
  <c r="Q195" i="10" s="1"/>
  <c r="Q196" i="10" s="1"/>
  <c r="Q197" i="10" s="1"/>
  <c r="Q198" i="10" s="1"/>
  <c r="Q199" i="10" s="1"/>
  <c r="Q200" i="10" s="1"/>
  <c r="Q201" i="10" s="1"/>
  <c r="Q202" i="10" s="1"/>
  <c r="Q203" i="10" s="1"/>
  <c r="Q204" i="10" s="1"/>
  <c r="Q205" i="10" s="1"/>
  <c r="Q206" i="10" s="1"/>
  <c r="Q207" i="10" s="1"/>
  <c r="Q208" i="10" s="1"/>
  <c r="Q209" i="10" s="1"/>
  <c r="Q210" i="10" s="1"/>
  <c r="Q211" i="10" s="1"/>
  <c r="Q212" i="10" s="1"/>
  <c r="Q213" i="10" s="1"/>
  <c r="Q214" i="10" s="1"/>
  <c r="Q215" i="10" s="1"/>
  <c r="Q216" i="10" s="1"/>
  <c r="Q217" i="10" s="1"/>
  <c r="Q218" i="10" s="1"/>
  <c r="Q219" i="10" s="1"/>
  <c r="Q220" i="10" s="1"/>
  <c r="Q221" i="10" s="1"/>
  <c r="Q222" i="10" s="1"/>
  <c r="Q223" i="10" s="1"/>
  <c r="Q224" i="10" s="1"/>
  <c r="Q225" i="10" s="1"/>
  <c r="Q226" i="10" s="1"/>
  <c r="Q227" i="10" s="1"/>
  <c r="I24" i="18"/>
  <c r="I25" i="18"/>
  <c r="R36" i="5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R55" i="5" s="1"/>
  <c r="R56" i="5" s="1"/>
  <c r="R57" i="5" s="1"/>
  <c r="R58" i="5" s="1"/>
  <c r="R59" i="5" s="1"/>
  <c r="R60" i="5" s="1"/>
  <c r="R61" i="5" s="1"/>
  <c r="R62" i="5" s="1"/>
  <c r="R63" i="5" s="1"/>
  <c r="R64" i="5" s="1"/>
  <c r="R65" i="5" s="1"/>
  <c r="R66" i="5" s="1"/>
  <c r="R67" i="5" s="1"/>
  <c r="R68" i="5" s="1"/>
  <c r="R69" i="5" s="1"/>
  <c r="R70" i="5" s="1"/>
  <c r="R71" i="5" s="1"/>
  <c r="R72" i="5" s="1"/>
  <c r="R73" i="5" s="1"/>
  <c r="R74" i="5" s="1"/>
  <c r="R75" i="5" s="1"/>
  <c r="R76" i="5" s="1"/>
  <c r="R77" i="5" s="1"/>
  <c r="R78" i="5" s="1"/>
  <c r="R79" i="5" s="1"/>
  <c r="R80" i="5" s="1"/>
  <c r="R81" i="5" s="1"/>
  <c r="R82" i="5" s="1"/>
  <c r="R83" i="5" s="1"/>
  <c r="R84" i="5" s="1"/>
  <c r="R85" i="5" s="1"/>
  <c r="R86" i="5" s="1"/>
  <c r="R87" i="5" s="1"/>
  <c r="R88" i="5" s="1"/>
  <c r="R89" i="5" s="1"/>
  <c r="R90" i="5" s="1"/>
  <c r="R91" i="5" s="1"/>
  <c r="R92" i="5" s="1"/>
  <c r="R93" i="5" s="1"/>
  <c r="R94" i="5" s="1"/>
  <c r="R95" i="5" s="1"/>
  <c r="R96" i="5" s="1"/>
  <c r="R97" i="5" s="1"/>
  <c r="R98" i="5" s="1"/>
  <c r="R99" i="5" s="1"/>
  <c r="R100" i="5" s="1"/>
  <c r="R101" i="5" s="1"/>
  <c r="R102" i="5" s="1"/>
  <c r="R103" i="5" s="1"/>
  <c r="R104" i="5" s="1"/>
  <c r="R105" i="5" s="1"/>
  <c r="R106" i="5" s="1"/>
  <c r="R107" i="5" s="1"/>
  <c r="R108" i="5" s="1"/>
  <c r="R109" i="5" s="1"/>
  <c r="R110" i="5" s="1"/>
  <c r="R111" i="5" s="1"/>
  <c r="R112" i="5" s="1"/>
  <c r="R113" i="5" s="1"/>
  <c r="R114" i="5" s="1"/>
  <c r="R115" i="5" s="1"/>
  <c r="R116" i="5" s="1"/>
  <c r="R117" i="5" s="1"/>
  <c r="R118" i="5" s="1"/>
  <c r="R119" i="5" s="1"/>
  <c r="R120" i="5" s="1"/>
  <c r="R121" i="5" s="1"/>
  <c r="R122" i="5" s="1"/>
  <c r="R123" i="5" s="1"/>
  <c r="R124" i="5" s="1"/>
  <c r="R125" i="5" s="1"/>
  <c r="R126" i="5" s="1"/>
  <c r="R127" i="5" s="1"/>
  <c r="R128" i="5" s="1"/>
  <c r="R129" i="5" s="1"/>
  <c r="R130" i="5" s="1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R185" i="5" s="1"/>
  <c r="R186" i="5" s="1"/>
  <c r="R187" i="5" s="1"/>
  <c r="R188" i="5" s="1"/>
  <c r="R189" i="5" s="1"/>
  <c r="R190" i="5" s="1"/>
  <c r="Q36" i="5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O23" i="1"/>
  <c r="O19" i="1"/>
  <c r="Q20" i="1" s="1"/>
  <c r="O19" i="5" l="1"/>
  <c r="O16" i="11"/>
  <c r="O17" i="11" s="1"/>
  <c r="Q16" i="9"/>
  <c r="I19" i="18" s="1"/>
  <c r="O20" i="11"/>
  <c r="O16" i="10"/>
  <c r="O17" i="10" s="1"/>
  <c r="O22" i="17"/>
  <c r="O16" i="8"/>
  <c r="O17" i="8" s="1"/>
  <c r="O24" i="17"/>
  <c r="O20" i="17"/>
  <c r="Q20" i="8"/>
  <c r="J18" i="18" s="1"/>
  <c r="O20" i="8"/>
  <c r="Q20" i="15"/>
  <c r="J25" i="18" s="1"/>
  <c r="O20" i="15"/>
  <c r="O16" i="5"/>
  <c r="O17" i="5" s="1"/>
  <c r="Q20" i="14"/>
  <c r="J24" i="18" s="1"/>
  <c r="O20" i="14"/>
  <c r="Q20" i="5"/>
  <c r="O20" i="5"/>
  <c r="Q20" i="10"/>
  <c r="J20" i="18" s="1"/>
  <c r="O20" i="10"/>
  <c r="Q16" i="5"/>
  <c r="I17" i="18" s="1"/>
  <c r="Q20" i="9"/>
  <c r="O20" i="9"/>
  <c r="Q16" i="11"/>
  <c r="I21" i="18" s="1"/>
  <c r="Q16" i="8"/>
  <c r="I18" i="18" s="1"/>
  <c r="Q16" i="10"/>
  <c r="I20" i="18" s="1"/>
  <c r="O18" i="17"/>
  <c r="P19" i="17" s="1"/>
  <c r="Q20" i="13"/>
  <c r="J23" i="18" s="1"/>
  <c r="O20" i="13"/>
  <c r="J21" i="18"/>
  <c r="J19" i="18"/>
  <c r="P18" i="17"/>
  <c r="J17" i="18" l="1"/>
  <c r="P21" i="17"/>
  <c r="P20" i="17"/>
  <c r="P23" i="17" l="1"/>
  <c r="P22" i="17"/>
  <c r="P25" i="17" l="1"/>
  <c r="P24" i="17"/>
  <c r="P26" i="17" l="1"/>
  <c r="P27" i="17"/>
  <c r="P28" i="17" l="1"/>
  <c r="P29" i="17"/>
  <c r="P31" i="17" l="1"/>
  <c r="P30" i="17"/>
  <c r="P32" i="17" l="1"/>
  <c r="P33" i="17"/>
  <c r="P34" i="17" l="1"/>
  <c r="P35" i="17"/>
  <c r="H16" i="1" l="1"/>
  <c r="J16" i="18" l="1"/>
  <c r="I16" i="18"/>
  <c r="L16" i="1" l="1"/>
  <c r="K19" i="1" s="1"/>
  <c r="G16" i="18" l="1"/>
  <c r="O22" i="1" l="1"/>
  <c r="G16" i="1"/>
  <c r="G19" i="1" s="1"/>
  <c r="O16" i="1" l="1"/>
  <c r="E16" i="18"/>
  <c r="O18" i="1"/>
  <c r="O21" i="1"/>
  <c r="N16" i="18"/>
  <c r="O16" i="18" s="1"/>
  <c r="O20" i="1"/>
  <c r="O17" i="1" l="1"/>
</calcChain>
</file>

<file path=xl/sharedStrings.xml><?xml version="1.0" encoding="utf-8"?>
<sst xmlns="http://schemas.openxmlformats.org/spreadsheetml/2006/main" count="1079" uniqueCount="115">
  <si>
    <t>Energy [Wh]</t>
  </si>
  <si>
    <t>Power [W]</t>
  </si>
  <si>
    <t>Resistance [Ohm]</t>
  </si>
  <si>
    <t>Potential [V]</t>
  </si>
  <si>
    <t>Current [A]</t>
  </si>
  <si>
    <t>EC Dil. [μS/cm]</t>
  </si>
  <si>
    <t>Run time [min]</t>
  </si>
  <si>
    <t>Date/Time</t>
  </si>
  <si>
    <t>EC Con. [μS/cm]</t>
  </si>
  <si>
    <t>Diluate</t>
  </si>
  <si>
    <t>Concentrate</t>
  </si>
  <si>
    <t>Final</t>
  </si>
  <si>
    <t xml:space="preserve">Initial </t>
  </si>
  <si>
    <t>Electrode rinse</t>
  </si>
  <si>
    <t>Coulomb [C]</t>
  </si>
  <si>
    <t>Energy and efficiency</t>
  </si>
  <si>
    <t>MJ/kg-N</t>
  </si>
  <si>
    <t>kWh/kg-N</t>
  </si>
  <si>
    <t>Transported C</t>
  </si>
  <si>
    <t>Total used C</t>
  </si>
  <si>
    <t>Current eff.</t>
  </si>
  <si>
    <t xml:space="preserve">Transport Eff. </t>
  </si>
  <si>
    <t xml:space="preserve">Removal Eff. </t>
  </si>
  <si>
    <t>CF</t>
  </si>
  <si>
    <t>Mass balance</t>
  </si>
  <si>
    <t>EC Elec. [μS/cm]</t>
  </si>
  <si>
    <t>Temp [ºC]</t>
  </si>
  <si>
    <t xml:space="preserve">Run time </t>
  </si>
  <si>
    <t xml:space="preserve">Power </t>
  </si>
  <si>
    <t>EC Dil</t>
  </si>
  <si>
    <t>EC Conc</t>
  </si>
  <si>
    <t>Energy</t>
  </si>
  <si>
    <t xml:space="preserve">Run time cum. </t>
  </si>
  <si>
    <t xml:space="preserve">Energy cum. </t>
  </si>
  <si>
    <t>Batch 2</t>
  </si>
  <si>
    <t>Batch 3</t>
  </si>
  <si>
    <t>Batch 4</t>
  </si>
  <si>
    <t>Batch 5</t>
  </si>
  <si>
    <t>Batch 6</t>
  </si>
  <si>
    <t>Batch 7</t>
  </si>
  <si>
    <t>Batch 8</t>
  </si>
  <si>
    <t>Batch 9</t>
  </si>
  <si>
    <t>Batch 10</t>
  </si>
  <si>
    <t>Batch 1</t>
  </si>
  <si>
    <t>ΔWater Dil</t>
  </si>
  <si>
    <t>EC</t>
  </si>
  <si>
    <t>Energy cum.</t>
  </si>
  <si>
    <t>Initial</t>
  </si>
  <si>
    <r>
      <t>ΔNH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Dil</t>
    </r>
  </si>
  <si>
    <r>
      <t>ΔNH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Conc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</si>
  <si>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Dil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</si>
  <si>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Conc</t>
    </r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</si>
  <si>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</si>
  <si>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</si>
  <si>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</si>
  <si>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</si>
  <si>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</si>
  <si>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</si>
  <si>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</si>
  <si>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</si>
  <si>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</si>
  <si>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</si>
  <si>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Elec</t>
    </r>
  </si>
  <si>
    <t>Δosm. dil</t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</si>
  <si>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conc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</si>
  <si>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</t>
    </r>
  </si>
  <si>
    <r>
      <t>H</t>
    </r>
    <r>
      <rPr>
        <b/>
        <vertAlign val="subscript"/>
        <sz val="10"/>
        <color theme="1"/>
        <rFont val="Tahoma"/>
        <family val="2"/>
      </rPr>
      <t>2</t>
    </r>
    <r>
      <rPr>
        <b/>
        <sz val="10"/>
        <color theme="1"/>
        <rFont val="Tahoma"/>
        <family val="2"/>
      </rPr>
      <t>O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</si>
  <si>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mass</t>
    </r>
  </si>
  <si>
    <t>Initial mass</t>
  </si>
  <si>
    <t>CEM Membrane Area</t>
  </si>
  <si>
    <t>Diffused NH4+</t>
  </si>
  <si>
    <t>g</t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</si>
  <si>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Δmass</t>
    </r>
  </si>
  <si>
    <t>Final mass</t>
  </si>
  <si>
    <t>Cell pairs</t>
  </si>
  <si>
    <t>mol</t>
  </si>
  <si>
    <r>
      <t>H</t>
    </r>
    <r>
      <rPr>
        <b/>
        <vertAlign val="subscript"/>
        <sz val="10"/>
        <color theme="1"/>
        <rFont val="Tahoma"/>
        <family val="2"/>
      </rPr>
      <t>2</t>
    </r>
    <r>
      <rPr>
        <b/>
        <sz val="10"/>
        <color theme="1"/>
        <rFont val="Tahoma"/>
        <family val="2"/>
      </rPr>
      <t>O Δmass</t>
    </r>
  </si>
  <si>
    <t>Loss of mass</t>
  </si>
  <si>
    <t>Diff. Const. NH4HCO3</t>
  </si>
  <si>
    <t>(g/m2/h)/(ΔuS/cm)</t>
  </si>
  <si>
    <t xml:space="preserve">Valence </t>
  </si>
  <si>
    <t>Volume</t>
  </si>
  <si>
    <t>pH</t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</si>
  <si>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sz val="10"/>
        <color theme="1"/>
        <rFont val="Tahoma"/>
        <family val="2"/>
      </rPr>
      <t>HCO</t>
    </r>
    <r>
      <rPr>
        <b/>
        <vertAlign val="subscript"/>
        <sz val="10"/>
        <color theme="1"/>
        <rFont val="Tahoma"/>
        <family val="2"/>
      </rPr>
      <t>3</t>
    </r>
    <r>
      <rPr>
        <b/>
        <sz val="10"/>
        <color theme="1"/>
        <rFont val="Tahoma"/>
        <family val="2"/>
      </rPr>
      <t xml:space="preserve"> mass</t>
    </r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</si>
  <si>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sz val="10"/>
        <color theme="1"/>
        <rFont val="Tahoma"/>
        <family val="2"/>
      </rPr>
      <t>HCO</t>
    </r>
    <r>
      <rPr>
        <b/>
        <vertAlign val="subscript"/>
        <sz val="10"/>
        <color theme="1"/>
        <rFont val="Tahoma"/>
        <family val="2"/>
      </rPr>
      <t>3</t>
    </r>
    <r>
      <rPr>
        <b/>
        <sz val="10"/>
        <color theme="1"/>
        <rFont val="Tahoma"/>
        <family val="2"/>
      </rPr>
      <t xml:space="preserve"> conc</t>
    </r>
  </si>
  <si>
    <t xml:space="preserve">Volume </t>
  </si>
  <si>
    <t>Energy Cons.</t>
  </si>
  <si>
    <r>
      <t>mS·cm</t>
    </r>
    <r>
      <rPr>
        <vertAlign val="superscript"/>
        <sz val="10"/>
        <color theme="1"/>
        <rFont val="Tahoma"/>
        <family val="2"/>
      </rPr>
      <t>-1</t>
    </r>
  </si>
  <si>
    <t>L</t>
  </si>
  <si>
    <r>
      <t>mg·L</t>
    </r>
    <r>
      <rPr>
        <vertAlign val="superscript"/>
        <sz val="10"/>
        <color theme="1"/>
        <rFont val="Tahoma"/>
        <family val="2"/>
      </rPr>
      <t>-1</t>
    </r>
  </si>
  <si>
    <t>mg</t>
  </si>
  <si>
    <r>
      <t>g·L</t>
    </r>
    <r>
      <rPr>
        <vertAlign val="superscript"/>
        <sz val="10"/>
        <color theme="1"/>
        <rFont val="Tahoma"/>
        <family val="2"/>
      </rPr>
      <t>-1</t>
    </r>
  </si>
  <si>
    <r>
      <t>ΔNH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Conc-Dil</t>
    </r>
  </si>
  <si>
    <t>kJ</t>
  </si>
  <si>
    <t>-</t>
  </si>
  <si>
    <t>Water transport</t>
  </si>
  <si>
    <t>ΔEC Conc-Dil</t>
  </si>
  <si>
    <r>
      <t>Δc</t>
    </r>
    <r>
      <rPr>
        <b/>
        <vertAlign val="subscript"/>
        <sz val="10"/>
        <color theme="1"/>
        <rFont val="Tahoma"/>
        <family val="2"/>
      </rPr>
      <t>NH4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Conc-Dil</t>
    </r>
  </si>
  <si>
    <t>min</t>
  </si>
  <si>
    <r>
      <t>μS·cm</t>
    </r>
    <r>
      <rPr>
        <vertAlign val="superscript"/>
        <sz val="10"/>
        <color theme="1"/>
        <rFont val="Tahoma"/>
        <family val="2"/>
      </rPr>
      <t>-1</t>
    </r>
  </si>
  <si>
    <t>W</t>
  </si>
  <si>
    <t>Ener. Cons.</t>
  </si>
  <si>
    <t>Curr. Eff.</t>
  </si>
  <si>
    <t>Δelec-osm dil</t>
  </si>
  <si>
    <r>
      <t>MJ·kg-N</t>
    </r>
    <r>
      <rPr>
        <vertAlign val="superscript"/>
        <sz val="10"/>
        <color theme="1"/>
        <rFont val="Tahoma"/>
        <family val="2"/>
      </rPr>
      <t>-1</t>
    </r>
  </si>
  <si>
    <t>(EC) g</t>
  </si>
  <si>
    <t>(Kit) g</t>
  </si>
  <si>
    <t>Removal Eff.</t>
  </si>
  <si>
    <t>AVG</t>
  </si>
  <si>
    <t>STD</t>
  </si>
  <si>
    <t>95% C.I.</t>
  </si>
  <si>
    <r>
      <t>NH</t>
    </r>
    <r>
      <rPr>
        <b/>
        <vertAlign val="subscript"/>
        <sz val="10"/>
        <color theme="1"/>
        <rFont val="Tahoma"/>
        <family val="2"/>
      </rPr>
      <t>4</t>
    </r>
    <r>
      <rPr>
        <b/>
        <vertAlign val="superscript"/>
        <sz val="10"/>
        <color theme="1"/>
        <rFont val="Tahoma"/>
        <family val="2"/>
      </rPr>
      <t>+</t>
    </r>
    <r>
      <rPr>
        <b/>
        <sz val="10"/>
        <color theme="1"/>
        <rFont val="Tahoma"/>
        <family val="2"/>
      </rPr>
      <t xml:space="preserve"> to Elec.</t>
    </r>
  </si>
  <si>
    <r>
      <t>Conc c</t>
    </r>
    <r>
      <rPr>
        <b/>
        <vertAlign val="subscript"/>
        <sz val="10"/>
        <color theme="1"/>
        <rFont val="Tahoma"/>
        <family val="2"/>
      </rPr>
      <t>NH4+</t>
    </r>
  </si>
  <si>
    <t>Run Time</t>
  </si>
  <si>
    <t xml:space="preserve">Run Time cum.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</si>
</sst>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[$-F400]h:mm:ss\ AM/PM"/>
    <numFmt numFmtId="167" formatCode="0.0%"/>
    <numFmt numFmtId="168" formatCode="0.00000"/>
  </numFmts>
  <fonts count="11" x14ac:knownFonts="1">
    <font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006100"/>
      <name val="Tahoma"/>
      <family val="2"/>
    </font>
    <font>
      <sz val="10"/>
      <color rgb="FF3F3F7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rgb="FFFF0000"/>
      <name val="Tahoma"/>
      <family val="2"/>
    </font>
    <font>
      <b/>
      <vertAlign val="subscript"/>
      <sz val="10"/>
      <color theme="1"/>
      <name val="Tahoma"/>
      <family val="2"/>
    </font>
    <font>
      <b/>
      <vertAlign val="superscript"/>
      <sz val="10"/>
      <color theme="1"/>
      <name val="Tahoma"/>
      <family val="2"/>
    </font>
    <font>
      <vertAlign val="superscript"/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 wrapText="1"/>
    </xf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1" applyNumberFormat="0" applyAlignment="0" applyProtection="0"/>
    <xf numFmtId="0" fontId="1" fillId="4" borderId="2" applyNumberFormat="0" applyFont="0" applyAlignment="0" applyProtection="0"/>
  </cellStyleXfs>
  <cellXfs count="81">
    <xf numFmtId="0" fontId="0" fillId="0" borderId="0" xfId="0">
      <alignment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9" fontId="0" fillId="0" borderId="0" xfId="1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2" fillId="0" borderId="0" xfId="0" applyFo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10" fontId="0" fillId="0" borderId="0" xfId="0" applyNumberFormat="1">
      <alignment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6" fillId="0" borderId="0" xfId="0" applyFont="1">
      <alignment vertical="center" wrapText="1"/>
    </xf>
    <xf numFmtId="0" fontId="5" fillId="0" borderId="0" xfId="0" applyFont="1">
      <alignment vertical="center" wrapText="1"/>
    </xf>
    <xf numFmtId="2" fontId="0" fillId="0" borderId="0" xfId="0" applyNumberFormat="1" applyAlignment="1">
      <alignment vertical="center" wrapText="1"/>
    </xf>
    <xf numFmtId="2" fontId="7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0" fillId="0" borderId="0" xfId="0" applyNumberFormat="1">
      <alignment vertical="center" wrapText="1"/>
    </xf>
    <xf numFmtId="165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3" borderId="3" xfId="3" applyFont="1" applyBorder="1" applyAlignment="1">
      <alignment horizontal="center" vertical="center"/>
    </xf>
    <xf numFmtId="1" fontId="5" fillId="4" borderId="3" xfId="4" applyNumberFormat="1" applyFont="1" applyBorder="1" applyAlignment="1">
      <alignment horizontal="center" vertical="center"/>
    </xf>
    <xf numFmtId="2" fontId="5" fillId="3" borderId="3" xfId="3" applyNumberFormat="1" applyFont="1" applyBorder="1" applyAlignment="1">
      <alignment horizontal="center" vertical="center"/>
    </xf>
    <xf numFmtId="165" fontId="5" fillId="3" borderId="3" xfId="3" applyNumberFormat="1" applyFont="1" applyBorder="1" applyAlignment="1">
      <alignment horizontal="center" vertical="center"/>
    </xf>
    <xf numFmtId="2" fontId="5" fillId="4" borderId="3" xfId="4" applyNumberFormat="1" applyFont="1" applyBorder="1" applyAlignment="1">
      <alignment horizontal="center" vertical="center"/>
    </xf>
    <xf numFmtId="165" fontId="5" fillId="4" borderId="3" xfId="4" applyNumberFormat="1" applyFont="1" applyBorder="1" applyAlignment="1">
      <alignment horizontal="center" vertical="center"/>
    </xf>
    <xf numFmtId="164" fontId="5" fillId="3" borderId="3" xfId="3" applyNumberFormat="1" applyFont="1" applyBorder="1" applyAlignment="1">
      <alignment horizontal="center" vertical="center"/>
    </xf>
    <xf numFmtId="9" fontId="5" fillId="2" borderId="3" xfId="2" applyNumberFormat="1" applyFont="1" applyBorder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9" fontId="0" fillId="0" borderId="0" xfId="1" applyFont="1" applyAlignment="1">
      <alignment vertical="center" wrapText="1"/>
    </xf>
    <xf numFmtId="9" fontId="0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5" fillId="2" borderId="3" xfId="2" applyNumberFormat="1" applyFont="1" applyBorder="1" applyAlignment="1">
      <alignment horizontal="center" vertical="center"/>
    </xf>
    <xf numFmtId="167" fontId="0" fillId="0" borderId="0" xfId="1" applyNumberFormat="1" applyFont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6" fillId="0" borderId="4" xfId="0" applyFont="1" applyBorder="1">
      <alignment vertical="center" wrapText="1"/>
    </xf>
    <xf numFmtId="2" fontId="0" fillId="0" borderId="4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9" fontId="0" fillId="0" borderId="4" xfId="0" applyNumberFormat="1" applyBorder="1" applyAlignment="1">
      <alignment horizontal="center" vertical="center" wrapText="1"/>
    </xf>
    <xf numFmtId="167" fontId="0" fillId="0" borderId="4" xfId="1" applyNumberFormat="1" applyFont="1" applyBorder="1" applyAlignment="1">
      <alignment horizontal="center" vertical="center" wrapText="1"/>
    </xf>
    <xf numFmtId="9" fontId="0" fillId="0" borderId="4" xfId="1" applyFont="1" applyBorder="1" applyAlignment="1">
      <alignment horizontal="center" vertical="center" wrapText="1"/>
    </xf>
    <xf numFmtId="2" fontId="0" fillId="0" borderId="0" xfId="1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>
      <alignment vertical="center" wrapText="1"/>
    </xf>
    <xf numFmtId="1" fontId="0" fillId="0" borderId="0" xfId="0" applyNumberFormat="1" applyFon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5" fillId="2" borderId="3" xfId="2" applyNumberFormat="1" applyFont="1" applyBorder="1" applyAlignment="1">
      <alignment horizontal="center" vertical="center"/>
    </xf>
  </cellXfs>
  <cellStyles count="5">
    <cellStyle name="Good" xfId="2" builtinId="26"/>
    <cellStyle name="Input" xfId="3" builtinId="20"/>
    <cellStyle name="Normal" xfId="0" builtinId="0"/>
    <cellStyle name="Note" xfId="4" builtinId="1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4"/>
          <c:order val="0"/>
          <c:tx>
            <c:strRef>
              <c:f>Overview!$G$14</c:f>
              <c:strCache>
                <c:ptCount val="1"/>
                <c:pt idx="0">
                  <c:v>EC Conc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  <a:prstDash val="sysDash"/>
              </a:ln>
            </c:spPr>
          </c:marker>
          <c:xVal>
            <c:numRef>
              <c:f>Overview!$I$16:$I$2001</c:f>
              <c:numCache>
                <c:formatCode>0.00</c:formatCode>
                <c:ptCount val="1986"/>
                <c:pt idx="1">
                  <c:v>1.167E-2</c:v>
                </c:pt>
                <c:pt idx="2">
                  <c:v>3.4979999999999997E-2</c:v>
                </c:pt>
                <c:pt idx="3">
                  <c:v>5.808E-2</c:v>
                </c:pt>
                <c:pt idx="4">
                  <c:v>8.1029999999999991E-2</c:v>
                </c:pt>
                <c:pt idx="5">
                  <c:v>0.10394999999999999</c:v>
                </c:pt>
                <c:pt idx="6">
                  <c:v>0.12680999999999998</c:v>
                </c:pt>
                <c:pt idx="7">
                  <c:v>0.14957999999999999</c:v>
                </c:pt>
                <c:pt idx="8">
                  <c:v>0.17226</c:v>
                </c:pt>
                <c:pt idx="9">
                  <c:v>0.19475999999999999</c:v>
                </c:pt>
                <c:pt idx="10">
                  <c:v>0.21708</c:v>
                </c:pt>
                <c:pt idx="11">
                  <c:v>0.23935499999999998</c:v>
                </c:pt>
                <c:pt idx="12">
                  <c:v>0.26158500000000001</c:v>
                </c:pt>
                <c:pt idx="13">
                  <c:v>0.28377000000000002</c:v>
                </c:pt>
                <c:pt idx="14">
                  <c:v>0.305925</c:v>
                </c:pt>
                <c:pt idx="15">
                  <c:v>0.32805000000000001</c:v>
                </c:pt>
                <c:pt idx="16">
                  <c:v>0.35016000000000003</c:v>
                </c:pt>
                <c:pt idx="17">
                  <c:v>0.37228500000000003</c:v>
                </c:pt>
                <c:pt idx="18">
                  <c:v>0.39429000000000003</c:v>
                </c:pt>
                <c:pt idx="19">
                  <c:v>0.41616000000000003</c:v>
                </c:pt>
                <c:pt idx="20">
                  <c:v>0.43807000000000001</c:v>
                </c:pt>
                <c:pt idx="21">
                  <c:v>0.45998</c:v>
                </c:pt>
                <c:pt idx="22">
                  <c:v>0.48182000000000003</c:v>
                </c:pt>
                <c:pt idx="23">
                  <c:v>0.50365000000000004</c:v>
                </c:pt>
                <c:pt idx="24">
                  <c:v>0.5254350000000001</c:v>
                </c:pt>
                <c:pt idx="25">
                  <c:v>0.54721500000000012</c:v>
                </c:pt>
                <c:pt idx="26">
                  <c:v>0.56899500000000014</c:v>
                </c:pt>
                <c:pt idx="27">
                  <c:v>0.59070000000000011</c:v>
                </c:pt>
                <c:pt idx="28">
                  <c:v>0.61240500000000009</c:v>
                </c:pt>
                <c:pt idx="29">
                  <c:v>0.63409500000000008</c:v>
                </c:pt>
                <c:pt idx="30">
                  <c:v>0.6557400000000001</c:v>
                </c:pt>
                <c:pt idx="31">
                  <c:v>0.67735500000000015</c:v>
                </c:pt>
                <c:pt idx="32">
                  <c:v>0.6989550000000001</c:v>
                </c:pt>
                <c:pt idx="33">
                  <c:v>0.72057000000000015</c:v>
                </c:pt>
                <c:pt idx="34">
                  <c:v>0.74211000000000016</c:v>
                </c:pt>
                <c:pt idx="35">
                  <c:v>0.76365000000000016</c:v>
                </c:pt>
                <c:pt idx="36">
                  <c:v>0.78522000000000014</c:v>
                </c:pt>
                <c:pt idx="37">
                  <c:v>0.80679000000000012</c:v>
                </c:pt>
                <c:pt idx="38">
                  <c:v>0.82830000000000015</c:v>
                </c:pt>
                <c:pt idx="39">
                  <c:v>0.84975000000000012</c:v>
                </c:pt>
                <c:pt idx="40">
                  <c:v>0.87126000000000015</c:v>
                </c:pt>
                <c:pt idx="41">
                  <c:v>0.89277000000000017</c:v>
                </c:pt>
                <c:pt idx="42">
                  <c:v>0.91422000000000014</c:v>
                </c:pt>
                <c:pt idx="43">
                  <c:v>0.9357000000000002</c:v>
                </c:pt>
                <c:pt idx="44">
                  <c:v>0.9572400000000002</c:v>
                </c:pt>
                <c:pt idx="45">
                  <c:v>0.97872000000000026</c:v>
                </c:pt>
                <c:pt idx="46">
                  <c:v>1.0001700000000002</c:v>
                </c:pt>
                <c:pt idx="47">
                  <c:v>1.0216800000000001</c:v>
                </c:pt>
                <c:pt idx="48">
                  <c:v>1.0431600000000001</c:v>
                </c:pt>
                <c:pt idx="49">
                  <c:v>1.0645950000000002</c:v>
                </c:pt>
                <c:pt idx="50">
                  <c:v>1.0860600000000002</c:v>
                </c:pt>
                <c:pt idx="51">
                  <c:v>1.1075400000000002</c:v>
                </c:pt>
                <c:pt idx="52">
                  <c:v>1.1289900000000002</c:v>
                </c:pt>
                <c:pt idx="53">
                  <c:v>1.1504700000000001</c:v>
                </c:pt>
                <c:pt idx="54">
                  <c:v>1.17195</c:v>
                </c:pt>
                <c:pt idx="55">
                  <c:v>1.1934450000000001</c:v>
                </c:pt>
                <c:pt idx="56">
                  <c:v>1.2150150000000002</c:v>
                </c:pt>
                <c:pt idx="57">
                  <c:v>1.2365400000000002</c:v>
                </c:pt>
                <c:pt idx="58">
                  <c:v>1.2580500000000001</c:v>
                </c:pt>
                <c:pt idx="59">
                  <c:v>1.2796500000000002</c:v>
                </c:pt>
                <c:pt idx="60">
                  <c:v>1.3012950000000001</c:v>
                </c:pt>
                <c:pt idx="61">
                  <c:v>1.32291</c:v>
                </c:pt>
                <c:pt idx="62">
                  <c:v>1.3445549999999999</c:v>
                </c:pt>
                <c:pt idx="63">
                  <c:v>1.36626</c:v>
                </c:pt>
                <c:pt idx="64">
                  <c:v>1.38792</c:v>
                </c:pt>
                <c:pt idx="65">
                  <c:v>1.4095800000000001</c:v>
                </c:pt>
                <c:pt idx="66">
                  <c:v>1.43133</c:v>
                </c:pt>
                <c:pt idx="67">
                  <c:v>1.4531099999999999</c:v>
                </c:pt>
                <c:pt idx="68">
                  <c:v>1.4748749999999999</c:v>
                </c:pt>
                <c:pt idx="69">
                  <c:v>1.4966699999999999</c:v>
                </c:pt>
                <c:pt idx="70">
                  <c:v>1.51851</c:v>
                </c:pt>
                <c:pt idx="71">
                  <c:v>1.5403200000000001</c:v>
                </c:pt>
                <c:pt idx="72">
                  <c:v>1.5621300000000002</c:v>
                </c:pt>
                <c:pt idx="73">
                  <c:v>1.5840000000000003</c:v>
                </c:pt>
                <c:pt idx="74">
                  <c:v>1.6058700000000004</c:v>
                </c:pt>
                <c:pt idx="75">
                  <c:v>1.6277250000000003</c:v>
                </c:pt>
                <c:pt idx="76">
                  <c:v>1.6496700000000004</c:v>
                </c:pt>
                <c:pt idx="77">
                  <c:v>1.6716600000000004</c:v>
                </c:pt>
                <c:pt idx="78">
                  <c:v>1.6936800000000003</c:v>
                </c:pt>
                <c:pt idx="79">
                  <c:v>1.7157300000000002</c:v>
                </c:pt>
                <c:pt idx="80">
                  <c:v>1.7377800000000001</c:v>
                </c:pt>
                <c:pt idx="81">
                  <c:v>1.7599050000000001</c:v>
                </c:pt>
                <c:pt idx="82">
                  <c:v>1.7820750000000001</c:v>
                </c:pt>
                <c:pt idx="83">
                  <c:v>1.80423</c:v>
                </c:pt>
                <c:pt idx="84">
                  <c:v>1.82643</c:v>
                </c:pt>
                <c:pt idx="85">
                  <c:v>1.8486899999999999</c:v>
                </c:pt>
                <c:pt idx="86">
                  <c:v>1.8709799999999999</c:v>
                </c:pt>
                <c:pt idx="87">
                  <c:v>1.8932999999999998</c:v>
                </c:pt>
                <c:pt idx="88">
                  <c:v>1.9156949999999997</c:v>
                </c:pt>
                <c:pt idx="89">
                  <c:v>1.9381649999999997</c:v>
                </c:pt>
                <c:pt idx="90">
                  <c:v>1.9606349999999997</c:v>
                </c:pt>
                <c:pt idx="91">
                  <c:v>1.9831349999999996</c:v>
                </c:pt>
                <c:pt idx="92">
                  <c:v>2.0056949999999998</c:v>
                </c:pt>
                <c:pt idx="93">
                  <c:v>2.02833</c:v>
                </c:pt>
                <c:pt idx="94">
                  <c:v>2.0510299999999999</c:v>
                </c:pt>
                <c:pt idx="95">
                  <c:v>2.0737749999999999</c:v>
                </c:pt>
                <c:pt idx="96">
                  <c:v>2.09659</c:v>
                </c:pt>
                <c:pt idx="97">
                  <c:v>2.1194349999999997</c:v>
                </c:pt>
                <c:pt idx="98">
                  <c:v>2.1422949999999998</c:v>
                </c:pt>
                <c:pt idx="99">
                  <c:v>2.1652</c:v>
                </c:pt>
                <c:pt idx="100">
                  <c:v>2.18818</c:v>
                </c:pt>
                <c:pt idx="101">
                  <c:v>2.2112500000000002</c:v>
                </c:pt>
                <c:pt idx="102">
                  <c:v>2.2343800000000003</c:v>
                </c:pt>
                <c:pt idx="103">
                  <c:v>2.2576300000000002</c:v>
                </c:pt>
                <c:pt idx="104">
                  <c:v>2.2809700000000004</c:v>
                </c:pt>
                <c:pt idx="105">
                  <c:v>2.3043100000000005</c:v>
                </c:pt>
                <c:pt idx="106">
                  <c:v>2.3276500000000007</c:v>
                </c:pt>
                <c:pt idx="107">
                  <c:v>2.3510200000000006</c:v>
                </c:pt>
                <c:pt idx="108">
                  <c:v>2.3745250000000007</c:v>
                </c:pt>
                <c:pt idx="109">
                  <c:v>2.3981200000000005</c:v>
                </c:pt>
                <c:pt idx="110">
                  <c:v>2.4217600000000004</c:v>
                </c:pt>
                <c:pt idx="111">
                  <c:v>2.4455500000000003</c:v>
                </c:pt>
                <c:pt idx="112">
                  <c:v>2.4694300000000005</c:v>
                </c:pt>
                <c:pt idx="113">
                  <c:v>2.4933100000000006</c:v>
                </c:pt>
                <c:pt idx="114">
                  <c:v>2.5172500000000007</c:v>
                </c:pt>
                <c:pt idx="115">
                  <c:v>2.5412800000000009</c:v>
                </c:pt>
                <c:pt idx="116">
                  <c:v>2.5654000000000008</c:v>
                </c:pt>
                <c:pt idx="117">
                  <c:v>2.5896550000000009</c:v>
                </c:pt>
                <c:pt idx="118">
                  <c:v>2.6140000000000008</c:v>
                </c:pt>
                <c:pt idx="119">
                  <c:v>2.6384500000000006</c:v>
                </c:pt>
                <c:pt idx="120">
                  <c:v>2.6630050000000005</c:v>
                </c:pt>
                <c:pt idx="121">
                  <c:v>2.6876500000000005</c:v>
                </c:pt>
                <c:pt idx="122">
                  <c:v>2.7124300000000003</c:v>
                </c:pt>
                <c:pt idx="123">
                  <c:v>2.7373600000000002</c:v>
                </c:pt>
                <c:pt idx="124">
                  <c:v>2.7626050000000002</c:v>
                </c:pt>
                <c:pt idx="125">
                  <c:v>2.7880900000000004</c:v>
                </c:pt>
                <c:pt idx="126">
                  <c:v>2.8136950000000005</c:v>
                </c:pt>
                <c:pt idx="127">
                  <c:v>2.8394950000000003</c:v>
                </c:pt>
                <c:pt idx="128">
                  <c:v>2.8656100000000002</c:v>
                </c:pt>
                <c:pt idx="129">
                  <c:v>2.8920100000000004</c:v>
                </c:pt>
                <c:pt idx="130">
                  <c:v>2.9184850000000004</c:v>
                </c:pt>
                <c:pt idx="131">
                  <c:v>2.9450800000000004</c:v>
                </c:pt>
                <c:pt idx="132">
                  <c:v>2.9718700000000005</c:v>
                </c:pt>
                <c:pt idx="133">
                  <c:v>2.9987900000000005</c:v>
                </c:pt>
                <c:pt idx="134">
                  <c:v>3.0258300000000005</c:v>
                </c:pt>
                <c:pt idx="135">
                  <c:v>3.0530400000000006</c:v>
                </c:pt>
                <c:pt idx="136">
                  <c:v>3.0804600000000004</c:v>
                </c:pt>
                <c:pt idx="137">
                  <c:v>3.1081050000000006</c:v>
                </c:pt>
                <c:pt idx="138">
                  <c:v>3.1358850000000005</c:v>
                </c:pt>
                <c:pt idx="139">
                  <c:v>3.1638100000000007</c:v>
                </c:pt>
                <c:pt idx="140">
                  <c:v>3.1919900000000005</c:v>
                </c:pt>
                <c:pt idx="141">
                  <c:v>3.2203850000000007</c:v>
                </c:pt>
                <c:pt idx="142">
                  <c:v>3.2489600000000007</c:v>
                </c:pt>
                <c:pt idx="143">
                  <c:v>3.2777600000000007</c:v>
                </c:pt>
                <c:pt idx="144">
                  <c:v>3.3068300000000006</c:v>
                </c:pt>
                <c:pt idx="145">
                  <c:v>3.3361700000000005</c:v>
                </c:pt>
                <c:pt idx="146">
                  <c:v>3.3657500000000007</c:v>
                </c:pt>
                <c:pt idx="147">
                  <c:v>3.3956000000000008</c:v>
                </c:pt>
                <c:pt idx="148">
                  <c:v>3.4257500000000007</c:v>
                </c:pt>
                <c:pt idx="149">
                  <c:v>3.456220000000001</c:v>
                </c:pt>
                <c:pt idx="150">
                  <c:v>3.487035000000001</c:v>
                </c:pt>
                <c:pt idx="151">
                  <c:v>3.5182200000000008</c:v>
                </c:pt>
                <c:pt idx="152">
                  <c:v>3.5498550000000009</c:v>
                </c:pt>
                <c:pt idx="153">
                  <c:v>3.5819550000000007</c:v>
                </c:pt>
                <c:pt idx="154">
                  <c:v>3.6144900000000009</c:v>
                </c:pt>
                <c:pt idx="155">
                  <c:v>3.6474450000000007</c:v>
                </c:pt>
                <c:pt idx="156">
                  <c:v>3.6808950000000009</c:v>
                </c:pt>
                <c:pt idx="157">
                  <c:v>3.7149900000000011</c:v>
                </c:pt>
                <c:pt idx="158">
                  <c:v>3.7497450000000012</c:v>
                </c:pt>
                <c:pt idx="159">
                  <c:v>3.7672800000000013</c:v>
                </c:pt>
                <c:pt idx="160">
                  <c:v>3.7781400000000014</c:v>
                </c:pt>
                <c:pt idx="161">
                  <c:v>3.7998600000000016</c:v>
                </c:pt>
                <c:pt idx="162">
                  <c:v>3.8216100000000015</c:v>
                </c:pt>
                <c:pt idx="163">
                  <c:v>3.8433900000000016</c:v>
                </c:pt>
                <c:pt idx="164">
                  <c:v>3.8652150000000018</c:v>
                </c:pt>
                <c:pt idx="165">
                  <c:v>3.8870700000000018</c:v>
                </c:pt>
                <c:pt idx="166">
                  <c:v>3.9089250000000018</c:v>
                </c:pt>
                <c:pt idx="167">
                  <c:v>3.9307800000000017</c:v>
                </c:pt>
                <c:pt idx="168">
                  <c:v>3.9526350000000017</c:v>
                </c:pt>
                <c:pt idx="169">
                  <c:v>3.9744750000000018</c:v>
                </c:pt>
                <c:pt idx="170">
                  <c:v>3.9963150000000018</c:v>
                </c:pt>
                <c:pt idx="171">
                  <c:v>4.0181550000000019</c:v>
                </c:pt>
                <c:pt idx="172">
                  <c:v>4.039995000000002</c:v>
                </c:pt>
                <c:pt idx="173">
                  <c:v>4.0618650000000018</c:v>
                </c:pt>
                <c:pt idx="174">
                  <c:v>4.0837200000000022</c:v>
                </c:pt>
                <c:pt idx="175">
                  <c:v>4.1055750000000026</c:v>
                </c:pt>
                <c:pt idx="176">
                  <c:v>4.1274450000000025</c:v>
                </c:pt>
                <c:pt idx="177">
                  <c:v>4.1493300000000026</c:v>
                </c:pt>
                <c:pt idx="178">
                  <c:v>4.1712000000000025</c:v>
                </c:pt>
                <c:pt idx="179">
                  <c:v>4.1930100000000028</c:v>
                </c:pt>
                <c:pt idx="180">
                  <c:v>4.2148050000000028</c:v>
                </c:pt>
                <c:pt idx="181">
                  <c:v>4.2366150000000031</c:v>
                </c:pt>
                <c:pt idx="182">
                  <c:v>4.2584250000000035</c:v>
                </c:pt>
                <c:pt idx="183">
                  <c:v>4.2802350000000038</c:v>
                </c:pt>
                <c:pt idx="184">
                  <c:v>4.3020750000000039</c:v>
                </c:pt>
                <c:pt idx="185">
                  <c:v>4.3239300000000043</c:v>
                </c:pt>
                <c:pt idx="186">
                  <c:v>4.345755000000004</c:v>
                </c:pt>
                <c:pt idx="187">
                  <c:v>4.3675800000000038</c:v>
                </c:pt>
                <c:pt idx="188">
                  <c:v>4.3894200000000039</c:v>
                </c:pt>
                <c:pt idx="189">
                  <c:v>4.4112750000000043</c:v>
                </c:pt>
                <c:pt idx="190">
                  <c:v>4.4331450000000041</c:v>
                </c:pt>
                <c:pt idx="191">
                  <c:v>4.455060000000004</c:v>
                </c:pt>
                <c:pt idx="192">
                  <c:v>4.4769750000000039</c:v>
                </c:pt>
                <c:pt idx="193">
                  <c:v>4.4988450000000038</c:v>
                </c:pt>
                <c:pt idx="194">
                  <c:v>4.5207150000000036</c:v>
                </c:pt>
                <c:pt idx="195">
                  <c:v>4.5425850000000034</c:v>
                </c:pt>
                <c:pt idx="196">
                  <c:v>4.5644700000000036</c:v>
                </c:pt>
                <c:pt idx="197">
                  <c:v>4.5864150000000032</c:v>
                </c:pt>
                <c:pt idx="198">
                  <c:v>4.608380000000003</c:v>
                </c:pt>
                <c:pt idx="199">
                  <c:v>4.6303450000000028</c:v>
                </c:pt>
                <c:pt idx="200">
                  <c:v>4.6523050000000028</c:v>
                </c:pt>
                <c:pt idx="201">
                  <c:v>4.6742500000000025</c:v>
                </c:pt>
                <c:pt idx="202">
                  <c:v>4.6962250000000028</c:v>
                </c:pt>
                <c:pt idx="203">
                  <c:v>4.7182450000000031</c:v>
                </c:pt>
                <c:pt idx="204">
                  <c:v>4.7402800000000029</c:v>
                </c:pt>
                <c:pt idx="205">
                  <c:v>4.7623300000000031</c:v>
                </c:pt>
                <c:pt idx="206">
                  <c:v>4.7844100000000029</c:v>
                </c:pt>
                <c:pt idx="207">
                  <c:v>4.8065200000000026</c:v>
                </c:pt>
                <c:pt idx="208">
                  <c:v>4.8286300000000022</c:v>
                </c:pt>
                <c:pt idx="209">
                  <c:v>4.8507700000000025</c:v>
                </c:pt>
                <c:pt idx="210">
                  <c:v>4.8729550000000028</c:v>
                </c:pt>
                <c:pt idx="211">
                  <c:v>4.8951250000000028</c:v>
                </c:pt>
                <c:pt idx="212">
                  <c:v>4.9173100000000032</c:v>
                </c:pt>
                <c:pt idx="213">
                  <c:v>4.939510000000003</c:v>
                </c:pt>
                <c:pt idx="214">
                  <c:v>4.9617400000000034</c:v>
                </c:pt>
                <c:pt idx="215">
                  <c:v>4.984015000000003</c:v>
                </c:pt>
                <c:pt idx="216">
                  <c:v>5.0063200000000032</c:v>
                </c:pt>
                <c:pt idx="217">
                  <c:v>5.0286250000000035</c:v>
                </c:pt>
                <c:pt idx="218">
                  <c:v>5.0509450000000031</c:v>
                </c:pt>
                <c:pt idx="219">
                  <c:v>5.0732950000000034</c:v>
                </c:pt>
                <c:pt idx="220">
                  <c:v>5.0956300000000034</c:v>
                </c:pt>
                <c:pt idx="221">
                  <c:v>5.1179500000000031</c:v>
                </c:pt>
                <c:pt idx="222">
                  <c:v>5.1402850000000031</c:v>
                </c:pt>
                <c:pt idx="223">
                  <c:v>5.1626800000000035</c:v>
                </c:pt>
                <c:pt idx="224">
                  <c:v>5.1851350000000034</c:v>
                </c:pt>
                <c:pt idx="225">
                  <c:v>5.2076050000000036</c:v>
                </c:pt>
                <c:pt idx="226">
                  <c:v>5.2300900000000032</c:v>
                </c:pt>
                <c:pt idx="227">
                  <c:v>5.252620000000003</c:v>
                </c:pt>
                <c:pt idx="228">
                  <c:v>5.275165000000003</c:v>
                </c:pt>
                <c:pt idx="229">
                  <c:v>5.297710000000003</c:v>
                </c:pt>
                <c:pt idx="230">
                  <c:v>5.3203150000000035</c:v>
                </c:pt>
                <c:pt idx="231">
                  <c:v>5.3429800000000034</c:v>
                </c:pt>
                <c:pt idx="232">
                  <c:v>5.3656600000000036</c:v>
                </c:pt>
                <c:pt idx="233">
                  <c:v>5.3883550000000033</c:v>
                </c:pt>
                <c:pt idx="234">
                  <c:v>5.4111250000000037</c:v>
                </c:pt>
                <c:pt idx="235">
                  <c:v>5.433970000000004</c:v>
                </c:pt>
                <c:pt idx="236">
                  <c:v>5.4568300000000036</c:v>
                </c:pt>
                <c:pt idx="237">
                  <c:v>5.4796900000000033</c:v>
                </c:pt>
                <c:pt idx="238">
                  <c:v>5.5025800000000036</c:v>
                </c:pt>
                <c:pt idx="239">
                  <c:v>5.5255300000000034</c:v>
                </c:pt>
                <c:pt idx="240">
                  <c:v>5.5485000000000033</c:v>
                </c:pt>
                <c:pt idx="241">
                  <c:v>5.5714550000000029</c:v>
                </c:pt>
                <c:pt idx="242">
                  <c:v>5.5944350000000025</c:v>
                </c:pt>
                <c:pt idx="243">
                  <c:v>5.6174900000000028</c:v>
                </c:pt>
                <c:pt idx="244">
                  <c:v>5.6405600000000025</c:v>
                </c:pt>
                <c:pt idx="245">
                  <c:v>5.6636750000000022</c:v>
                </c:pt>
                <c:pt idx="246">
                  <c:v>5.6868800000000022</c:v>
                </c:pt>
                <c:pt idx="247">
                  <c:v>5.7101150000000018</c:v>
                </c:pt>
                <c:pt idx="248">
                  <c:v>5.7333950000000016</c:v>
                </c:pt>
                <c:pt idx="249">
                  <c:v>5.7567200000000014</c:v>
                </c:pt>
                <c:pt idx="250">
                  <c:v>5.7800900000000013</c:v>
                </c:pt>
                <c:pt idx="251">
                  <c:v>5.8035050000000012</c:v>
                </c:pt>
                <c:pt idx="252">
                  <c:v>5.8269350000000015</c:v>
                </c:pt>
                <c:pt idx="253">
                  <c:v>5.8504000000000014</c:v>
                </c:pt>
                <c:pt idx="254">
                  <c:v>5.8739250000000016</c:v>
                </c:pt>
                <c:pt idx="255">
                  <c:v>5.8975200000000019</c:v>
                </c:pt>
                <c:pt idx="256">
                  <c:v>5.9211750000000016</c:v>
                </c:pt>
                <c:pt idx="257">
                  <c:v>5.9449050000000012</c:v>
                </c:pt>
                <c:pt idx="258">
                  <c:v>5.9687100000000015</c:v>
                </c:pt>
                <c:pt idx="259">
                  <c:v>5.9925600000000019</c:v>
                </c:pt>
                <c:pt idx="260">
                  <c:v>6.0164550000000023</c:v>
                </c:pt>
                <c:pt idx="261">
                  <c:v>6.0403650000000022</c:v>
                </c:pt>
                <c:pt idx="262">
                  <c:v>6.0643350000000025</c:v>
                </c:pt>
                <c:pt idx="263">
                  <c:v>6.0884100000000023</c:v>
                </c:pt>
                <c:pt idx="264">
                  <c:v>6.1125300000000022</c:v>
                </c:pt>
                <c:pt idx="265">
                  <c:v>6.1366950000000022</c:v>
                </c:pt>
                <c:pt idx="266">
                  <c:v>6.1609500000000024</c:v>
                </c:pt>
                <c:pt idx="267">
                  <c:v>6.1852950000000027</c:v>
                </c:pt>
                <c:pt idx="268">
                  <c:v>6.2096700000000027</c:v>
                </c:pt>
                <c:pt idx="269">
                  <c:v>6.2340900000000028</c:v>
                </c:pt>
                <c:pt idx="270">
                  <c:v>6.2586150000000025</c:v>
                </c:pt>
                <c:pt idx="271">
                  <c:v>6.2832450000000026</c:v>
                </c:pt>
                <c:pt idx="272">
                  <c:v>6.3079650000000029</c:v>
                </c:pt>
                <c:pt idx="273">
                  <c:v>6.3327750000000034</c:v>
                </c:pt>
                <c:pt idx="274">
                  <c:v>6.3576750000000031</c:v>
                </c:pt>
                <c:pt idx="275">
                  <c:v>6.3826800000000032</c:v>
                </c:pt>
                <c:pt idx="276">
                  <c:v>6.4078050000000033</c:v>
                </c:pt>
                <c:pt idx="277">
                  <c:v>6.4330200000000035</c:v>
                </c:pt>
                <c:pt idx="278">
                  <c:v>6.4583100000000035</c:v>
                </c:pt>
                <c:pt idx="279">
                  <c:v>6.4836750000000034</c:v>
                </c:pt>
                <c:pt idx="280">
                  <c:v>6.5091600000000032</c:v>
                </c:pt>
                <c:pt idx="281">
                  <c:v>6.5347650000000028</c:v>
                </c:pt>
                <c:pt idx="282">
                  <c:v>6.5604600000000026</c:v>
                </c:pt>
                <c:pt idx="283">
                  <c:v>6.5862750000000023</c:v>
                </c:pt>
                <c:pt idx="284">
                  <c:v>6.6121800000000022</c:v>
                </c:pt>
                <c:pt idx="285">
                  <c:v>6.6381600000000018</c:v>
                </c:pt>
                <c:pt idx="286">
                  <c:v>6.6642750000000017</c:v>
                </c:pt>
                <c:pt idx="287">
                  <c:v>6.6905400000000022</c:v>
                </c:pt>
                <c:pt idx="288">
                  <c:v>6.7169550000000022</c:v>
                </c:pt>
                <c:pt idx="289">
                  <c:v>6.7435050000000025</c:v>
                </c:pt>
                <c:pt idx="290">
                  <c:v>6.7702050000000025</c:v>
                </c:pt>
                <c:pt idx="291">
                  <c:v>6.7970700000000024</c:v>
                </c:pt>
                <c:pt idx="292">
                  <c:v>6.824085000000002</c:v>
                </c:pt>
                <c:pt idx="293">
                  <c:v>6.8512800000000018</c:v>
                </c:pt>
                <c:pt idx="294">
                  <c:v>6.8786400000000016</c:v>
                </c:pt>
                <c:pt idx="295">
                  <c:v>6.9061350000000017</c:v>
                </c:pt>
                <c:pt idx="296">
                  <c:v>6.9337800000000014</c:v>
                </c:pt>
                <c:pt idx="297">
                  <c:v>6.9616200000000017</c:v>
                </c:pt>
                <c:pt idx="298">
                  <c:v>6.9896850000000015</c:v>
                </c:pt>
                <c:pt idx="299">
                  <c:v>7.0179450000000019</c:v>
                </c:pt>
                <c:pt idx="300">
                  <c:v>7.0464150000000023</c:v>
                </c:pt>
                <c:pt idx="301">
                  <c:v>7.0751200000000027</c:v>
                </c:pt>
                <c:pt idx="302">
                  <c:v>7.1040350000000023</c:v>
                </c:pt>
                <c:pt idx="303">
                  <c:v>7.1331950000000024</c:v>
                </c:pt>
                <c:pt idx="304">
                  <c:v>7.1626100000000026</c:v>
                </c:pt>
                <c:pt idx="305">
                  <c:v>7.1922950000000023</c:v>
                </c:pt>
                <c:pt idx="306">
                  <c:v>7.2222650000000019</c:v>
                </c:pt>
                <c:pt idx="307">
                  <c:v>7.2525500000000021</c:v>
                </c:pt>
                <c:pt idx="308">
                  <c:v>7.2831950000000019</c:v>
                </c:pt>
                <c:pt idx="309">
                  <c:v>7.3141400000000019</c:v>
                </c:pt>
                <c:pt idx="310">
                  <c:v>7.3454300000000021</c:v>
                </c:pt>
                <c:pt idx="311">
                  <c:v>7.3771400000000025</c:v>
                </c:pt>
                <c:pt idx="312">
                  <c:v>7.4092700000000029</c:v>
                </c:pt>
                <c:pt idx="313">
                  <c:v>7.4417900000000028</c:v>
                </c:pt>
                <c:pt idx="314">
                  <c:v>7.4747600000000025</c:v>
                </c:pt>
                <c:pt idx="315">
                  <c:v>7.5082550000000028</c:v>
                </c:pt>
                <c:pt idx="316">
                  <c:v>7.5251300000000025</c:v>
                </c:pt>
                <c:pt idx="317">
                  <c:v>7.5361400000000023</c:v>
                </c:pt>
                <c:pt idx="318">
                  <c:v>7.5583550000000024</c:v>
                </c:pt>
                <c:pt idx="319">
                  <c:v>7.5807200000000021</c:v>
                </c:pt>
                <c:pt idx="320">
                  <c:v>7.6030550000000021</c:v>
                </c:pt>
                <c:pt idx="321">
                  <c:v>7.6253900000000021</c:v>
                </c:pt>
                <c:pt idx="322">
                  <c:v>7.6477100000000018</c:v>
                </c:pt>
                <c:pt idx="323">
                  <c:v>7.6700300000000015</c:v>
                </c:pt>
                <c:pt idx="324">
                  <c:v>7.6923650000000015</c:v>
                </c:pt>
                <c:pt idx="325">
                  <c:v>7.7147000000000014</c:v>
                </c:pt>
                <c:pt idx="326">
                  <c:v>7.7370050000000017</c:v>
                </c:pt>
                <c:pt idx="327">
                  <c:v>7.7593100000000019</c:v>
                </c:pt>
                <c:pt idx="328">
                  <c:v>7.7816150000000022</c:v>
                </c:pt>
                <c:pt idx="329">
                  <c:v>7.8039200000000024</c:v>
                </c:pt>
                <c:pt idx="330">
                  <c:v>7.8262250000000027</c:v>
                </c:pt>
                <c:pt idx="331">
                  <c:v>7.8485000000000023</c:v>
                </c:pt>
                <c:pt idx="332">
                  <c:v>7.8707300000000027</c:v>
                </c:pt>
                <c:pt idx="333">
                  <c:v>7.8929300000000024</c:v>
                </c:pt>
                <c:pt idx="334">
                  <c:v>7.9151750000000023</c:v>
                </c:pt>
                <c:pt idx="335">
                  <c:v>7.9374500000000019</c:v>
                </c:pt>
                <c:pt idx="336">
                  <c:v>7.9597400000000018</c:v>
                </c:pt>
                <c:pt idx="337">
                  <c:v>7.982000000000002</c:v>
                </c:pt>
                <c:pt idx="338">
                  <c:v>8.0042150000000021</c:v>
                </c:pt>
                <c:pt idx="339">
                  <c:v>8.0264000000000024</c:v>
                </c:pt>
                <c:pt idx="340">
                  <c:v>8.0485550000000021</c:v>
                </c:pt>
                <c:pt idx="341">
                  <c:v>8.0707400000000025</c:v>
                </c:pt>
                <c:pt idx="342">
                  <c:v>8.0929400000000022</c:v>
                </c:pt>
                <c:pt idx="343">
                  <c:v>8.1151250000000026</c:v>
                </c:pt>
                <c:pt idx="344">
                  <c:v>8.1372800000000023</c:v>
                </c:pt>
                <c:pt idx="345">
                  <c:v>8.159435000000002</c:v>
                </c:pt>
                <c:pt idx="346">
                  <c:v>8.1816500000000012</c:v>
                </c:pt>
                <c:pt idx="347">
                  <c:v>8.2039400000000011</c:v>
                </c:pt>
                <c:pt idx="348">
                  <c:v>8.2262450000000005</c:v>
                </c:pt>
                <c:pt idx="349">
                  <c:v>8.2485049999999998</c:v>
                </c:pt>
                <c:pt idx="350">
                  <c:v>8.270719999999999</c:v>
                </c:pt>
                <c:pt idx="351">
                  <c:v>8.2929349999999982</c:v>
                </c:pt>
                <c:pt idx="352">
                  <c:v>8.3152099999999987</c:v>
                </c:pt>
                <c:pt idx="353">
                  <c:v>8.3375299999999992</c:v>
                </c:pt>
                <c:pt idx="354">
                  <c:v>8.3598349999999986</c:v>
                </c:pt>
                <c:pt idx="355">
                  <c:v>8.3821249999999985</c:v>
                </c:pt>
                <c:pt idx="356">
                  <c:v>8.4044149999999984</c:v>
                </c:pt>
                <c:pt idx="357">
                  <c:v>8.4266899999999989</c:v>
                </c:pt>
                <c:pt idx="358">
                  <c:v>8.4489799999999988</c:v>
                </c:pt>
                <c:pt idx="359">
                  <c:v>8.4713149999999988</c:v>
                </c:pt>
                <c:pt idx="360">
                  <c:v>8.4936499999999988</c:v>
                </c:pt>
                <c:pt idx="361">
                  <c:v>8.5159699999999994</c:v>
                </c:pt>
                <c:pt idx="362">
                  <c:v>8.5382899999999999</c:v>
                </c:pt>
                <c:pt idx="363">
                  <c:v>8.5606100000000005</c:v>
                </c:pt>
                <c:pt idx="364">
                  <c:v>8.5829300000000011</c:v>
                </c:pt>
                <c:pt idx="365">
                  <c:v>8.6052500000000016</c:v>
                </c:pt>
                <c:pt idx="366">
                  <c:v>8.6275850000000016</c:v>
                </c:pt>
                <c:pt idx="367">
                  <c:v>8.6499500000000022</c:v>
                </c:pt>
                <c:pt idx="368">
                  <c:v>8.672360000000003</c:v>
                </c:pt>
                <c:pt idx="369">
                  <c:v>8.6948000000000025</c:v>
                </c:pt>
                <c:pt idx="370">
                  <c:v>8.7172550000000033</c:v>
                </c:pt>
                <c:pt idx="371">
                  <c:v>8.7397250000000035</c:v>
                </c:pt>
                <c:pt idx="372">
                  <c:v>8.7622100000000032</c:v>
                </c:pt>
                <c:pt idx="373">
                  <c:v>8.7846800000000034</c:v>
                </c:pt>
                <c:pt idx="374">
                  <c:v>8.8071350000000042</c:v>
                </c:pt>
                <c:pt idx="375">
                  <c:v>8.8296050000000044</c:v>
                </c:pt>
                <c:pt idx="376">
                  <c:v>8.8521050000000052</c:v>
                </c:pt>
                <c:pt idx="377">
                  <c:v>8.8746500000000044</c:v>
                </c:pt>
                <c:pt idx="378">
                  <c:v>8.8972400000000036</c:v>
                </c:pt>
                <c:pt idx="379">
                  <c:v>8.9198600000000035</c:v>
                </c:pt>
                <c:pt idx="380">
                  <c:v>8.942510000000004</c:v>
                </c:pt>
                <c:pt idx="381">
                  <c:v>8.9652050000000045</c:v>
                </c:pt>
                <c:pt idx="382">
                  <c:v>8.9879000000000051</c:v>
                </c:pt>
                <c:pt idx="383">
                  <c:v>9.0105800000000045</c:v>
                </c:pt>
                <c:pt idx="384">
                  <c:v>9.0332600000000038</c:v>
                </c:pt>
                <c:pt idx="385">
                  <c:v>9.0559850000000033</c:v>
                </c:pt>
                <c:pt idx="386">
                  <c:v>9.0787400000000034</c:v>
                </c:pt>
                <c:pt idx="387">
                  <c:v>9.1015100000000029</c:v>
                </c:pt>
                <c:pt idx="388">
                  <c:v>9.1243250000000025</c:v>
                </c:pt>
                <c:pt idx="389">
                  <c:v>9.1471700000000027</c:v>
                </c:pt>
                <c:pt idx="390">
                  <c:v>9.1700300000000023</c:v>
                </c:pt>
                <c:pt idx="391">
                  <c:v>9.1929200000000026</c:v>
                </c:pt>
                <c:pt idx="392">
                  <c:v>9.2158250000000024</c:v>
                </c:pt>
                <c:pt idx="393">
                  <c:v>9.2387600000000027</c:v>
                </c:pt>
                <c:pt idx="394">
                  <c:v>9.2617550000000026</c:v>
                </c:pt>
                <c:pt idx="395">
                  <c:v>9.2847800000000031</c:v>
                </c:pt>
                <c:pt idx="396">
                  <c:v>9.3078200000000031</c:v>
                </c:pt>
                <c:pt idx="397">
                  <c:v>9.3308900000000037</c:v>
                </c:pt>
                <c:pt idx="398">
                  <c:v>9.3539750000000037</c:v>
                </c:pt>
                <c:pt idx="399">
                  <c:v>9.3770750000000032</c:v>
                </c:pt>
                <c:pt idx="400">
                  <c:v>9.4002050000000033</c:v>
                </c:pt>
                <c:pt idx="401">
                  <c:v>9.4233950000000029</c:v>
                </c:pt>
                <c:pt idx="402">
                  <c:v>9.4466600000000032</c:v>
                </c:pt>
                <c:pt idx="403">
                  <c:v>9.4699550000000023</c:v>
                </c:pt>
                <c:pt idx="404">
                  <c:v>9.4932600000000029</c:v>
                </c:pt>
                <c:pt idx="405">
                  <c:v>9.5165800000000029</c:v>
                </c:pt>
                <c:pt idx="406">
                  <c:v>9.5399500000000028</c:v>
                </c:pt>
                <c:pt idx="407">
                  <c:v>9.5633200000000027</c:v>
                </c:pt>
                <c:pt idx="408">
                  <c:v>9.5866900000000026</c:v>
                </c:pt>
                <c:pt idx="409">
                  <c:v>9.610120000000002</c:v>
                </c:pt>
                <c:pt idx="410">
                  <c:v>9.6336100000000027</c:v>
                </c:pt>
                <c:pt idx="411">
                  <c:v>9.6571600000000029</c:v>
                </c:pt>
                <c:pt idx="412">
                  <c:v>9.6807250000000025</c:v>
                </c:pt>
                <c:pt idx="413">
                  <c:v>9.7043350000000022</c:v>
                </c:pt>
                <c:pt idx="414">
                  <c:v>9.7280050000000013</c:v>
                </c:pt>
                <c:pt idx="415">
                  <c:v>9.7517500000000013</c:v>
                </c:pt>
                <c:pt idx="416">
                  <c:v>9.7755550000000007</c:v>
                </c:pt>
                <c:pt idx="417">
                  <c:v>9.7993900000000007</c:v>
                </c:pt>
                <c:pt idx="418">
                  <c:v>9.8232700000000008</c:v>
                </c:pt>
                <c:pt idx="419">
                  <c:v>9.8471650000000004</c:v>
                </c:pt>
                <c:pt idx="420">
                  <c:v>9.8710900000000006</c:v>
                </c:pt>
                <c:pt idx="421">
                  <c:v>9.8950750000000003</c:v>
                </c:pt>
                <c:pt idx="422">
                  <c:v>9.9191350000000007</c:v>
                </c:pt>
                <c:pt idx="423">
                  <c:v>9.943225</c:v>
                </c:pt>
                <c:pt idx="424">
                  <c:v>9.96739</c:v>
                </c:pt>
                <c:pt idx="425">
                  <c:v>9.9916</c:v>
                </c:pt>
                <c:pt idx="426">
                  <c:v>10.015855</c:v>
                </c:pt>
                <c:pt idx="427">
                  <c:v>10.040215</c:v>
                </c:pt>
                <c:pt idx="428">
                  <c:v>10.064605</c:v>
                </c:pt>
                <c:pt idx="429">
                  <c:v>10.08902</c:v>
                </c:pt>
                <c:pt idx="430">
                  <c:v>10.113495</c:v>
                </c:pt>
                <c:pt idx="431">
                  <c:v>10.138020000000001</c:v>
                </c:pt>
                <c:pt idx="432">
                  <c:v>10.162635000000002</c:v>
                </c:pt>
                <c:pt idx="433">
                  <c:v>10.187340000000003</c:v>
                </c:pt>
                <c:pt idx="434">
                  <c:v>10.212120000000002</c:v>
                </c:pt>
                <c:pt idx="435">
                  <c:v>10.236990000000002</c:v>
                </c:pt>
                <c:pt idx="436">
                  <c:v>10.261890000000003</c:v>
                </c:pt>
                <c:pt idx="437">
                  <c:v>10.286850000000003</c:v>
                </c:pt>
                <c:pt idx="438">
                  <c:v>10.311900000000003</c:v>
                </c:pt>
                <c:pt idx="439">
                  <c:v>10.337055000000003</c:v>
                </c:pt>
                <c:pt idx="440">
                  <c:v>10.362270000000002</c:v>
                </c:pt>
                <c:pt idx="441">
                  <c:v>10.387560000000002</c:v>
                </c:pt>
                <c:pt idx="442">
                  <c:v>10.412940000000003</c:v>
                </c:pt>
                <c:pt idx="443">
                  <c:v>10.438380000000002</c:v>
                </c:pt>
                <c:pt idx="444">
                  <c:v>10.463910000000002</c:v>
                </c:pt>
                <c:pt idx="445">
                  <c:v>10.489530000000002</c:v>
                </c:pt>
                <c:pt idx="446">
                  <c:v>10.515240000000002</c:v>
                </c:pt>
                <c:pt idx="447">
                  <c:v>10.541070000000001</c:v>
                </c:pt>
                <c:pt idx="448">
                  <c:v>10.566990000000001</c:v>
                </c:pt>
                <c:pt idx="449">
                  <c:v>10.592985000000001</c:v>
                </c:pt>
                <c:pt idx="450">
                  <c:v>10.619100000000001</c:v>
                </c:pt>
                <c:pt idx="451">
                  <c:v>10.645290000000001</c:v>
                </c:pt>
                <c:pt idx="452">
                  <c:v>10.671585</c:v>
                </c:pt>
                <c:pt idx="453">
                  <c:v>10.698015</c:v>
                </c:pt>
                <c:pt idx="454">
                  <c:v>10.724565</c:v>
                </c:pt>
                <c:pt idx="455">
                  <c:v>10.75122</c:v>
                </c:pt>
                <c:pt idx="456">
                  <c:v>10.777979999999999</c:v>
                </c:pt>
                <c:pt idx="457">
                  <c:v>10.80486</c:v>
                </c:pt>
                <c:pt idx="458">
                  <c:v>10.831875</c:v>
                </c:pt>
                <c:pt idx="459">
                  <c:v>10.859055</c:v>
                </c:pt>
                <c:pt idx="460">
                  <c:v>10.886369999999999</c:v>
                </c:pt>
                <c:pt idx="461">
                  <c:v>10.913805</c:v>
                </c:pt>
                <c:pt idx="462">
                  <c:v>10.941375000000001</c:v>
                </c:pt>
                <c:pt idx="463">
                  <c:v>10.969095000000001</c:v>
                </c:pt>
                <c:pt idx="464">
                  <c:v>10.996970000000001</c:v>
                </c:pt>
                <c:pt idx="465">
                  <c:v>11.024965000000002</c:v>
                </c:pt>
                <c:pt idx="466">
                  <c:v>11.053120000000002</c:v>
                </c:pt>
                <c:pt idx="467">
                  <c:v>11.081440000000002</c:v>
                </c:pt>
                <c:pt idx="468">
                  <c:v>11.109955000000003</c:v>
                </c:pt>
                <c:pt idx="469">
                  <c:v>11.138710000000003</c:v>
                </c:pt>
                <c:pt idx="470">
                  <c:v>11.167675000000003</c:v>
                </c:pt>
                <c:pt idx="471">
                  <c:v>11.196850000000003</c:v>
                </c:pt>
                <c:pt idx="472">
                  <c:v>11.226235000000003</c:v>
                </c:pt>
                <c:pt idx="473">
                  <c:v>11.255890000000003</c:v>
                </c:pt>
                <c:pt idx="474">
                  <c:v>11.285770000000003</c:v>
                </c:pt>
                <c:pt idx="475">
                  <c:v>11.315830000000004</c:v>
                </c:pt>
                <c:pt idx="476">
                  <c:v>11.346160000000003</c:v>
                </c:pt>
                <c:pt idx="477">
                  <c:v>11.376805000000003</c:v>
                </c:pt>
                <c:pt idx="478">
                  <c:v>11.407720000000003</c:v>
                </c:pt>
                <c:pt idx="479">
                  <c:v>11.438935000000003</c:v>
                </c:pt>
                <c:pt idx="480">
                  <c:v>11.470480000000002</c:v>
                </c:pt>
                <c:pt idx="481">
                  <c:v>11.502355000000001</c:v>
                </c:pt>
                <c:pt idx="482">
                  <c:v>11.534620000000002</c:v>
                </c:pt>
                <c:pt idx="483">
                  <c:v>11.567275000000002</c:v>
                </c:pt>
                <c:pt idx="484">
                  <c:v>11.600335000000003</c:v>
                </c:pt>
                <c:pt idx="485">
                  <c:v>11.633815000000004</c:v>
                </c:pt>
                <c:pt idx="486">
                  <c:v>11.667730000000004</c:v>
                </c:pt>
                <c:pt idx="487">
                  <c:v>11.702110000000005</c:v>
                </c:pt>
                <c:pt idx="488">
                  <c:v>11.719420000000005</c:v>
                </c:pt>
                <c:pt idx="489">
                  <c:v>11.730580000000005</c:v>
                </c:pt>
                <c:pt idx="490">
                  <c:v>11.753125000000004</c:v>
                </c:pt>
                <c:pt idx="491">
                  <c:v>11.775880000000004</c:v>
                </c:pt>
                <c:pt idx="492">
                  <c:v>11.798650000000004</c:v>
                </c:pt>
                <c:pt idx="493">
                  <c:v>11.821480000000005</c:v>
                </c:pt>
                <c:pt idx="494">
                  <c:v>11.844310000000005</c:v>
                </c:pt>
                <c:pt idx="495">
                  <c:v>11.867095000000006</c:v>
                </c:pt>
                <c:pt idx="496">
                  <c:v>11.889895000000006</c:v>
                </c:pt>
                <c:pt idx="497">
                  <c:v>11.912710000000006</c:v>
                </c:pt>
                <c:pt idx="498">
                  <c:v>11.935525000000005</c:v>
                </c:pt>
                <c:pt idx="499">
                  <c:v>11.958330000000005</c:v>
                </c:pt>
                <c:pt idx="500">
                  <c:v>11.981135000000005</c:v>
                </c:pt>
                <c:pt idx="501">
                  <c:v>12.003980000000006</c:v>
                </c:pt>
                <c:pt idx="502">
                  <c:v>12.026830000000006</c:v>
                </c:pt>
                <c:pt idx="503">
                  <c:v>12.049650000000005</c:v>
                </c:pt>
                <c:pt idx="504">
                  <c:v>12.072465000000005</c:v>
                </c:pt>
                <c:pt idx="505">
                  <c:v>12.095280000000004</c:v>
                </c:pt>
                <c:pt idx="506">
                  <c:v>12.118080000000004</c:v>
                </c:pt>
                <c:pt idx="507">
                  <c:v>12.140910000000005</c:v>
                </c:pt>
                <c:pt idx="508">
                  <c:v>12.163750000000006</c:v>
                </c:pt>
                <c:pt idx="509">
                  <c:v>12.186620000000005</c:v>
                </c:pt>
                <c:pt idx="510">
                  <c:v>12.209495000000006</c:v>
                </c:pt>
                <c:pt idx="511">
                  <c:v>12.232325000000007</c:v>
                </c:pt>
                <c:pt idx="512">
                  <c:v>12.255170000000007</c:v>
                </c:pt>
                <c:pt idx="513">
                  <c:v>12.278000000000008</c:v>
                </c:pt>
                <c:pt idx="514">
                  <c:v>12.300830000000008</c:v>
                </c:pt>
                <c:pt idx="515">
                  <c:v>12.323675000000009</c:v>
                </c:pt>
                <c:pt idx="516">
                  <c:v>12.346520000000009</c:v>
                </c:pt>
                <c:pt idx="517">
                  <c:v>12.369380000000008</c:v>
                </c:pt>
                <c:pt idx="518">
                  <c:v>12.392255000000009</c:v>
                </c:pt>
                <c:pt idx="519">
                  <c:v>12.41514500000001</c:v>
                </c:pt>
                <c:pt idx="520">
                  <c:v>12.438050000000009</c:v>
                </c:pt>
                <c:pt idx="521">
                  <c:v>12.46094000000001</c:v>
                </c:pt>
                <c:pt idx="522">
                  <c:v>12.483800000000009</c:v>
                </c:pt>
                <c:pt idx="523">
                  <c:v>12.506660000000009</c:v>
                </c:pt>
                <c:pt idx="524">
                  <c:v>12.529520000000009</c:v>
                </c:pt>
                <c:pt idx="525">
                  <c:v>12.552440000000008</c:v>
                </c:pt>
                <c:pt idx="526">
                  <c:v>12.575360000000007</c:v>
                </c:pt>
                <c:pt idx="527">
                  <c:v>12.598265000000007</c:v>
                </c:pt>
                <c:pt idx="528">
                  <c:v>12.621170000000006</c:v>
                </c:pt>
                <c:pt idx="529">
                  <c:v>12.644075000000006</c:v>
                </c:pt>
                <c:pt idx="530">
                  <c:v>12.666995000000005</c:v>
                </c:pt>
                <c:pt idx="531">
                  <c:v>12.689885000000006</c:v>
                </c:pt>
                <c:pt idx="532">
                  <c:v>12.712760000000006</c:v>
                </c:pt>
                <c:pt idx="533">
                  <c:v>12.735680000000006</c:v>
                </c:pt>
                <c:pt idx="534">
                  <c:v>12.758645000000005</c:v>
                </c:pt>
                <c:pt idx="535">
                  <c:v>12.781610000000004</c:v>
                </c:pt>
                <c:pt idx="536">
                  <c:v>12.804605000000004</c:v>
                </c:pt>
                <c:pt idx="537">
                  <c:v>12.827600000000004</c:v>
                </c:pt>
                <c:pt idx="538">
                  <c:v>12.850610000000003</c:v>
                </c:pt>
                <c:pt idx="539">
                  <c:v>12.873620000000003</c:v>
                </c:pt>
                <c:pt idx="540">
                  <c:v>12.896630000000002</c:v>
                </c:pt>
                <c:pt idx="541">
                  <c:v>12.919655000000002</c:v>
                </c:pt>
                <c:pt idx="542">
                  <c:v>12.942710000000002</c:v>
                </c:pt>
                <c:pt idx="543">
                  <c:v>12.965780000000002</c:v>
                </c:pt>
                <c:pt idx="544">
                  <c:v>12.988820000000002</c:v>
                </c:pt>
                <c:pt idx="545">
                  <c:v>13.011875000000002</c:v>
                </c:pt>
                <c:pt idx="546">
                  <c:v>13.034885000000001</c:v>
                </c:pt>
                <c:pt idx="547">
                  <c:v>13.057880000000001</c:v>
                </c:pt>
                <c:pt idx="548">
                  <c:v>13.080950000000001</c:v>
                </c:pt>
                <c:pt idx="549">
                  <c:v>13.104080000000002</c:v>
                </c:pt>
                <c:pt idx="550">
                  <c:v>13.127240000000002</c:v>
                </c:pt>
                <c:pt idx="551">
                  <c:v>13.150445000000003</c:v>
                </c:pt>
                <c:pt idx="552">
                  <c:v>13.173695000000004</c:v>
                </c:pt>
                <c:pt idx="553">
                  <c:v>13.196990000000003</c:v>
                </c:pt>
                <c:pt idx="554">
                  <c:v>13.220320000000003</c:v>
                </c:pt>
                <c:pt idx="555">
                  <c:v>13.243650000000002</c:v>
                </c:pt>
                <c:pt idx="556">
                  <c:v>13.266975000000002</c:v>
                </c:pt>
                <c:pt idx="557">
                  <c:v>13.290300000000002</c:v>
                </c:pt>
                <c:pt idx="558">
                  <c:v>13.313685000000001</c:v>
                </c:pt>
                <c:pt idx="559">
                  <c:v>13.337085000000002</c:v>
                </c:pt>
                <c:pt idx="560">
                  <c:v>13.360440000000002</c:v>
                </c:pt>
                <c:pt idx="561">
                  <c:v>13.383795000000003</c:v>
                </c:pt>
                <c:pt idx="562">
                  <c:v>13.407180000000002</c:v>
                </c:pt>
                <c:pt idx="563">
                  <c:v>13.430610000000001</c:v>
                </c:pt>
                <c:pt idx="564">
                  <c:v>13.454070000000002</c:v>
                </c:pt>
                <c:pt idx="565">
                  <c:v>13.477500000000001</c:v>
                </c:pt>
                <c:pt idx="566">
                  <c:v>13.500915000000001</c:v>
                </c:pt>
                <c:pt idx="567">
                  <c:v>13.524375000000001</c:v>
                </c:pt>
                <c:pt idx="568">
                  <c:v>13.54785</c:v>
                </c:pt>
                <c:pt idx="569">
                  <c:v>13.571340000000001</c:v>
                </c:pt>
                <c:pt idx="570">
                  <c:v>13.594920000000002</c:v>
                </c:pt>
                <c:pt idx="571">
                  <c:v>13.618560000000002</c:v>
                </c:pt>
                <c:pt idx="572">
                  <c:v>13.642200000000003</c:v>
                </c:pt>
                <c:pt idx="573">
                  <c:v>13.665885000000003</c:v>
                </c:pt>
                <c:pt idx="574">
                  <c:v>13.689690000000002</c:v>
                </c:pt>
                <c:pt idx="575">
                  <c:v>13.713570000000002</c:v>
                </c:pt>
                <c:pt idx="576">
                  <c:v>13.737510000000002</c:v>
                </c:pt>
                <c:pt idx="577">
                  <c:v>13.761450000000002</c:v>
                </c:pt>
                <c:pt idx="578">
                  <c:v>13.785450000000001</c:v>
                </c:pt>
                <c:pt idx="579">
                  <c:v>13.809525000000001</c:v>
                </c:pt>
                <c:pt idx="580">
                  <c:v>13.833465</c:v>
                </c:pt>
                <c:pt idx="581">
                  <c:v>13.857345</c:v>
                </c:pt>
                <c:pt idx="582">
                  <c:v>13.881255000000001</c:v>
                </c:pt>
                <c:pt idx="583">
                  <c:v>13.905210000000002</c:v>
                </c:pt>
                <c:pt idx="584">
                  <c:v>13.929465000000002</c:v>
                </c:pt>
                <c:pt idx="585">
                  <c:v>13.953885000000001</c:v>
                </c:pt>
                <c:pt idx="586">
                  <c:v>13.978320000000002</c:v>
                </c:pt>
                <c:pt idx="587">
                  <c:v>14.002770000000002</c:v>
                </c:pt>
                <c:pt idx="588">
                  <c:v>14.027175000000002</c:v>
                </c:pt>
                <c:pt idx="589">
                  <c:v>14.051625000000001</c:v>
                </c:pt>
                <c:pt idx="590">
                  <c:v>14.076090000000001</c:v>
                </c:pt>
                <c:pt idx="591">
                  <c:v>14.100555</c:v>
                </c:pt>
                <c:pt idx="592">
                  <c:v>14.125005</c:v>
                </c:pt>
                <c:pt idx="593">
                  <c:v>14.149485</c:v>
                </c:pt>
                <c:pt idx="594">
                  <c:v>14.174025</c:v>
                </c:pt>
                <c:pt idx="595">
                  <c:v>14.198625</c:v>
                </c:pt>
                <c:pt idx="596">
                  <c:v>14.223269999999999</c:v>
                </c:pt>
                <c:pt idx="597">
                  <c:v>14.24793</c:v>
                </c:pt>
                <c:pt idx="598">
                  <c:v>14.272650000000001</c:v>
                </c:pt>
                <c:pt idx="599">
                  <c:v>14.29743</c:v>
                </c:pt>
                <c:pt idx="600">
                  <c:v>14.322255</c:v>
                </c:pt>
                <c:pt idx="601">
                  <c:v>14.34714</c:v>
                </c:pt>
                <c:pt idx="602">
                  <c:v>14.37204</c:v>
                </c:pt>
                <c:pt idx="603">
                  <c:v>14.396955</c:v>
                </c:pt>
                <c:pt idx="604">
                  <c:v>14.42193</c:v>
                </c:pt>
                <c:pt idx="605">
                  <c:v>14.44698</c:v>
                </c:pt>
                <c:pt idx="606">
                  <c:v>14.47212</c:v>
                </c:pt>
                <c:pt idx="607">
                  <c:v>14.497305000000001</c:v>
                </c:pt>
                <c:pt idx="608">
                  <c:v>14.522490000000001</c:v>
                </c:pt>
                <c:pt idx="609">
                  <c:v>14.547735000000001</c:v>
                </c:pt>
                <c:pt idx="610">
                  <c:v>14.573010000000002</c:v>
                </c:pt>
                <c:pt idx="611">
                  <c:v>14.598345000000002</c:v>
                </c:pt>
                <c:pt idx="612">
                  <c:v>14.623995000000003</c:v>
                </c:pt>
                <c:pt idx="613">
                  <c:v>14.649855000000002</c:v>
                </c:pt>
                <c:pt idx="614">
                  <c:v>14.675700000000003</c:v>
                </c:pt>
                <c:pt idx="615">
                  <c:v>14.701575000000002</c:v>
                </c:pt>
                <c:pt idx="616">
                  <c:v>14.727450000000001</c:v>
                </c:pt>
                <c:pt idx="617">
                  <c:v>14.75337</c:v>
                </c:pt>
                <c:pt idx="618">
                  <c:v>14.77932</c:v>
                </c:pt>
                <c:pt idx="619">
                  <c:v>14.805300000000001</c:v>
                </c:pt>
                <c:pt idx="620">
                  <c:v>14.831340000000001</c:v>
                </c:pt>
                <c:pt idx="621">
                  <c:v>14.857470000000001</c:v>
                </c:pt>
                <c:pt idx="622">
                  <c:v>14.88372</c:v>
                </c:pt>
                <c:pt idx="623">
                  <c:v>14.910030000000001</c:v>
                </c:pt>
                <c:pt idx="624">
                  <c:v>14.936400000000001</c:v>
                </c:pt>
                <c:pt idx="625">
                  <c:v>14.96283</c:v>
                </c:pt>
                <c:pt idx="626">
                  <c:v>14.989335000000001</c:v>
                </c:pt>
                <c:pt idx="627">
                  <c:v>15.0159</c:v>
                </c:pt>
                <c:pt idx="628">
                  <c:v>15.042555</c:v>
                </c:pt>
                <c:pt idx="629">
                  <c:v>15.069315</c:v>
                </c:pt>
                <c:pt idx="630">
                  <c:v>15.09615</c:v>
                </c:pt>
                <c:pt idx="631">
                  <c:v>15.123060000000001</c:v>
                </c:pt>
                <c:pt idx="632">
                  <c:v>15.150105</c:v>
                </c:pt>
                <c:pt idx="633">
                  <c:v>15.177255000000001</c:v>
                </c:pt>
                <c:pt idx="634">
                  <c:v>15.204450000000001</c:v>
                </c:pt>
                <c:pt idx="635">
                  <c:v>15.231720000000001</c:v>
                </c:pt>
                <c:pt idx="636">
                  <c:v>15.25914</c:v>
                </c:pt>
                <c:pt idx="637">
                  <c:v>15.286695</c:v>
                </c:pt>
                <c:pt idx="638">
                  <c:v>15.314354999999999</c:v>
                </c:pt>
                <c:pt idx="639">
                  <c:v>15.342134999999999</c:v>
                </c:pt>
                <c:pt idx="640">
                  <c:v>15.370004999999999</c:v>
                </c:pt>
                <c:pt idx="641">
                  <c:v>15.397995</c:v>
                </c:pt>
                <c:pt idx="642">
                  <c:v>15.426164999999999</c:v>
                </c:pt>
                <c:pt idx="643">
                  <c:v>15.454514999999999</c:v>
                </c:pt>
                <c:pt idx="644">
                  <c:v>15.482984999999999</c:v>
                </c:pt>
                <c:pt idx="645">
                  <c:v>15.511559999999999</c:v>
                </c:pt>
                <c:pt idx="646">
                  <c:v>15.540239999999999</c:v>
                </c:pt>
                <c:pt idx="647">
                  <c:v>15.569039999999999</c:v>
                </c:pt>
                <c:pt idx="648">
                  <c:v>15.597975</c:v>
                </c:pt>
                <c:pt idx="649">
                  <c:v>15.62706</c:v>
                </c:pt>
                <c:pt idx="650">
                  <c:v>15.656295</c:v>
                </c:pt>
                <c:pt idx="651">
                  <c:v>15.685650000000001</c:v>
                </c:pt>
                <c:pt idx="652">
                  <c:v>15.71514</c:v>
                </c:pt>
                <c:pt idx="653">
                  <c:v>15.744854999999999</c:v>
                </c:pt>
                <c:pt idx="654">
                  <c:v>15.77478</c:v>
                </c:pt>
                <c:pt idx="655">
                  <c:v>15.80481</c:v>
                </c:pt>
                <c:pt idx="656">
                  <c:v>15.835005000000001</c:v>
                </c:pt>
                <c:pt idx="657">
                  <c:v>15.865425</c:v>
                </c:pt>
                <c:pt idx="658">
                  <c:v>15.89601</c:v>
                </c:pt>
                <c:pt idx="659">
                  <c:v>15.926805</c:v>
                </c:pt>
                <c:pt idx="660">
                  <c:v>15.957855</c:v>
                </c:pt>
                <c:pt idx="661">
                  <c:v>15.989174999999999</c:v>
                </c:pt>
                <c:pt idx="662">
                  <c:v>16.020734999999998</c:v>
                </c:pt>
                <c:pt idx="663">
                  <c:v>16.05255</c:v>
                </c:pt>
                <c:pt idx="664">
                  <c:v>16.084710000000001</c:v>
                </c:pt>
                <c:pt idx="665">
                  <c:v>16.117155</c:v>
                </c:pt>
                <c:pt idx="666">
                  <c:v>16.149885000000001</c:v>
                </c:pt>
                <c:pt idx="667">
                  <c:v>16.182960000000001</c:v>
                </c:pt>
                <c:pt idx="668">
                  <c:v>16.216395000000002</c:v>
                </c:pt>
                <c:pt idx="669">
                  <c:v>16.250230000000002</c:v>
                </c:pt>
                <c:pt idx="670">
                  <c:v>16.284485000000004</c:v>
                </c:pt>
                <c:pt idx="671">
                  <c:v>16.301720000000003</c:v>
                </c:pt>
                <c:pt idx="672">
                  <c:v>16.312670000000004</c:v>
                </c:pt>
                <c:pt idx="673">
                  <c:v>16.334765000000004</c:v>
                </c:pt>
                <c:pt idx="674">
                  <c:v>16.357070000000004</c:v>
                </c:pt>
                <c:pt idx="675">
                  <c:v>16.379360000000005</c:v>
                </c:pt>
                <c:pt idx="676">
                  <c:v>16.401650000000007</c:v>
                </c:pt>
                <c:pt idx="677">
                  <c:v>16.423985000000009</c:v>
                </c:pt>
                <c:pt idx="678">
                  <c:v>16.446320000000011</c:v>
                </c:pt>
                <c:pt idx="679">
                  <c:v>16.468655000000012</c:v>
                </c:pt>
                <c:pt idx="680">
                  <c:v>16.491020000000013</c:v>
                </c:pt>
                <c:pt idx="681">
                  <c:v>16.513380000000012</c:v>
                </c:pt>
                <c:pt idx="682">
                  <c:v>16.535725000000014</c:v>
                </c:pt>
                <c:pt idx="683">
                  <c:v>16.558060000000015</c:v>
                </c:pt>
                <c:pt idx="684">
                  <c:v>16.580400000000015</c:v>
                </c:pt>
                <c:pt idx="685">
                  <c:v>16.602740000000015</c:v>
                </c:pt>
                <c:pt idx="686">
                  <c:v>16.625090000000014</c:v>
                </c:pt>
                <c:pt idx="687">
                  <c:v>16.647380000000016</c:v>
                </c:pt>
                <c:pt idx="688">
                  <c:v>16.669580000000018</c:v>
                </c:pt>
                <c:pt idx="689">
                  <c:v>16.691750000000017</c:v>
                </c:pt>
                <c:pt idx="690">
                  <c:v>16.713950000000018</c:v>
                </c:pt>
                <c:pt idx="691">
                  <c:v>16.736225000000019</c:v>
                </c:pt>
                <c:pt idx="692">
                  <c:v>16.75851500000002</c:v>
                </c:pt>
                <c:pt idx="693">
                  <c:v>16.78077500000002</c:v>
                </c:pt>
                <c:pt idx="694">
                  <c:v>16.803035000000019</c:v>
                </c:pt>
                <c:pt idx="695">
                  <c:v>16.82531000000002</c:v>
                </c:pt>
                <c:pt idx="696">
                  <c:v>16.847570000000019</c:v>
                </c:pt>
                <c:pt idx="697">
                  <c:v>16.869830000000018</c:v>
                </c:pt>
                <c:pt idx="698">
                  <c:v>16.89207500000002</c:v>
                </c:pt>
                <c:pt idx="699">
                  <c:v>16.91430500000002</c:v>
                </c:pt>
                <c:pt idx="700">
                  <c:v>16.936550000000022</c:v>
                </c:pt>
                <c:pt idx="701">
                  <c:v>16.958810000000021</c:v>
                </c:pt>
                <c:pt idx="702">
                  <c:v>16.981085000000022</c:v>
                </c:pt>
                <c:pt idx="703">
                  <c:v>17.003390000000021</c:v>
                </c:pt>
                <c:pt idx="704">
                  <c:v>17.025710000000021</c:v>
                </c:pt>
                <c:pt idx="705">
                  <c:v>17.048030000000022</c:v>
                </c:pt>
                <c:pt idx="706">
                  <c:v>17.070335000000021</c:v>
                </c:pt>
                <c:pt idx="707">
                  <c:v>17.092640000000021</c:v>
                </c:pt>
                <c:pt idx="708">
                  <c:v>17.114960000000021</c:v>
                </c:pt>
                <c:pt idx="709">
                  <c:v>17.137295000000023</c:v>
                </c:pt>
                <c:pt idx="710">
                  <c:v>17.159645000000022</c:v>
                </c:pt>
                <c:pt idx="711">
                  <c:v>17.181980000000024</c:v>
                </c:pt>
                <c:pt idx="712">
                  <c:v>17.204315000000026</c:v>
                </c:pt>
                <c:pt idx="713">
                  <c:v>17.226665000000025</c:v>
                </c:pt>
                <c:pt idx="714">
                  <c:v>17.249015000000025</c:v>
                </c:pt>
                <c:pt idx="715">
                  <c:v>17.271380000000025</c:v>
                </c:pt>
                <c:pt idx="716">
                  <c:v>17.293760000000024</c:v>
                </c:pt>
                <c:pt idx="717">
                  <c:v>17.316155000000023</c:v>
                </c:pt>
                <c:pt idx="718">
                  <c:v>17.338535000000022</c:v>
                </c:pt>
                <c:pt idx="719">
                  <c:v>17.360945000000022</c:v>
                </c:pt>
                <c:pt idx="720">
                  <c:v>17.383385000000022</c:v>
                </c:pt>
                <c:pt idx="721">
                  <c:v>17.40581000000002</c:v>
                </c:pt>
                <c:pt idx="722">
                  <c:v>17.428220000000021</c:v>
                </c:pt>
                <c:pt idx="723">
                  <c:v>17.45066000000002</c:v>
                </c:pt>
                <c:pt idx="724">
                  <c:v>17.47314500000002</c:v>
                </c:pt>
                <c:pt idx="725">
                  <c:v>17.49563000000002</c:v>
                </c:pt>
                <c:pt idx="726">
                  <c:v>17.518115000000019</c:v>
                </c:pt>
                <c:pt idx="727">
                  <c:v>17.540600000000019</c:v>
                </c:pt>
                <c:pt idx="728">
                  <c:v>17.563130000000019</c:v>
                </c:pt>
                <c:pt idx="729">
                  <c:v>17.58571000000002</c:v>
                </c:pt>
                <c:pt idx="730">
                  <c:v>17.608305000000019</c:v>
                </c:pt>
                <c:pt idx="731">
                  <c:v>17.630910000000018</c:v>
                </c:pt>
                <c:pt idx="732">
                  <c:v>17.653500000000019</c:v>
                </c:pt>
                <c:pt idx="733">
                  <c:v>17.676105000000017</c:v>
                </c:pt>
                <c:pt idx="734">
                  <c:v>17.698755000000016</c:v>
                </c:pt>
                <c:pt idx="735">
                  <c:v>17.721405000000015</c:v>
                </c:pt>
                <c:pt idx="736">
                  <c:v>17.744085000000016</c:v>
                </c:pt>
                <c:pt idx="737">
                  <c:v>17.766810000000017</c:v>
                </c:pt>
                <c:pt idx="738">
                  <c:v>17.789535000000019</c:v>
                </c:pt>
                <c:pt idx="739">
                  <c:v>17.812290000000019</c:v>
                </c:pt>
                <c:pt idx="740">
                  <c:v>17.83510500000002</c:v>
                </c:pt>
                <c:pt idx="741">
                  <c:v>17.857920000000021</c:v>
                </c:pt>
                <c:pt idx="742">
                  <c:v>17.88075000000002</c:v>
                </c:pt>
                <c:pt idx="743">
                  <c:v>17.903610000000022</c:v>
                </c:pt>
                <c:pt idx="744">
                  <c:v>17.926485000000021</c:v>
                </c:pt>
                <c:pt idx="745">
                  <c:v>17.94936000000002</c:v>
                </c:pt>
                <c:pt idx="746">
                  <c:v>17.97225000000002</c:v>
                </c:pt>
                <c:pt idx="747">
                  <c:v>17.995185000000021</c:v>
                </c:pt>
                <c:pt idx="748">
                  <c:v>18.01815000000002</c:v>
                </c:pt>
                <c:pt idx="749">
                  <c:v>18.04113000000002</c:v>
                </c:pt>
                <c:pt idx="750">
                  <c:v>18.06414000000002</c:v>
                </c:pt>
                <c:pt idx="751">
                  <c:v>18.087180000000021</c:v>
                </c:pt>
                <c:pt idx="752">
                  <c:v>18.110235000000021</c:v>
                </c:pt>
                <c:pt idx="753">
                  <c:v>18.133350000000021</c:v>
                </c:pt>
                <c:pt idx="754">
                  <c:v>18.156495000000021</c:v>
                </c:pt>
                <c:pt idx="755">
                  <c:v>18.179655000000022</c:v>
                </c:pt>
                <c:pt idx="756">
                  <c:v>18.20283000000002</c:v>
                </c:pt>
                <c:pt idx="757">
                  <c:v>18.226050000000019</c:v>
                </c:pt>
                <c:pt idx="758">
                  <c:v>18.249315000000017</c:v>
                </c:pt>
                <c:pt idx="759">
                  <c:v>18.272610000000018</c:v>
                </c:pt>
                <c:pt idx="760">
                  <c:v>18.295920000000017</c:v>
                </c:pt>
                <c:pt idx="761">
                  <c:v>18.319230000000015</c:v>
                </c:pt>
                <c:pt idx="762">
                  <c:v>18.342600000000015</c:v>
                </c:pt>
                <c:pt idx="763">
                  <c:v>18.365985000000016</c:v>
                </c:pt>
                <c:pt idx="764">
                  <c:v>18.389385000000015</c:v>
                </c:pt>
                <c:pt idx="765">
                  <c:v>18.412815000000016</c:v>
                </c:pt>
                <c:pt idx="766">
                  <c:v>18.436275000000016</c:v>
                </c:pt>
                <c:pt idx="767">
                  <c:v>18.459780000000016</c:v>
                </c:pt>
                <c:pt idx="768">
                  <c:v>18.483300000000018</c:v>
                </c:pt>
                <c:pt idx="769">
                  <c:v>18.506880000000017</c:v>
                </c:pt>
                <c:pt idx="770">
                  <c:v>18.530505000000016</c:v>
                </c:pt>
                <c:pt idx="771">
                  <c:v>18.554140000000015</c:v>
                </c:pt>
                <c:pt idx="772">
                  <c:v>18.577835000000015</c:v>
                </c:pt>
                <c:pt idx="773">
                  <c:v>18.601550000000014</c:v>
                </c:pt>
                <c:pt idx="774">
                  <c:v>18.625300000000014</c:v>
                </c:pt>
                <c:pt idx="775">
                  <c:v>18.649125000000012</c:v>
                </c:pt>
                <c:pt idx="776">
                  <c:v>18.672990000000013</c:v>
                </c:pt>
                <c:pt idx="777">
                  <c:v>18.696870000000011</c:v>
                </c:pt>
                <c:pt idx="778">
                  <c:v>18.72075000000001</c:v>
                </c:pt>
                <c:pt idx="779">
                  <c:v>18.74466000000001</c:v>
                </c:pt>
                <c:pt idx="780">
                  <c:v>18.768615000000011</c:v>
                </c:pt>
                <c:pt idx="781">
                  <c:v>18.792615000000012</c:v>
                </c:pt>
                <c:pt idx="782">
                  <c:v>18.816645000000012</c:v>
                </c:pt>
                <c:pt idx="783">
                  <c:v>18.840720000000012</c:v>
                </c:pt>
                <c:pt idx="784">
                  <c:v>18.86487000000001</c:v>
                </c:pt>
                <c:pt idx="785">
                  <c:v>18.889065000000009</c:v>
                </c:pt>
                <c:pt idx="786">
                  <c:v>18.913320000000009</c:v>
                </c:pt>
                <c:pt idx="787">
                  <c:v>18.937635000000011</c:v>
                </c:pt>
                <c:pt idx="788">
                  <c:v>18.961980000000011</c:v>
                </c:pt>
                <c:pt idx="789">
                  <c:v>18.986370000000012</c:v>
                </c:pt>
                <c:pt idx="790">
                  <c:v>19.010805000000012</c:v>
                </c:pt>
                <c:pt idx="791">
                  <c:v>19.035240000000012</c:v>
                </c:pt>
                <c:pt idx="792">
                  <c:v>19.059705000000012</c:v>
                </c:pt>
                <c:pt idx="793">
                  <c:v>19.08424500000001</c:v>
                </c:pt>
                <c:pt idx="794">
                  <c:v>19.108845000000009</c:v>
                </c:pt>
                <c:pt idx="795">
                  <c:v>19.133490000000009</c:v>
                </c:pt>
                <c:pt idx="796">
                  <c:v>19.158210000000008</c:v>
                </c:pt>
                <c:pt idx="797">
                  <c:v>19.182960000000008</c:v>
                </c:pt>
                <c:pt idx="798">
                  <c:v>19.207740000000008</c:v>
                </c:pt>
                <c:pt idx="799">
                  <c:v>19.232610000000008</c:v>
                </c:pt>
                <c:pt idx="800">
                  <c:v>19.257525000000008</c:v>
                </c:pt>
                <c:pt idx="801">
                  <c:v>19.282485000000008</c:v>
                </c:pt>
                <c:pt idx="802">
                  <c:v>19.307490000000008</c:v>
                </c:pt>
                <c:pt idx="803">
                  <c:v>19.33255500000001</c:v>
                </c:pt>
                <c:pt idx="804">
                  <c:v>19.357680000000009</c:v>
                </c:pt>
                <c:pt idx="805">
                  <c:v>19.38286500000001</c:v>
                </c:pt>
                <c:pt idx="806">
                  <c:v>19.408120000000011</c:v>
                </c:pt>
                <c:pt idx="807">
                  <c:v>19.43343500000001</c:v>
                </c:pt>
                <c:pt idx="808">
                  <c:v>19.458815000000008</c:v>
                </c:pt>
                <c:pt idx="809">
                  <c:v>19.484255000000008</c:v>
                </c:pt>
                <c:pt idx="810">
                  <c:v>19.509755000000009</c:v>
                </c:pt>
                <c:pt idx="811">
                  <c:v>19.53534500000001</c:v>
                </c:pt>
                <c:pt idx="812">
                  <c:v>19.561025000000011</c:v>
                </c:pt>
                <c:pt idx="813">
                  <c:v>19.586750000000013</c:v>
                </c:pt>
                <c:pt idx="814">
                  <c:v>19.612535000000012</c:v>
                </c:pt>
                <c:pt idx="815">
                  <c:v>19.638410000000011</c:v>
                </c:pt>
                <c:pt idx="816">
                  <c:v>19.664345000000012</c:v>
                </c:pt>
                <c:pt idx="817">
                  <c:v>19.690325000000012</c:v>
                </c:pt>
                <c:pt idx="818">
                  <c:v>19.71641000000001</c:v>
                </c:pt>
                <c:pt idx="819">
                  <c:v>19.742570000000011</c:v>
                </c:pt>
                <c:pt idx="820">
                  <c:v>19.76879000000001</c:v>
                </c:pt>
                <c:pt idx="821">
                  <c:v>19.795130000000011</c:v>
                </c:pt>
                <c:pt idx="822">
                  <c:v>19.821545000000011</c:v>
                </c:pt>
                <c:pt idx="823">
                  <c:v>19.848020000000012</c:v>
                </c:pt>
                <c:pt idx="824">
                  <c:v>19.874600000000012</c:v>
                </c:pt>
                <c:pt idx="825">
                  <c:v>19.901270000000011</c:v>
                </c:pt>
                <c:pt idx="826">
                  <c:v>19.928060000000009</c:v>
                </c:pt>
                <c:pt idx="827">
                  <c:v>19.95497000000001</c:v>
                </c:pt>
                <c:pt idx="828">
                  <c:v>19.98191000000001</c:v>
                </c:pt>
                <c:pt idx="829">
                  <c:v>20.00894000000001</c:v>
                </c:pt>
                <c:pt idx="830">
                  <c:v>20.036120000000011</c:v>
                </c:pt>
                <c:pt idx="831">
                  <c:v>20.063420000000011</c:v>
                </c:pt>
                <c:pt idx="832">
                  <c:v>20.090825000000013</c:v>
                </c:pt>
                <c:pt idx="833">
                  <c:v>20.118320000000011</c:v>
                </c:pt>
                <c:pt idx="834">
                  <c:v>20.14595000000001</c:v>
                </c:pt>
                <c:pt idx="835">
                  <c:v>20.173715000000009</c:v>
                </c:pt>
                <c:pt idx="836">
                  <c:v>20.201585000000009</c:v>
                </c:pt>
                <c:pt idx="837">
                  <c:v>20.22956000000001</c:v>
                </c:pt>
                <c:pt idx="838">
                  <c:v>20.257640000000009</c:v>
                </c:pt>
                <c:pt idx="839">
                  <c:v>20.285855000000009</c:v>
                </c:pt>
                <c:pt idx="840">
                  <c:v>20.314220000000009</c:v>
                </c:pt>
                <c:pt idx="841">
                  <c:v>20.342735000000008</c:v>
                </c:pt>
                <c:pt idx="842">
                  <c:v>20.37141500000001</c:v>
                </c:pt>
                <c:pt idx="843">
                  <c:v>20.400275000000011</c:v>
                </c:pt>
                <c:pt idx="844">
                  <c:v>20.42927000000001</c:v>
                </c:pt>
                <c:pt idx="845">
                  <c:v>20.45838500000001</c:v>
                </c:pt>
                <c:pt idx="846">
                  <c:v>20.487680000000012</c:v>
                </c:pt>
                <c:pt idx="847">
                  <c:v>20.517125000000011</c:v>
                </c:pt>
                <c:pt idx="848">
                  <c:v>20.546720000000011</c:v>
                </c:pt>
                <c:pt idx="849">
                  <c:v>20.576540000000012</c:v>
                </c:pt>
                <c:pt idx="850">
                  <c:v>20.606540000000013</c:v>
                </c:pt>
                <c:pt idx="851">
                  <c:v>20.636700000000012</c:v>
                </c:pt>
                <c:pt idx="852">
                  <c:v>20.667070000000013</c:v>
                </c:pt>
                <c:pt idx="853">
                  <c:v>20.697655000000012</c:v>
                </c:pt>
                <c:pt idx="854">
                  <c:v>20.728480000000012</c:v>
                </c:pt>
                <c:pt idx="855">
                  <c:v>20.759545000000013</c:v>
                </c:pt>
                <c:pt idx="856">
                  <c:v>20.790865000000014</c:v>
                </c:pt>
                <c:pt idx="857">
                  <c:v>20.822440000000014</c:v>
                </c:pt>
                <c:pt idx="858">
                  <c:v>20.854270000000014</c:v>
                </c:pt>
                <c:pt idx="859">
                  <c:v>20.886385000000015</c:v>
                </c:pt>
                <c:pt idx="860">
                  <c:v>20.918770000000016</c:v>
                </c:pt>
                <c:pt idx="861">
                  <c:v>20.951470000000015</c:v>
                </c:pt>
                <c:pt idx="862">
                  <c:v>20.984515000000016</c:v>
                </c:pt>
                <c:pt idx="863">
                  <c:v>21.017890000000016</c:v>
                </c:pt>
                <c:pt idx="864">
                  <c:v>21.051640000000017</c:v>
                </c:pt>
                <c:pt idx="865">
                  <c:v>21.068620000000017</c:v>
                </c:pt>
                <c:pt idx="866">
                  <c:v>21.079580000000018</c:v>
                </c:pt>
                <c:pt idx="867">
                  <c:v>21.101775000000018</c:v>
                </c:pt>
                <c:pt idx="868">
                  <c:v>21.124260000000017</c:v>
                </c:pt>
                <c:pt idx="869">
                  <c:v>21.146745000000017</c:v>
                </c:pt>
                <c:pt idx="870">
                  <c:v>21.169200000000018</c:v>
                </c:pt>
                <c:pt idx="871">
                  <c:v>21.191640000000017</c:v>
                </c:pt>
                <c:pt idx="872">
                  <c:v>21.214095000000018</c:v>
                </c:pt>
                <c:pt idx="873">
                  <c:v>21.236535000000018</c:v>
                </c:pt>
                <c:pt idx="874">
                  <c:v>21.258945000000018</c:v>
                </c:pt>
                <c:pt idx="875">
                  <c:v>21.281340000000018</c:v>
                </c:pt>
                <c:pt idx="876">
                  <c:v>21.303705000000019</c:v>
                </c:pt>
                <c:pt idx="877">
                  <c:v>21.326055000000018</c:v>
                </c:pt>
                <c:pt idx="878">
                  <c:v>21.348435000000016</c:v>
                </c:pt>
                <c:pt idx="879">
                  <c:v>21.370880000000017</c:v>
                </c:pt>
                <c:pt idx="880">
                  <c:v>21.393370000000019</c:v>
                </c:pt>
                <c:pt idx="881">
                  <c:v>21.41587000000002</c:v>
                </c:pt>
                <c:pt idx="882">
                  <c:v>21.438130000000019</c:v>
                </c:pt>
                <c:pt idx="883">
                  <c:v>21.460180000000019</c:v>
                </c:pt>
                <c:pt idx="884">
                  <c:v>21.48224500000002</c:v>
                </c:pt>
                <c:pt idx="885">
                  <c:v>21.504370000000019</c:v>
                </c:pt>
                <c:pt idx="886">
                  <c:v>21.52651000000002</c:v>
                </c:pt>
                <c:pt idx="887">
                  <c:v>21.54865000000002</c:v>
                </c:pt>
                <c:pt idx="888">
                  <c:v>21.570850000000021</c:v>
                </c:pt>
                <c:pt idx="889">
                  <c:v>21.593020000000021</c:v>
                </c:pt>
                <c:pt idx="890">
                  <c:v>21.615160000000021</c:v>
                </c:pt>
                <c:pt idx="891">
                  <c:v>21.637315000000022</c:v>
                </c:pt>
                <c:pt idx="892">
                  <c:v>21.659530000000021</c:v>
                </c:pt>
                <c:pt idx="893">
                  <c:v>21.681745000000021</c:v>
                </c:pt>
                <c:pt idx="894">
                  <c:v>21.703930000000021</c:v>
                </c:pt>
                <c:pt idx="895">
                  <c:v>21.726160000000021</c:v>
                </c:pt>
                <c:pt idx="896">
                  <c:v>21.748405000000023</c:v>
                </c:pt>
                <c:pt idx="897">
                  <c:v>21.770620000000022</c:v>
                </c:pt>
                <c:pt idx="898">
                  <c:v>21.792820000000024</c:v>
                </c:pt>
                <c:pt idx="899">
                  <c:v>21.815050000000024</c:v>
                </c:pt>
                <c:pt idx="900">
                  <c:v>21.837280000000025</c:v>
                </c:pt>
                <c:pt idx="901">
                  <c:v>21.859495000000024</c:v>
                </c:pt>
                <c:pt idx="902">
                  <c:v>21.881755000000023</c:v>
                </c:pt>
                <c:pt idx="903">
                  <c:v>21.904030000000024</c:v>
                </c:pt>
                <c:pt idx="904">
                  <c:v>21.926260000000024</c:v>
                </c:pt>
                <c:pt idx="905">
                  <c:v>21.948505000000026</c:v>
                </c:pt>
                <c:pt idx="906">
                  <c:v>21.970810000000025</c:v>
                </c:pt>
                <c:pt idx="907">
                  <c:v>21.993115000000024</c:v>
                </c:pt>
                <c:pt idx="908">
                  <c:v>22.015405000000026</c:v>
                </c:pt>
                <c:pt idx="909">
                  <c:v>22.037695000000028</c:v>
                </c:pt>
                <c:pt idx="910">
                  <c:v>22.060000000000027</c:v>
                </c:pt>
                <c:pt idx="911">
                  <c:v>22.082320000000028</c:v>
                </c:pt>
                <c:pt idx="912">
                  <c:v>22.104640000000028</c:v>
                </c:pt>
                <c:pt idx="913">
                  <c:v>22.126990000000028</c:v>
                </c:pt>
                <c:pt idx="914">
                  <c:v>22.149340000000027</c:v>
                </c:pt>
                <c:pt idx="915">
                  <c:v>22.171690000000027</c:v>
                </c:pt>
                <c:pt idx="916">
                  <c:v>22.194055000000027</c:v>
                </c:pt>
                <c:pt idx="917">
                  <c:v>22.216435000000025</c:v>
                </c:pt>
                <c:pt idx="918">
                  <c:v>22.238845000000026</c:v>
                </c:pt>
                <c:pt idx="919">
                  <c:v>22.261255000000027</c:v>
                </c:pt>
                <c:pt idx="920">
                  <c:v>22.283660000000026</c:v>
                </c:pt>
                <c:pt idx="921">
                  <c:v>22.306095000000028</c:v>
                </c:pt>
                <c:pt idx="922">
                  <c:v>22.328580000000027</c:v>
                </c:pt>
                <c:pt idx="923">
                  <c:v>22.351065000000027</c:v>
                </c:pt>
                <c:pt idx="924">
                  <c:v>22.373520000000028</c:v>
                </c:pt>
                <c:pt idx="925">
                  <c:v>22.395975000000028</c:v>
                </c:pt>
                <c:pt idx="926">
                  <c:v>22.418475000000029</c:v>
                </c:pt>
                <c:pt idx="927">
                  <c:v>22.441035000000028</c:v>
                </c:pt>
                <c:pt idx="928">
                  <c:v>22.463595000000026</c:v>
                </c:pt>
                <c:pt idx="929">
                  <c:v>22.486155000000025</c:v>
                </c:pt>
                <c:pt idx="930">
                  <c:v>22.508750000000024</c:v>
                </c:pt>
                <c:pt idx="931">
                  <c:v>22.531330000000025</c:v>
                </c:pt>
                <c:pt idx="932">
                  <c:v>22.553935000000024</c:v>
                </c:pt>
                <c:pt idx="933">
                  <c:v>22.576570000000025</c:v>
                </c:pt>
                <c:pt idx="934">
                  <c:v>22.599190000000025</c:v>
                </c:pt>
                <c:pt idx="935">
                  <c:v>22.621855000000025</c:v>
                </c:pt>
                <c:pt idx="936">
                  <c:v>22.644550000000024</c:v>
                </c:pt>
                <c:pt idx="937">
                  <c:v>22.667275000000025</c:v>
                </c:pt>
                <c:pt idx="938">
                  <c:v>22.690060000000024</c:v>
                </c:pt>
                <c:pt idx="939">
                  <c:v>22.712830000000025</c:v>
                </c:pt>
                <c:pt idx="940">
                  <c:v>22.735630000000025</c:v>
                </c:pt>
                <c:pt idx="941">
                  <c:v>22.758460000000024</c:v>
                </c:pt>
                <c:pt idx="942">
                  <c:v>22.781275000000026</c:v>
                </c:pt>
                <c:pt idx="943">
                  <c:v>22.804120000000026</c:v>
                </c:pt>
                <c:pt idx="944">
                  <c:v>22.826965000000026</c:v>
                </c:pt>
                <c:pt idx="945">
                  <c:v>22.849810000000026</c:v>
                </c:pt>
                <c:pt idx="946">
                  <c:v>22.872700000000027</c:v>
                </c:pt>
                <c:pt idx="947">
                  <c:v>22.895590000000027</c:v>
                </c:pt>
                <c:pt idx="948">
                  <c:v>22.918465000000026</c:v>
                </c:pt>
                <c:pt idx="949">
                  <c:v>22.941370000000028</c:v>
                </c:pt>
                <c:pt idx="950">
                  <c:v>22.964305000000028</c:v>
                </c:pt>
                <c:pt idx="951">
                  <c:v>22.98725500000003</c:v>
                </c:pt>
                <c:pt idx="952">
                  <c:v>23.010220000000029</c:v>
                </c:pt>
                <c:pt idx="953">
                  <c:v>23.03321500000003</c:v>
                </c:pt>
                <c:pt idx="954">
                  <c:v>23.056240000000031</c:v>
                </c:pt>
                <c:pt idx="955">
                  <c:v>23.079325000000029</c:v>
                </c:pt>
                <c:pt idx="956">
                  <c:v>23.10244000000003</c:v>
                </c:pt>
                <c:pt idx="957">
                  <c:v>23.125585000000029</c:v>
                </c:pt>
                <c:pt idx="958">
                  <c:v>23.14879000000003</c:v>
                </c:pt>
                <c:pt idx="959">
                  <c:v>23.17198000000003</c:v>
                </c:pt>
                <c:pt idx="960">
                  <c:v>23.195200000000028</c:v>
                </c:pt>
                <c:pt idx="961">
                  <c:v>23.218480000000028</c:v>
                </c:pt>
                <c:pt idx="962">
                  <c:v>23.241760000000028</c:v>
                </c:pt>
                <c:pt idx="963">
                  <c:v>23.265040000000027</c:v>
                </c:pt>
                <c:pt idx="964">
                  <c:v>23.288350000000026</c:v>
                </c:pt>
                <c:pt idx="965">
                  <c:v>23.311690000000027</c:v>
                </c:pt>
                <c:pt idx="966">
                  <c:v>23.335045000000026</c:v>
                </c:pt>
                <c:pt idx="967">
                  <c:v>23.358445000000025</c:v>
                </c:pt>
                <c:pt idx="968">
                  <c:v>23.381875000000026</c:v>
                </c:pt>
                <c:pt idx="969">
                  <c:v>23.405305000000027</c:v>
                </c:pt>
                <c:pt idx="970">
                  <c:v>23.428765000000027</c:v>
                </c:pt>
                <c:pt idx="971">
                  <c:v>23.452285000000028</c:v>
                </c:pt>
                <c:pt idx="972">
                  <c:v>23.475865000000027</c:v>
                </c:pt>
                <c:pt idx="973">
                  <c:v>23.499490000000026</c:v>
                </c:pt>
                <c:pt idx="974">
                  <c:v>23.523145000000028</c:v>
                </c:pt>
                <c:pt idx="975">
                  <c:v>23.546810000000029</c:v>
                </c:pt>
                <c:pt idx="976">
                  <c:v>23.570505000000029</c:v>
                </c:pt>
                <c:pt idx="977">
                  <c:v>23.594250000000031</c:v>
                </c:pt>
                <c:pt idx="978">
                  <c:v>23.61801000000003</c:v>
                </c:pt>
                <c:pt idx="979">
                  <c:v>23.641785000000031</c:v>
                </c:pt>
                <c:pt idx="980">
                  <c:v>23.66559000000003</c:v>
                </c:pt>
                <c:pt idx="981">
                  <c:v>23.689425000000028</c:v>
                </c:pt>
                <c:pt idx="982">
                  <c:v>23.713320000000028</c:v>
                </c:pt>
                <c:pt idx="983">
                  <c:v>23.737245000000026</c:v>
                </c:pt>
                <c:pt idx="984">
                  <c:v>23.761170000000025</c:v>
                </c:pt>
                <c:pt idx="985">
                  <c:v>23.785140000000023</c:v>
                </c:pt>
                <c:pt idx="986">
                  <c:v>23.809185000000024</c:v>
                </c:pt>
                <c:pt idx="987">
                  <c:v>23.833260000000024</c:v>
                </c:pt>
                <c:pt idx="988">
                  <c:v>23.857350000000025</c:v>
                </c:pt>
                <c:pt idx="989">
                  <c:v>23.881500000000024</c:v>
                </c:pt>
                <c:pt idx="990">
                  <c:v>23.905710000000024</c:v>
                </c:pt>
                <c:pt idx="991">
                  <c:v>23.929980000000025</c:v>
                </c:pt>
                <c:pt idx="992">
                  <c:v>23.954310000000024</c:v>
                </c:pt>
                <c:pt idx="993">
                  <c:v>23.978670000000026</c:v>
                </c:pt>
                <c:pt idx="994">
                  <c:v>24.003030000000027</c:v>
                </c:pt>
                <c:pt idx="995">
                  <c:v>24.027410000000028</c:v>
                </c:pt>
                <c:pt idx="996">
                  <c:v>24.051820000000028</c:v>
                </c:pt>
                <c:pt idx="997">
                  <c:v>24.076270000000029</c:v>
                </c:pt>
                <c:pt idx="998">
                  <c:v>24.100790000000028</c:v>
                </c:pt>
                <c:pt idx="999">
                  <c:v>24.125370000000029</c:v>
                </c:pt>
                <c:pt idx="1000">
                  <c:v>24.150000000000027</c:v>
                </c:pt>
                <c:pt idx="1001">
                  <c:v>24.174700000000026</c:v>
                </c:pt>
                <c:pt idx="1002">
                  <c:v>24.199460000000027</c:v>
                </c:pt>
                <c:pt idx="1003">
                  <c:v>24.224270000000026</c:v>
                </c:pt>
                <c:pt idx="1004">
                  <c:v>24.249140000000025</c:v>
                </c:pt>
                <c:pt idx="1005">
                  <c:v>24.274040000000024</c:v>
                </c:pt>
                <c:pt idx="1006">
                  <c:v>24.298970000000025</c:v>
                </c:pt>
                <c:pt idx="1007">
                  <c:v>24.323945000000027</c:v>
                </c:pt>
                <c:pt idx="1008">
                  <c:v>24.349010000000028</c:v>
                </c:pt>
                <c:pt idx="1009">
                  <c:v>24.37416500000003</c:v>
                </c:pt>
                <c:pt idx="1010">
                  <c:v>24.39935000000003</c:v>
                </c:pt>
                <c:pt idx="1011">
                  <c:v>24.424580000000031</c:v>
                </c:pt>
                <c:pt idx="1012">
                  <c:v>24.44988500000003</c:v>
                </c:pt>
                <c:pt idx="1013">
                  <c:v>24.475250000000031</c:v>
                </c:pt>
                <c:pt idx="1014">
                  <c:v>24.500640000000033</c:v>
                </c:pt>
                <c:pt idx="1015">
                  <c:v>24.526075000000034</c:v>
                </c:pt>
                <c:pt idx="1016">
                  <c:v>24.551605000000034</c:v>
                </c:pt>
                <c:pt idx="1017">
                  <c:v>24.577240000000035</c:v>
                </c:pt>
                <c:pt idx="1018">
                  <c:v>24.602935000000034</c:v>
                </c:pt>
                <c:pt idx="1019">
                  <c:v>24.628660000000036</c:v>
                </c:pt>
                <c:pt idx="1020">
                  <c:v>24.654475000000037</c:v>
                </c:pt>
                <c:pt idx="1021">
                  <c:v>24.680380000000039</c:v>
                </c:pt>
                <c:pt idx="1022">
                  <c:v>24.70633000000004</c:v>
                </c:pt>
                <c:pt idx="1023">
                  <c:v>24.732355000000041</c:v>
                </c:pt>
                <c:pt idx="1024">
                  <c:v>24.758500000000041</c:v>
                </c:pt>
                <c:pt idx="1025">
                  <c:v>24.784750000000042</c:v>
                </c:pt>
                <c:pt idx="1026">
                  <c:v>24.81106000000004</c:v>
                </c:pt>
                <c:pt idx="1027">
                  <c:v>24.83743000000004</c:v>
                </c:pt>
                <c:pt idx="1028">
                  <c:v>24.863875000000039</c:v>
                </c:pt>
                <c:pt idx="1029">
                  <c:v>24.890395000000041</c:v>
                </c:pt>
                <c:pt idx="1030">
                  <c:v>24.917005000000042</c:v>
                </c:pt>
                <c:pt idx="1031">
                  <c:v>24.943690000000043</c:v>
                </c:pt>
                <c:pt idx="1032">
                  <c:v>24.970465000000043</c:v>
                </c:pt>
                <c:pt idx="1033">
                  <c:v>24.997360000000043</c:v>
                </c:pt>
                <c:pt idx="1034">
                  <c:v>25.024330000000042</c:v>
                </c:pt>
                <c:pt idx="1035">
                  <c:v>25.051375000000043</c:v>
                </c:pt>
                <c:pt idx="1036">
                  <c:v>25.078510000000044</c:v>
                </c:pt>
                <c:pt idx="1037">
                  <c:v>25.105780000000046</c:v>
                </c:pt>
                <c:pt idx="1038">
                  <c:v>25.133170000000046</c:v>
                </c:pt>
                <c:pt idx="1039">
                  <c:v>25.160610000000045</c:v>
                </c:pt>
                <c:pt idx="1040">
                  <c:v>25.188150000000043</c:v>
                </c:pt>
                <c:pt idx="1041">
                  <c:v>25.215835000000045</c:v>
                </c:pt>
                <c:pt idx="1042">
                  <c:v>25.243645000000043</c:v>
                </c:pt>
                <c:pt idx="1043">
                  <c:v>25.271600000000042</c:v>
                </c:pt>
                <c:pt idx="1044">
                  <c:v>25.299690000000041</c:v>
                </c:pt>
                <c:pt idx="1045">
                  <c:v>25.32790500000004</c:v>
                </c:pt>
                <c:pt idx="1046">
                  <c:v>25.356270000000041</c:v>
                </c:pt>
                <c:pt idx="1047">
                  <c:v>25.384755000000041</c:v>
                </c:pt>
                <c:pt idx="1048">
                  <c:v>25.413330000000041</c:v>
                </c:pt>
                <c:pt idx="1049">
                  <c:v>25.442040000000041</c:v>
                </c:pt>
                <c:pt idx="1050">
                  <c:v>25.470930000000042</c:v>
                </c:pt>
                <c:pt idx="1051">
                  <c:v>25.49997000000004</c:v>
                </c:pt>
                <c:pt idx="1052">
                  <c:v>25.52916000000004</c:v>
                </c:pt>
                <c:pt idx="1053">
                  <c:v>25.558515000000039</c:v>
                </c:pt>
                <c:pt idx="1054">
                  <c:v>25.588020000000039</c:v>
                </c:pt>
                <c:pt idx="1055">
                  <c:v>25.617675000000041</c:v>
                </c:pt>
                <c:pt idx="1056">
                  <c:v>25.647495000000042</c:v>
                </c:pt>
                <c:pt idx="1057">
                  <c:v>25.677465000000041</c:v>
                </c:pt>
                <c:pt idx="1058">
                  <c:v>25.70761500000004</c:v>
                </c:pt>
                <c:pt idx="1059">
                  <c:v>25.73797000000004</c:v>
                </c:pt>
                <c:pt idx="1060">
                  <c:v>25.76850500000004</c:v>
                </c:pt>
                <c:pt idx="1061">
                  <c:v>25.799255000000041</c:v>
                </c:pt>
                <c:pt idx="1062">
                  <c:v>25.830230000000043</c:v>
                </c:pt>
                <c:pt idx="1063">
                  <c:v>25.861415000000044</c:v>
                </c:pt>
                <c:pt idx="1064">
                  <c:v>25.892810000000043</c:v>
                </c:pt>
                <c:pt idx="1065">
                  <c:v>25.924460000000042</c:v>
                </c:pt>
                <c:pt idx="1066">
                  <c:v>25.956035000000043</c:v>
                </c:pt>
                <c:pt idx="1067">
                  <c:v>25.987490000000044</c:v>
                </c:pt>
                <c:pt idx="1068">
                  <c:v>26.019200000000044</c:v>
                </c:pt>
                <c:pt idx="1069">
                  <c:v>26.051195000000043</c:v>
                </c:pt>
                <c:pt idx="1070">
                  <c:v>26.083505000000041</c:v>
                </c:pt>
                <c:pt idx="1071">
                  <c:v>26.116145000000042</c:v>
                </c:pt>
                <c:pt idx="1072">
                  <c:v>26.149100000000043</c:v>
                </c:pt>
                <c:pt idx="1073">
                  <c:v>26.182415000000045</c:v>
                </c:pt>
                <c:pt idx="1074">
                  <c:v>26.216105000000045</c:v>
                </c:pt>
                <c:pt idx="1075">
                  <c:v>26.233040000000045</c:v>
                </c:pt>
                <c:pt idx="1076">
                  <c:v>26.243540000000046</c:v>
                </c:pt>
                <c:pt idx="1077">
                  <c:v>26.264840000000046</c:v>
                </c:pt>
                <c:pt idx="1078">
                  <c:v>26.286455000000046</c:v>
                </c:pt>
                <c:pt idx="1079">
                  <c:v>26.308085000000045</c:v>
                </c:pt>
                <c:pt idx="1080">
                  <c:v>26.329685000000044</c:v>
                </c:pt>
                <c:pt idx="1081">
                  <c:v>26.351270000000046</c:v>
                </c:pt>
                <c:pt idx="1082">
                  <c:v>26.372885000000046</c:v>
                </c:pt>
                <c:pt idx="1083">
                  <c:v>26.394485000000046</c:v>
                </c:pt>
                <c:pt idx="1084">
                  <c:v>26.416085000000045</c:v>
                </c:pt>
                <c:pt idx="1085">
                  <c:v>26.437685000000045</c:v>
                </c:pt>
                <c:pt idx="1086">
                  <c:v>26.459240000000044</c:v>
                </c:pt>
                <c:pt idx="1087">
                  <c:v>26.480810000000044</c:v>
                </c:pt>
                <c:pt idx="1088">
                  <c:v>26.502380000000045</c:v>
                </c:pt>
                <c:pt idx="1089">
                  <c:v>26.523920000000047</c:v>
                </c:pt>
                <c:pt idx="1090">
                  <c:v>26.545460000000048</c:v>
                </c:pt>
                <c:pt idx="1091">
                  <c:v>26.567030000000049</c:v>
                </c:pt>
                <c:pt idx="1092">
                  <c:v>26.588600000000049</c:v>
                </c:pt>
                <c:pt idx="1093">
                  <c:v>26.610140000000051</c:v>
                </c:pt>
                <c:pt idx="1094">
                  <c:v>26.631710000000052</c:v>
                </c:pt>
                <c:pt idx="1095">
                  <c:v>26.653295000000053</c:v>
                </c:pt>
                <c:pt idx="1096">
                  <c:v>26.674880000000055</c:v>
                </c:pt>
                <c:pt idx="1097">
                  <c:v>26.696450000000056</c:v>
                </c:pt>
                <c:pt idx="1098">
                  <c:v>26.718035000000057</c:v>
                </c:pt>
                <c:pt idx="1099">
                  <c:v>26.739635000000057</c:v>
                </c:pt>
                <c:pt idx="1100">
                  <c:v>26.761235000000056</c:v>
                </c:pt>
                <c:pt idx="1101">
                  <c:v>26.782850000000057</c:v>
                </c:pt>
                <c:pt idx="1102">
                  <c:v>26.804465000000057</c:v>
                </c:pt>
                <c:pt idx="1103">
                  <c:v>26.826095000000056</c:v>
                </c:pt>
                <c:pt idx="1104">
                  <c:v>26.847690000000057</c:v>
                </c:pt>
                <c:pt idx="1105">
                  <c:v>26.869270000000057</c:v>
                </c:pt>
                <c:pt idx="1106">
                  <c:v>26.890855000000059</c:v>
                </c:pt>
                <c:pt idx="1107">
                  <c:v>26.912455000000058</c:v>
                </c:pt>
                <c:pt idx="1108">
                  <c:v>26.934070000000059</c:v>
                </c:pt>
                <c:pt idx="1109">
                  <c:v>26.955700000000057</c:v>
                </c:pt>
                <c:pt idx="1110">
                  <c:v>26.977345000000057</c:v>
                </c:pt>
                <c:pt idx="1111">
                  <c:v>26.998960000000057</c:v>
                </c:pt>
                <c:pt idx="1112">
                  <c:v>27.020605000000057</c:v>
                </c:pt>
                <c:pt idx="1113">
                  <c:v>27.042265000000057</c:v>
                </c:pt>
                <c:pt idx="1114">
                  <c:v>27.063940000000056</c:v>
                </c:pt>
                <c:pt idx="1115">
                  <c:v>27.085645000000056</c:v>
                </c:pt>
                <c:pt idx="1116">
                  <c:v>27.107350000000057</c:v>
                </c:pt>
                <c:pt idx="1117">
                  <c:v>27.129085000000057</c:v>
                </c:pt>
                <c:pt idx="1118">
                  <c:v>27.150835000000058</c:v>
                </c:pt>
                <c:pt idx="1119">
                  <c:v>27.172540000000058</c:v>
                </c:pt>
                <c:pt idx="1120">
                  <c:v>27.194260000000057</c:v>
                </c:pt>
                <c:pt idx="1121">
                  <c:v>27.216025000000055</c:v>
                </c:pt>
                <c:pt idx="1122">
                  <c:v>27.237760000000055</c:v>
                </c:pt>
                <c:pt idx="1123">
                  <c:v>27.259525000000053</c:v>
                </c:pt>
                <c:pt idx="1124">
                  <c:v>27.281290000000052</c:v>
                </c:pt>
                <c:pt idx="1125">
                  <c:v>27.303040000000053</c:v>
                </c:pt>
                <c:pt idx="1126">
                  <c:v>27.324820000000052</c:v>
                </c:pt>
                <c:pt idx="1127">
                  <c:v>27.346615000000053</c:v>
                </c:pt>
                <c:pt idx="1128">
                  <c:v>27.368410000000054</c:v>
                </c:pt>
                <c:pt idx="1129">
                  <c:v>27.390220000000053</c:v>
                </c:pt>
                <c:pt idx="1130">
                  <c:v>27.412060000000054</c:v>
                </c:pt>
                <c:pt idx="1131">
                  <c:v>27.433900000000055</c:v>
                </c:pt>
                <c:pt idx="1132">
                  <c:v>27.455740000000056</c:v>
                </c:pt>
                <c:pt idx="1133">
                  <c:v>27.477580000000057</c:v>
                </c:pt>
                <c:pt idx="1134">
                  <c:v>27.499435000000055</c:v>
                </c:pt>
                <c:pt idx="1135">
                  <c:v>27.521320000000056</c:v>
                </c:pt>
                <c:pt idx="1136">
                  <c:v>27.543190000000056</c:v>
                </c:pt>
                <c:pt idx="1137">
                  <c:v>27.565030000000057</c:v>
                </c:pt>
                <c:pt idx="1138">
                  <c:v>27.586930000000056</c:v>
                </c:pt>
                <c:pt idx="1139">
                  <c:v>27.608860000000057</c:v>
                </c:pt>
                <c:pt idx="1140">
                  <c:v>27.630760000000055</c:v>
                </c:pt>
                <c:pt idx="1141">
                  <c:v>27.652675000000055</c:v>
                </c:pt>
                <c:pt idx="1142">
                  <c:v>27.674650000000057</c:v>
                </c:pt>
                <c:pt idx="1143">
                  <c:v>27.696655000000057</c:v>
                </c:pt>
                <c:pt idx="1144">
                  <c:v>27.718660000000057</c:v>
                </c:pt>
                <c:pt idx="1145">
                  <c:v>27.740680000000058</c:v>
                </c:pt>
                <c:pt idx="1146">
                  <c:v>27.762715000000057</c:v>
                </c:pt>
                <c:pt idx="1147">
                  <c:v>27.784780000000058</c:v>
                </c:pt>
                <c:pt idx="1148">
                  <c:v>27.80689000000006</c:v>
                </c:pt>
                <c:pt idx="1149">
                  <c:v>27.82903000000006</c:v>
                </c:pt>
                <c:pt idx="1150">
                  <c:v>27.85117000000006</c:v>
                </c:pt>
                <c:pt idx="1151">
                  <c:v>27.873280000000062</c:v>
                </c:pt>
                <c:pt idx="1152">
                  <c:v>27.895390000000063</c:v>
                </c:pt>
                <c:pt idx="1153">
                  <c:v>27.917560000000062</c:v>
                </c:pt>
                <c:pt idx="1154">
                  <c:v>27.939790000000063</c:v>
                </c:pt>
                <c:pt idx="1155">
                  <c:v>27.962020000000063</c:v>
                </c:pt>
                <c:pt idx="1156">
                  <c:v>27.984220000000064</c:v>
                </c:pt>
                <c:pt idx="1157">
                  <c:v>28.006450000000065</c:v>
                </c:pt>
                <c:pt idx="1158">
                  <c:v>28.028740000000067</c:v>
                </c:pt>
                <c:pt idx="1159">
                  <c:v>28.051060000000067</c:v>
                </c:pt>
                <c:pt idx="1160">
                  <c:v>28.073410000000067</c:v>
                </c:pt>
                <c:pt idx="1161">
                  <c:v>28.095760000000066</c:v>
                </c:pt>
                <c:pt idx="1162">
                  <c:v>28.118125000000067</c:v>
                </c:pt>
                <c:pt idx="1163">
                  <c:v>28.140535000000067</c:v>
                </c:pt>
                <c:pt idx="1164">
                  <c:v>28.162930000000067</c:v>
                </c:pt>
                <c:pt idx="1165">
                  <c:v>28.185355000000065</c:v>
                </c:pt>
                <c:pt idx="1166">
                  <c:v>28.207840000000065</c:v>
                </c:pt>
                <c:pt idx="1167">
                  <c:v>28.230310000000063</c:v>
                </c:pt>
                <c:pt idx="1168">
                  <c:v>28.252795000000063</c:v>
                </c:pt>
                <c:pt idx="1169">
                  <c:v>28.275340000000064</c:v>
                </c:pt>
                <c:pt idx="1170">
                  <c:v>28.297900000000062</c:v>
                </c:pt>
                <c:pt idx="1171">
                  <c:v>28.320490000000063</c:v>
                </c:pt>
                <c:pt idx="1172">
                  <c:v>28.343110000000063</c:v>
                </c:pt>
                <c:pt idx="1173">
                  <c:v>28.365730000000063</c:v>
                </c:pt>
                <c:pt idx="1174">
                  <c:v>28.388395000000063</c:v>
                </c:pt>
                <c:pt idx="1175">
                  <c:v>28.411105000000063</c:v>
                </c:pt>
                <c:pt idx="1176">
                  <c:v>28.433860000000063</c:v>
                </c:pt>
                <c:pt idx="1177">
                  <c:v>28.456690000000062</c:v>
                </c:pt>
                <c:pt idx="1178">
                  <c:v>28.479520000000061</c:v>
                </c:pt>
                <c:pt idx="1179">
                  <c:v>28.502335000000063</c:v>
                </c:pt>
                <c:pt idx="1180">
                  <c:v>28.525180000000063</c:v>
                </c:pt>
                <c:pt idx="1181">
                  <c:v>28.548055000000062</c:v>
                </c:pt>
                <c:pt idx="1182">
                  <c:v>28.570930000000061</c:v>
                </c:pt>
                <c:pt idx="1183">
                  <c:v>28.59380500000006</c:v>
                </c:pt>
                <c:pt idx="1184">
                  <c:v>28.61674000000006</c:v>
                </c:pt>
                <c:pt idx="1185">
                  <c:v>28.639720000000061</c:v>
                </c:pt>
                <c:pt idx="1186">
                  <c:v>28.662700000000061</c:v>
                </c:pt>
                <c:pt idx="1187">
                  <c:v>28.685725000000062</c:v>
                </c:pt>
                <c:pt idx="1188">
                  <c:v>28.708795000000062</c:v>
                </c:pt>
                <c:pt idx="1189">
                  <c:v>28.731880000000061</c:v>
                </c:pt>
                <c:pt idx="1190">
                  <c:v>28.75498000000006</c:v>
                </c:pt>
                <c:pt idx="1191">
                  <c:v>28.77812500000006</c:v>
                </c:pt>
                <c:pt idx="1192">
                  <c:v>28.80133000000006</c:v>
                </c:pt>
                <c:pt idx="1193">
                  <c:v>28.824580000000061</c:v>
                </c:pt>
                <c:pt idx="1194">
                  <c:v>28.847860000000061</c:v>
                </c:pt>
                <c:pt idx="1195">
                  <c:v>28.87117000000006</c:v>
                </c:pt>
                <c:pt idx="1196">
                  <c:v>28.894510000000061</c:v>
                </c:pt>
                <c:pt idx="1197">
                  <c:v>28.917880000000061</c:v>
                </c:pt>
                <c:pt idx="1198">
                  <c:v>28.941280000000059</c:v>
                </c:pt>
                <c:pt idx="1199">
                  <c:v>28.964695000000059</c:v>
                </c:pt>
                <c:pt idx="1200">
                  <c:v>28.988170000000061</c:v>
                </c:pt>
                <c:pt idx="1201">
                  <c:v>29.011690000000062</c:v>
                </c:pt>
                <c:pt idx="1202">
                  <c:v>29.035240000000062</c:v>
                </c:pt>
                <c:pt idx="1203">
                  <c:v>29.058835000000062</c:v>
                </c:pt>
                <c:pt idx="1204">
                  <c:v>29.082490000000064</c:v>
                </c:pt>
                <c:pt idx="1205">
                  <c:v>29.106220000000064</c:v>
                </c:pt>
                <c:pt idx="1206">
                  <c:v>29.130010000000066</c:v>
                </c:pt>
                <c:pt idx="1207">
                  <c:v>29.153860000000066</c:v>
                </c:pt>
                <c:pt idx="1208">
                  <c:v>29.177740000000064</c:v>
                </c:pt>
                <c:pt idx="1209">
                  <c:v>29.201620000000062</c:v>
                </c:pt>
                <c:pt idx="1210">
                  <c:v>29.225500000000061</c:v>
                </c:pt>
                <c:pt idx="1211">
                  <c:v>29.249425000000059</c:v>
                </c:pt>
                <c:pt idx="1212">
                  <c:v>29.273410000000059</c:v>
                </c:pt>
                <c:pt idx="1213">
                  <c:v>29.297440000000059</c:v>
                </c:pt>
                <c:pt idx="1214">
                  <c:v>29.32153000000006</c:v>
                </c:pt>
                <c:pt idx="1215">
                  <c:v>29.345680000000058</c:v>
                </c:pt>
                <c:pt idx="1216">
                  <c:v>29.369875000000057</c:v>
                </c:pt>
                <c:pt idx="1217">
                  <c:v>29.394115000000056</c:v>
                </c:pt>
                <c:pt idx="1218">
                  <c:v>29.418400000000055</c:v>
                </c:pt>
                <c:pt idx="1219">
                  <c:v>29.442715000000057</c:v>
                </c:pt>
                <c:pt idx="1220">
                  <c:v>29.467060000000057</c:v>
                </c:pt>
                <c:pt idx="1221">
                  <c:v>29.491450000000057</c:v>
                </c:pt>
                <c:pt idx="1222">
                  <c:v>29.515930000000058</c:v>
                </c:pt>
                <c:pt idx="1223">
                  <c:v>29.540470000000056</c:v>
                </c:pt>
                <c:pt idx="1224">
                  <c:v>29.565025000000055</c:v>
                </c:pt>
                <c:pt idx="1225">
                  <c:v>29.589610000000054</c:v>
                </c:pt>
                <c:pt idx="1226">
                  <c:v>29.614255000000053</c:v>
                </c:pt>
                <c:pt idx="1227">
                  <c:v>29.639005000000054</c:v>
                </c:pt>
                <c:pt idx="1228">
                  <c:v>29.663830000000054</c:v>
                </c:pt>
                <c:pt idx="1229">
                  <c:v>29.688700000000054</c:v>
                </c:pt>
                <c:pt idx="1230">
                  <c:v>29.713630000000055</c:v>
                </c:pt>
                <c:pt idx="1231">
                  <c:v>29.738605000000057</c:v>
                </c:pt>
                <c:pt idx="1232">
                  <c:v>29.763655000000057</c:v>
                </c:pt>
                <c:pt idx="1233">
                  <c:v>29.788780000000056</c:v>
                </c:pt>
                <c:pt idx="1234">
                  <c:v>29.813935000000058</c:v>
                </c:pt>
                <c:pt idx="1235">
                  <c:v>29.839165000000058</c:v>
                </c:pt>
                <c:pt idx="1236">
                  <c:v>29.864470000000058</c:v>
                </c:pt>
                <c:pt idx="1237">
                  <c:v>29.889820000000057</c:v>
                </c:pt>
                <c:pt idx="1238">
                  <c:v>29.915230000000058</c:v>
                </c:pt>
                <c:pt idx="1239">
                  <c:v>29.940685000000059</c:v>
                </c:pt>
                <c:pt idx="1240">
                  <c:v>29.96618500000006</c:v>
                </c:pt>
                <c:pt idx="1241">
                  <c:v>29.99176000000006</c:v>
                </c:pt>
                <c:pt idx="1242">
                  <c:v>30.017440000000061</c:v>
                </c:pt>
                <c:pt idx="1243">
                  <c:v>30.043240000000061</c:v>
                </c:pt>
                <c:pt idx="1244">
                  <c:v>30.06911500000006</c:v>
                </c:pt>
                <c:pt idx="1245">
                  <c:v>30.095020000000062</c:v>
                </c:pt>
                <c:pt idx="1246">
                  <c:v>30.120985000000061</c:v>
                </c:pt>
                <c:pt idx="1247">
                  <c:v>30.147040000000061</c:v>
                </c:pt>
                <c:pt idx="1248">
                  <c:v>30.173215000000059</c:v>
                </c:pt>
                <c:pt idx="1249">
                  <c:v>30.199495000000059</c:v>
                </c:pt>
                <c:pt idx="1250">
                  <c:v>30.225850000000058</c:v>
                </c:pt>
                <c:pt idx="1251">
                  <c:v>30.252295000000057</c:v>
                </c:pt>
                <c:pt idx="1252">
                  <c:v>30.278815000000058</c:v>
                </c:pt>
                <c:pt idx="1253">
                  <c:v>30.305410000000059</c:v>
                </c:pt>
                <c:pt idx="1254">
                  <c:v>30.332080000000058</c:v>
                </c:pt>
                <c:pt idx="1255">
                  <c:v>30.358855000000059</c:v>
                </c:pt>
                <c:pt idx="1256">
                  <c:v>30.385750000000058</c:v>
                </c:pt>
                <c:pt idx="1257">
                  <c:v>30.412705000000059</c:v>
                </c:pt>
                <c:pt idx="1258">
                  <c:v>30.439735000000059</c:v>
                </c:pt>
                <c:pt idx="1259">
                  <c:v>30.466900000000059</c:v>
                </c:pt>
                <c:pt idx="1260">
                  <c:v>30.494185000000058</c:v>
                </c:pt>
                <c:pt idx="1261">
                  <c:v>30.521560000000058</c:v>
                </c:pt>
                <c:pt idx="1262">
                  <c:v>30.54901000000006</c:v>
                </c:pt>
                <c:pt idx="1263">
                  <c:v>30.57658000000006</c:v>
                </c:pt>
                <c:pt idx="1264">
                  <c:v>30.604300000000059</c:v>
                </c:pt>
                <c:pt idx="1265">
                  <c:v>30.63214000000006</c:v>
                </c:pt>
                <c:pt idx="1266">
                  <c:v>30.660115000000062</c:v>
                </c:pt>
                <c:pt idx="1267">
                  <c:v>30.688225000000063</c:v>
                </c:pt>
                <c:pt idx="1268">
                  <c:v>30.716455000000064</c:v>
                </c:pt>
                <c:pt idx="1269">
                  <c:v>30.744835000000062</c:v>
                </c:pt>
                <c:pt idx="1270">
                  <c:v>30.773365000000062</c:v>
                </c:pt>
                <c:pt idx="1271">
                  <c:v>30.802045000000064</c:v>
                </c:pt>
                <c:pt idx="1272">
                  <c:v>30.830890000000064</c:v>
                </c:pt>
                <c:pt idx="1273">
                  <c:v>30.859840000000062</c:v>
                </c:pt>
                <c:pt idx="1274">
                  <c:v>30.888925000000061</c:v>
                </c:pt>
                <c:pt idx="1275">
                  <c:v>30.918205000000061</c:v>
                </c:pt>
                <c:pt idx="1276">
                  <c:v>30.94765000000006</c:v>
                </c:pt>
                <c:pt idx="1277">
                  <c:v>30.977230000000059</c:v>
                </c:pt>
                <c:pt idx="1278">
                  <c:v>31.00700500000006</c:v>
                </c:pt>
                <c:pt idx="1279">
                  <c:v>31.037005000000061</c:v>
                </c:pt>
                <c:pt idx="1280">
                  <c:v>31.06720000000006</c:v>
                </c:pt>
                <c:pt idx="1281">
                  <c:v>31.097590000000061</c:v>
                </c:pt>
                <c:pt idx="1282">
                  <c:v>31.12819000000006</c:v>
                </c:pt>
                <c:pt idx="1283">
                  <c:v>31.159030000000062</c:v>
                </c:pt>
                <c:pt idx="1284">
                  <c:v>31.190095000000063</c:v>
                </c:pt>
                <c:pt idx="1285">
                  <c:v>31.221370000000064</c:v>
                </c:pt>
                <c:pt idx="1286">
                  <c:v>31.252900000000064</c:v>
                </c:pt>
                <c:pt idx="1287">
                  <c:v>31.284670000000066</c:v>
                </c:pt>
                <c:pt idx="1288">
                  <c:v>31.316650000000067</c:v>
                </c:pt>
                <c:pt idx="1289">
                  <c:v>31.348930000000067</c:v>
                </c:pt>
                <c:pt idx="1290">
                  <c:v>31.381540000000065</c:v>
                </c:pt>
                <c:pt idx="1291">
                  <c:v>31.397920000000067</c:v>
                </c:pt>
                <c:pt idx="1292">
                  <c:v>31.408615000000065</c:v>
                </c:pt>
                <c:pt idx="1293">
                  <c:v>31.430290000000063</c:v>
                </c:pt>
                <c:pt idx="1294">
                  <c:v>31.452235000000062</c:v>
                </c:pt>
                <c:pt idx="1295">
                  <c:v>31.474190000000061</c:v>
                </c:pt>
                <c:pt idx="1296">
                  <c:v>31.496130000000061</c:v>
                </c:pt>
                <c:pt idx="1297">
                  <c:v>31.518060000000062</c:v>
                </c:pt>
                <c:pt idx="1298">
                  <c:v>31.539990000000063</c:v>
                </c:pt>
                <c:pt idx="1299">
                  <c:v>31.561860000000063</c:v>
                </c:pt>
                <c:pt idx="1300">
                  <c:v>31.583715000000062</c:v>
                </c:pt>
                <c:pt idx="1301">
                  <c:v>31.605585000000062</c:v>
                </c:pt>
                <c:pt idx="1302">
                  <c:v>31.627425000000063</c:v>
                </c:pt>
                <c:pt idx="1303">
                  <c:v>31.649235000000061</c:v>
                </c:pt>
                <c:pt idx="1304">
                  <c:v>31.671015000000061</c:v>
                </c:pt>
                <c:pt idx="1305">
                  <c:v>31.692780000000059</c:v>
                </c:pt>
                <c:pt idx="1306">
                  <c:v>31.714560000000059</c:v>
                </c:pt>
                <c:pt idx="1307">
                  <c:v>31.73635500000006</c:v>
                </c:pt>
                <c:pt idx="1308">
                  <c:v>31.758105000000061</c:v>
                </c:pt>
                <c:pt idx="1309">
                  <c:v>31.779810000000062</c:v>
                </c:pt>
                <c:pt idx="1310">
                  <c:v>31.80153000000006</c:v>
                </c:pt>
                <c:pt idx="1311">
                  <c:v>31.823295000000059</c:v>
                </c:pt>
                <c:pt idx="1312">
                  <c:v>31.845045000000059</c:v>
                </c:pt>
                <c:pt idx="1313">
                  <c:v>31.866765000000058</c:v>
                </c:pt>
                <c:pt idx="1314">
                  <c:v>31.888485000000056</c:v>
                </c:pt>
                <c:pt idx="1315">
                  <c:v>31.910205000000055</c:v>
                </c:pt>
                <c:pt idx="1316">
                  <c:v>31.931940000000054</c:v>
                </c:pt>
                <c:pt idx="1317">
                  <c:v>31.953660000000053</c:v>
                </c:pt>
                <c:pt idx="1318">
                  <c:v>31.975380000000051</c:v>
                </c:pt>
                <c:pt idx="1319">
                  <c:v>31.997130000000052</c:v>
                </c:pt>
                <c:pt idx="1320">
                  <c:v>32.018880000000053</c:v>
                </c:pt>
                <c:pt idx="1321">
                  <c:v>32.040645000000055</c:v>
                </c:pt>
                <c:pt idx="1322">
                  <c:v>32.062410000000057</c:v>
                </c:pt>
                <c:pt idx="1323">
                  <c:v>32.084175000000059</c:v>
                </c:pt>
                <c:pt idx="1324">
                  <c:v>32.105950000000057</c:v>
                </c:pt>
                <c:pt idx="1325">
                  <c:v>32.12769500000006</c:v>
                </c:pt>
                <c:pt idx="1326">
                  <c:v>32.149400000000057</c:v>
                </c:pt>
                <c:pt idx="1327">
                  <c:v>32.171120000000059</c:v>
                </c:pt>
                <c:pt idx="1328">
                  <c:v>32.192870000000056</c:v>
                </c:pt>
                <c:pt idx="1329">
                  <c:v>32.214620000000053</c:v>
                </c:pt>
                <c:pt idx="1330">
                  <c:v>32.236370000000051</c:v>
                </c:pt>
                <c:pt idx="1331">
                  <c:v>32.25810500000005</c:v>
                </c:pt>
                <c:pt idx="1332">
                  <c:v>32.279855000000047</c:v>
                </c:pt>
                <c:pt idx="1333">
                  <c:v>32.30162000000005</c:v>
                </c:pt>
                <c:pt idx="1334">
                  <c:v>32.323370000000047</c:v>
                </c:pt>
                <c:pt idx="1335">
                  <c:v>32.345135000000049</c:v>
                </c:pt>
                <c:pt idx="1336">
                  <c:v>32.366945000000051</c:v>
                </c:pt>
                <c:pt idx="1337">
                  <c:v>32.388755000000053</c:v>
                </c:pt>
                <c:pt idx="1338">
                  <c:v>32.410565000000055</c:v>
                </c:pt>
                <c:pt idx="1339">
                  <c:v>32.432390000000055</c:v>
                </c:pt>
                <c:pt idx="1340">
                  <c:v>32.454215000000055</c:v>
                </c:pt>
                <c:pt idx="1341">
                  <c:v>32.476040000000054</c:v>
                </c:pt>
                <c:pt idx="1342">
                  <c:v>32.497865000000054</c:v>
                </c:pt>
                <c:pt idx="1343">
                  <c:v>32.519690000000054</c:v>
                </c:pt>
                <c:pt idx="1344">
                  <c:v>32.541530000000051</c:v>
                </c:pt>
                <c:pt idx="1345">
                  <c:v>32.563385000000054</c:v>
                </c:pt>
                <c:pt idx="1346">
                  <c:v>32.585240000000056</c:v>
                </c:pt>
                <c:pt idx="1347">
                  <c:v>32.607095000000058</c:v>
                </c:pt>
                <c:pt idx="1348">
                  <c:v>32.628980000000055</c:v>
                </c:pt>
                <c:pt idx="1349">
                  <c:v>32.650865000000053</c:v>
                </c:pt>
                <c:pt idx="1350">
                  <c:v>32.67275000000005</c:v>
                </c:pt>
                <c:pt idx="1351">
                  <c:v>32.69462000000005</c:v>
                </c:pt>
                <c:pt idx="1352">
                  <c:v>32.716520000000052</c:v>
                </c:pt>
                <c:pt idx="1353">
                  <c:v>32.73845000000005</c:v>
                </c:pt>
                <c:pt idx="1354">
                  <c:v>32.760335000000048</c:v>
                </c:pt>
                <c:pt idx="1355">
                  <c:v>32.782250000000047</c:v>
                </c:pt>
                <c:pt idx="1356">
                  <c:v>32.804190000000048</c:v>
                </c:pt>
                <c:pt idx="1357">
                  <c:v>32.826115000000051</c:v>
                </c:pt>
                <c:pt idx="1358">
                  <c:v>32.848045000000049</c:v>
                </c:pt>
                <c:pt idx="1359">
                  <c:v>32.870005000000049</c:v>
                </c:pt>
                <c:pt idx="1360">
                  <c:v>32.891995000000051</c:v>
                </c:pt>
                <c:pt idx="1361">
                  <c:v>32.914000000000051</c:v>
                </c:pt>
                <c:pt idx="1362">
                  <c:v>32.936035000000054</c:v>
                </c:pt>
                <c:pt idx="1363">
                  <c:v>32.958130000000054</c:v>
                </c:pt>
                <c:pt idx="1364">
                  <c:v>32.980225000000054</c:v>
                </c:pt>
                <c:pt idx="1365">
                  <c:v>33.002275000000054</c:v>
                </c:pt>
                <c:pt idx="1366">
                  <c:v>33.024340000000052</c:v>
                </c:pt>
                <c:pt idx="1367">
                  <c:v>33.046420000000055</c:v>
                </c:pt>
                <c:pt idx="1368">
                  <c:v>33.068530000000052</c:v>
                </c:pt>
                <c:pt idx="1369">
                  <c:v>33.09068500000005</c:v>
                </c:pt>
                <c:pt idx="1370">
                  <c:v>33.112870000000051</c:v>
                </c:pt>
                <c:pt idx="1371">
                  <c:v>33.135040000000053</c:v>
                </c:pt>
                <c:pt idx="1372">
                  <c:v>33.157210000000056</c:v>
                </c:pt>
                <c:pt idx="1373">
                  <c:v>33.179440000000056</c:v>
                </c:pt>
                <c:pt idx="1374">
                  <c:v>33.201670000000057</c:v>
                </c:pt>
                <c:pt idx="1375">
                  <c:v>33.22388500000006</c:v>
                </c:pt>
                <c:pt idx="1376">
                  <c:v>33.24616000000006</c:v>
                </c:pt>
                <c:pt idx="1377">
                  <c:v>33.268480000000061</c:v>
                </c:pt>
                <c:pt idx="1378">
                  <c:v>33.290800000000061</c:v>
                </c:pt>
                <c:pt idx="1379">
                  <c:v>33.313120000000062</c:v>
                </c:pt>
                <c:pt idx="1380">
                  <c:v>33.335440000000062</c:v>
                </c:pt>
                <c:pt idx="1381">
                  <c:v>33.357760000000063</c:v>
                </c:pt>
                <c:pt idx="1382">
                  <c:v>33.380110000000066</c:v>
                </c:pt>
                <c:pt idx="1383">
                  <c:v>33.402505000000069</c:v>
                </c:pt>
                <c:pt idx="1384">
                  <c:v>33.42487000000007</c:v>
                </c:pt>
                <c:pt idx="1385">
                  <c:v>33.44723500000007</c:v>
                </c:pt>
                <c:pt idx="1386">
                  <c:v>33.469660000000069</c:v>
                </c:pt>
                <c:pt idx="1387">
                  <c:v>33.492130000000067</c:v>
                </c:pt>
                <c:pt idx="1388">
                  <c:v>33.514630000000068</c:v>
                </c:pt>
                <c:pt idx="1389">
                  <c:v>33.537130000000069</c:v>
                </c:pt>
                <c:pt idx="1390">
                  <c:v>33.559645000000067</c:v>
                </c:pt>
                <c:pt idx="1391">
                  <c:v>33.582205000000066</c:v>
                </c:pt>
                <c:pt idx="1392">
                  <c:v>33.604780000000069</c:v>
                </c:pt>
                <c:pt idx="1393">
                  <c:v>33.627355000000072</c:v>
                </c:pt>
                <c:pt idx="1394">
                  <c:v>33.649960000000071</c:v>
                </c:pt>
                <c:pt idx="1395">
                  <c:v>33.67261000000007</c:v>
                </c:pt>
                <c:pt idx="1396">
                  <c:v>33.695320000000066</c:v>
                </c:pt>
                <c:pt idx="1397">
                  <c:v>33.718090000000068</c:v>
                </c:pt>
                <c:pt idx="1398">
                  <c:v>33.740875000000067</c:v>
                </c:pt>
                <c:pt idx="1399">
                  <c:v>33.763630000000063</c:v>
                </c:pt>
                <c:pt idx="1400">
                  <c:v>33.786415000000062</c:v>
                </c:pt>
                <c:pt idx="1401">
                  <c:v>33.809260000000059</c:v>
                </c:pt>
                <c:pt idx="1402">
                  <c:v>33.832135000000058</c:v>
                </c:pt>
                <c:pt idx="1403">
                  <c:v>33.855040000000059</c:v>
                </c:pt>
                <c:pt idx="1404">
                  <c:v>33.877960000000058</c:v>
                </c:pt>
                <c:pt idx="1405">
                  <c:v>33.900880000000058</c:v>
                </c:pt>
                <c:pt idx="1406">
                  <c:v>33.923785000000059</c:v>
                </c:pt>
                <c:pt idx="1407">
                  <c:v>33.946690000000061</c:v>
                </c:pt>
                <c:pt idx="1408">
                  <c:v>33.969640000000062</c:v>
                </c:pt>
                <c:pt idx="1409">
                  <c:v>33.992620000000059</c:v>
                </c:pt>
                <c:pt idx="1410">
                  <c:v>34.015630000000058</c:v>
                </c:pt>
                <c:pt idx="1411">
                  <c:v>34.03867000000006</c:v>
                </c:pt>
                <c:pt idx="1412">
                  <c:v>34.06172500000006</c:v>
                </c:pt>
                <c:pt idx="1413">
                  <c:v>34.084810000000061</c:v>
                </c:pt>
                <c:pt idx="1414">
                  <c:v>34.107955000000061</c:v>
                </c:pt>
                <c:pt idx="1415">
                  <c:v>34.13114500000006</c:v>
                </c:pt>
                <c:pt idx="1416">
                  <c:v>34.154350000000058</c:v>
                </c:pt>
                <c:pt idx="1417">
                  <c:v>34.177600000000055</c:v>
                </c:pt>
                <c:pt idx="1418">
                  <c:v>34.200880000000055</c:v>
                </c:pt>
                <c:pt idx="1419">
                  <c:v>34.224190000000057</c:v>
                </c:pt>
                <c:pt idx="1420">
                  <c:v>34.247545000000059</c:v>
                </c:pt>
                <c:pt idx="1421">
                  <c:v>34.270930000000057</c:v>
                </c:pt>
                <c:pt idx="1422">
                  <c:v>34.294360000000054</c:v>
                </c:pt>
                <c:pt idx="1423">
                  <c:v>34.317805000000057</c:v>
                </c:pt>
                <c:pt idx="1424">
                  <c:v>34.341250000000059</c:v>
                </c:pt>
                <c:pt idx="1425">
                  <c:v>34.364740000000062</c:v>
                </c:pt>
                <c:pt idx="1426">
                  <c:v>34.388300000000065</c:v>
                </c:pt>
                <c:pt idx="1427">
                  <c:v>34.411920000000066</c:v>
                </c:pt>
                <c:pt idx="1428">
                  <c:v>34.435575000000064</c:v>
                </c:pt>
                <c:pt idx="1429">
                  <c:v>34.459230000000062</c:v>
                </c:pt>
                <c:pt idx="1430">
                  <c:v>34.482910000000061</c:v>
                </c:pt>
                <c:pt idx="1431">
                  <c:v>34.50668000000006</c:v>
                </c:pt>
                <c:pt idx="1432">
                  <c:v>34.530515000000058</c:v>
                </c:pt>
                <c:pt idx="1433">
                  <c:v>34.554365000000061</c:v>
                </c:pt>
                <c:pt idx="1434">
                  <c:v>34.578230000000062</c:v>
                </c:pt>
                <c:pt idx="1435">
                  <c:v>34.602125000000065</c:v>
                </c:pt>
                <c:pt idx="1436">
                  <c:v>34.626080000000066</c:v>
                </c:pt>
                <c:pt idx="1437">
                  <c:v>34.650065000000069</c:v>
                </c:pt>
                <c:pt idx="1438">
                  <c:v>34.67406500000007</c:v>
                </c:pt>
                <c:pt idx="1439">
                  <c:v>34.698155000000071</c:v>
                </c:pt>
                <c:pt idx="1440">
                  <c:v>34.722320000000074</c:v>
                </c:pt>
                <c:pt idx="1441">
                  <c:v>34.746500000000076</c:v>
                </c:pt>
                <c:pt idx="1442">
                  <c:v>34.770710000000072</c:v>
                </c:pt>
                <c:pt idx="1443">
                  <c:v>34.794965000000069</c:v>
                </c:pt>
                <c:pt idx="1444">
                  <c:v>34.819265000000065</c:v>
                </c:pt>
                <c:pt idx="1445">
                  <c:v>34.843610000000062</c:v>
                </c:pt>
                <c:pt idx="1446">
                  <c:v>34.867985000000061</c:v>
                </c:pt>
                <c:pt idx="1447">
                  <c:v>34.892390000000063</c:v>
                </c:pt>
                <c:pt idx="1448">
                  <c:v>34.916840000000064</c:v>
                </c:pt>
                <c:pt idx="1449">
                  <c:v>34.941335000000066</c:v>
                </c:pt>
                <c:pt idx="1450">
                  <c:v>34.965875000000068</c:v>
                </c:pt>
                <c:pt idx="1451">
                  <c:v>34.990475000000067</c:v>
                </c:pt>
                <c:pt idx="1452">
                  <c:v>35.015135000000065</c:v>
                </c:pt>
                <c:pt idx="1453">
                  <c:v>35.039855000000067</c:v>
                </c:pt>
                <c:pt idx="1454">
                  <c:v>35.064650000000064</c:v>
                </c:pt>
                <c:pt idx="1455">
                  <c:v>35.089490000000062</c:v>
                </c:pt>
                <c:pt idx="1456">
                  <c:v>35.114375000000059</c:v>
                </c:pt>
                <c:pt idx="1457">
                  <c:v>35.139320000000062</c:v>
                </c:pt>
                <c:pt idx="1458">
                  <c:v>35.16429500000006</c:v>
                </c:pt>
                <c:pt idx="1459">
                  <c:v>35.18934500000006</c:v>
                </c:pt>
                <c:pt idx="1460">
                  <c:v>35.21448500000006</c:v>
                </c:pt>
                <c:pt idx="1461">
                  <c:v>35.239685000000058</c:v>
                </c:pt>
                <c:pt idx="1462">
                  <c:v>35.264960000000059</c:v>
                </c:pt>
                <c:pt idx="1463">
                  <c:v>35.290295000000057</c:v>
                </c:pt>
                <c:pt idx="1464">
                  <c:v>35.315660000000058</c:v>
                </c:pt>
                <c:pt idx="1465">
                  <c:v>35.341100000000061</c:v>
                </c:pt>
                <c:pt idx="1466">
                  <c:v>35.366630000000065</c:v>
                </c:pt>
                <c:pt idx="1467">
                  <c:v>35.392250000000068</c:v>
                </c:pt>
                <c:pt idx="1468">
                  <c:v>35.417945000000067</c:v>
                </c:pt>
                <c:pt idx="1469">
                  <c:v>35.443685000000066</c:v>
                </c:pt>
                <c:pt idx="1470">
                  <c:v>35.469500000000068</c:v>
                </c:pt>
                <c:pt idx="1471">
                  <c:v>35.495390000000064</c:v>
                </c:pt>
                <c:pt idx="1472">
                  <c:v>35.521355000000064</c:v>
                </c:pt>
                <c:pt idx="1473">
                  <c:v>35.547380000000061</c:v>
                </c:pt>
                <c:pt idx="1474">
                  <c:v>35.57348000000006</c:v>
                </c:pt>
                <c:pt idx="1475">
                  <c:v>35.59967000000006</c:v>
                </c:pt>
                <c:pt idx="1476">
                  <c:v>35.625935000000062</c:v>
                </c:pt>
                <c:pt idx="1477">
                  <c:v>35.652290000000065</c:v>
                </c:pt>
                <c:pt idx="1478">
                  <c:v>35.678705000000065</c:v>
                </c:pt>
                <c:pt idx="1479">
                  <c:v>35.705210000000065</c:v>
                </c:pt>
                <c:pt idx="1480">
                  <c:v>35.731820000000063</c:v>
                </c:pt>
                <c:pt idx="1481">
                  <c:v>35.758505000000063</c:v>
                </c:pt>
                <c:pt idx="1482">
                  <c:v>35.785295000000062</c:v>
                </c:pt>
                <c:pt idx="1483">
                  <c:v>35.812190000000065</c:v>
                </c:pt>
                <c:pt idx="1484">
                  <c:v>35.839160000000064</c:v>
                </c:pt>
                <c:pt idx="1485">
                  <c:v>35.866235000000067</c:v>
                </c:pt>
                <c:pt idx="1486">
                  <c:v>35.893415000000068</c:v>
                </c:pt>
                <c:pt idx="1487">
                  <c:v>35.920700000000068</c:v>
                </c:pt>
                <c:pt idx="1488">
                  <c:v>35.948090000000064</c:v>
                </c:pt>
                <c:pt idx="1489">
                  <c:v>35.975585000000066</c:v>
                </c:pt>
                <c:pt idx="1490">
                  <c:v>36.003230000000066</c:v>
                </c:pt>
                <c:pt idx="1491">
                  <c:v>36.030950000000068</c:v>
                </c:pt>
                <c:pt idx="1492">
                  <c:v>36.058760000000071</c:v>
                </c:pt>
                <c:pt idx="1493">
                  <c:v>36.086705000000073</c:v>
                </c:pt>
                <c:pt idx="1494">
                  <c:v>36.114770000000071</c:v>
                </c:pt>
                <c:pt idx="1495">
                  <c:v>36.142985000000074</c:v>
                </c:pt>
                <c:pt idx="1496">
                  <c:v>36.171350000000075</c:v>
                </c:pt>
                <c:pt idx="1497">
                  <c:v>36.199850000000076</c:v>
                </c:pt>
                <c:pt idx="1498">
                  <c:v>36.228485000000077</c:v>
                </c:pt>
                <c:pt idx="1499">
                  <c:v>36.257240000000074</c:v>
                </c:pt>
                <c:pt idx="1500">
                  <c:v>36.286130000000071</c:v>
                </c:pt>
                <c:pt idx="1501">
                  <c:v>36.315185000000071</c:v>
                </c:pt>
                <c:pt idx="1502">
                  <c:v>36.344390000000068</c:v>
                </c:pt>
                <c:pt idx="1503">
                  <c:v>36.373760000000068</c:v>
                </c:pt>
                <c:pt idx="1504">
                  <c:v>36.403295000000071</c:v>
                </c:pt>
                <c:pt idx="1505">
                  <c:v>36.433025000000072</c:v>
                </c:pt>
                <c:pt idx="1506">
                  <c:v>36.46295000000007</c:v>
                </c:pt>
                <c:pt idx="1507">
                  <c:v>36.493025000000067</c:v>
                </c:pt>
                <c:pt idx="1508">
                  <c:v>36.523295000000068</c:v>
                </c:pt>
                <c:pt idx="1509">
                  <c:v>36.553775000000066</c:v>
                </c:pt>
                <c:pt idx="1510">
                  <c:v>36.584465000000066</c:v>
                </c:pt>
                <c:pt idx="1511">
                  <c:v>36.615350000000063</c:v>
                </c:pt>
                <c:pt idx="1512">
                  <c:v>36.646445000000064</c:v>
                </c:pt>
                <c:pt idx="1513">
                  <c:v>36.677810000000065</c:v>
                </c:pt>
                <c:pt idx="1514">
                  <c:v>36.709400000000066</c:v>
                </c:pt>
                <c:pt idx="1515">
                  <c:v>36.741230000000066</c:v>
                </c:pt>
                <c:pt idx="1516">
                  <c:v>36.773315000000068</c:v>
                </c:pt>
                <c:pt idx="1517">
                  <c:v>36.805655000000066</c:v>
                </c:pt>
                <c:pt idx="1518">
                  <c:v>36.838280000000069</c:v>
                </c:pt>
                <c:pt idx="1519">
                  <c:v>36.854660000000067</c:v>
                </c:pt>
                <c:pt idx="1520">
                  <c:v>36.864750000000065</c:v>
                </c:pt>
                <c:pt idx="1521">
                  <c:v>36.885160000000063</c:v>
                </c:pt>
                <c:pt idx="1522">
                  <c:v>36.905815000000061</c:v>
                </c:pt>
                <c:pt idx="1523">
                  <c:v>36.926500000000061</c:v>
                </c:pt>
                <c:pt idx="1524">
                  <c:v>36.947215000000064</c:v>
                </c:pt>
                <c:pt idx="1525">
                  <c:v>36.967930000000067</c:v>
                </c:pt>
                <c:pt idx="1526">
                  <c:v>36.988645000000069</c:v>
                </c:pt>
                <c:pt idx="1527">
                  <c:v>37.00937500000007</c:v>
                </c:pt>
                <c:pt idx="1528">
                  <c:v>37.030090000000072</c:v>
                </c:pt>
                <c:pt idx="1529">
                  <c:v>37.050805000000075</c:v>
                </c:pt>
                <c:pt idx="1530">
                  <c:v>37.071550000000073</c:v>
                </c:pt>
                <c:pt idx="1531">
                  <c:v>37.092280000000073</c:v>
                </c:pt>
                <c:pt idx="1532">
                  <c:v>37.112980000000071</c:v>
                </c:pt>
                <c:pt idx="1533">
                  <c:v>37.133650000000074</c:v>
                </c:pt>
                <c:pt idx="1534">
                  <c:v>37.154320000000077</c:v>
                </c:pt>
                <c:pt idx="1535">
                  <c:v>37.175035000000079</c:v>
                </c:pt>
                <c:pt idx="1536">
                  <c:v>37.195735000000077</c:v>
                </c:pt>
                <c:pt idx="1537">
                  <c:v>37.21645000000008</c:v>
                </c:pt>
                <c:pt idx="1538">
                  <c:v>37.237150000000078</c:v>
                </c:pt>
                <c:pt idx="1539">
                  <c:v>37.257850000000076</c:v>
                </c:pt>
                <c:pt idx="1540">
                  <c:v>37.278580000000076</c:v>
                </c:pt>
                <c:pt idx="1541">
                  <c:v>37.299280000000074</c:v>
                </c:pt>
                <c:pt idx="1542">
                  <c:v>37.320040000000077</c:v>
                </c:pt>
                <c:pt idx="1543">
                  <c:v>37.340830000000075</c:v>
                </c:pt>
                <c:pt idx="1544">
                  <c:v>37.361590000000078</c:v>
                </c:pt>
                <c:pt idx="1545">
                  <c:v>37.382365000000078</c:v>
                </c:pt>
                <c:pt idx="1546">
                  <c:v>37.403110000000076</c:v>
                </c:pt>
                <c:pt idx="1547">
                  <c:v>37.423870000000079</c:v>
                </c:pt>
                <c:pt idx="1548">
                  <c:v>37.444675000000082</c:v>
                </c:pt>
                <c:pt idx="1549">
                  <c:v>37.465450000000082</c:v>
                </c:pt>
                <c:pt idx="1550">
                  <c:v>37.48624000000008</c:v>
                </c:pt>
                <c:pt idx="1551">
                  <c:v>37.507045000000083</c:v>
                </c:pt>
                <c:pt idx="1552">
                  <c:v>37.527850000000086</c:v>
                </c:pt>
                <c:pt idx="1553">
                  <c:v>37.548670000000087</c:v>
                </c:pt>
                <c:pt idx="1554">
                  <c:v>37.569490000000087</c:v>
                </c:pt>
                <c:pt idx="1555">
                  <c:v>37.590310000000088</c:v>
                </c:pt>
                <c:pt idx="1556">
                  <c:v>37.611145000000086</c:v>
                </c:pt>
                <c:pt idx="1557">
                  <c:v>37.631980000000084</c:v>
                </c:pt>
                <c:pt idx="1558">
                  <c:v>37.652815000000082</c:v>
                </c:pt>
                <c:pt idx="1559">
                  <c:v>37.67365000000008</c:v>
                </c:pt>
                <c:pt idx="1560">
                  <c:v>37.694515000000081</c:v>
                </c:pt>
                <c:pt idx="1561">
                  <c:v>37.715380000000081</c:v>
                </c:pt>
                <c:pt idx="1562">
                  <c:v>37.73626000000008</c:v>
                </c:pt>
                <c:pt idx="1563">
                  <c:v>37.757200000000083</c:v>
                </c:pt>
                <c:pt idx="1564">
                  <c:v>37.778110000000083</c:v>
                </c:pt>
                <c:pt idx="1565">
                  <c:v>37.798990000000082</c:v>
                </c:pt>
                <c:pt idx="1566">
                  <c:v>37.819885000000085</c:v>
                </c:pt>
                <c:pt idx="1567">
                  <c:v>37.840780000000088</c:v>
                </c:pt>
                <c:pt idx="1568">
                  <c:v>37.861690000000088</c:v>
                </c:pt>
                <c:pt idx="1569">
                  <c:v>37.882690000000089</c:v>
                </c:pt>
                <c:pt idx="1570">
                  <c:v>37.90369000000009</c:v>
                </c:pt>
                <c:pt idx="1571">
                  <c:v>37.924690000000091</c:v>
                </c:pt>
                <c:pt idx="1572">
                  <c:v>37.945750000000089</c:v>
                </c:pt>
                <c:pt idx="1573">
                  <c:v>37.96679500000009</c:v>
                </c:pt>
                <c:pt idx="1574">
                  <c:v>37.987840000000091</c:v>
                </c:pt>
                <c:pt idx="1575">
                  <c:v>38.008930000000092</c:v>
                </c:pt>
                <c:pt idx="1576">
                  <c:v>38.030065000000093</c:v>
                </c:pt>
                <c:pt idx="1577">
                  <c:v>38.051170000000091</c:v>
                </c:pt>
                <c:pt idx="1578">
                  <c:v>38.07227500000009</c:v>
                </c:pt>
                <c:pt idx="1579">
                  <c:v>38.093425000000089</c:v>
                </c:pt>
                <c:pt idx="1580">
                  <c:v>38.114590000000092</c:v>
                </c:pt>
                <c:pt idx="1581">
                  <c:v>38.135785000000091</c:v>
                </c:pt>
                <c:pt idx="1582">
                  <c:v>38.15698000000009</c:v>
                </c:pt>
                <c:pt idx="1583">
                  <c:v>38.178160000000091</c:v>
                </c:pt>
                <c:pt idx="1584">
                  <c:v>38.19940000000009</c:v>
                </c:pt>
                <c:pt idx="1585">
                  <c:v>38.220670000000091</c:v>
                </c:pt>
                <c:pt idx="1586">
                  <c:v>38.24191000000009</c:v>
                </c:pt>
                <c:pt idx="1587">
                  <c:v>38.263180000000091</c:v>
                </c:pt>
                <c:pt idx="1588">
                  <c:v>38.284480000000087</c:v>
                </c:pt>
                <c:pt idx="1589">
                  <c:v>38.305780000000084</c:v>
                </c:pt>
                <c:pt idx="1590">
                  <c:v>38.32708000000008</c:v>
                </c:pt>
                <c:pt idx="1591">
                  <c:v>38.348395000000082</c:v>
                </c:pt>
                <c:pt idx="1592">
                  <c:v>38.369710000000083</c:v>
                </c:pt>
                <c:pt idx="1593">
                  <c:v>38.39101000000008</c:v>
                </c:pt>
                <c:pt idx="1594">
                  <c:v>38.412355000000076</c:v>
                </c:pt>
                <c:pt idx="1595">
                  <c:v>38.433775000000075</c:v>
                </c:pt>
                <c:pt idx="1596">
                  <c:v>38.455195000000074</c:v>
                </c:pt>
                <c:pt idx="1597">
                  <c:v>38.476600000000076</c:v>
                </c:pt>
                <c:pt idx="1598">
                  <c:v>38.498050000000077</c:v>
                </c:pt>
                <c:pt idx="1599">
                  <c:v>38.519560000000077</c:v>
                </c:pt>
                <c:pt idx="1600">
                  <c:v>38.541040000000073</c:v>
                </c:pt>
                <c:pt idx="1601">
                  <c:v>38.562490000000075</c:v>
                </c:pt>
                <c:pt idx="1602">
                  <c:v>38.583970000000072</c:v>
                </c:pt>
                <c:pt idx="1603">
                  <c:v>38.605465000000073</c:v>
                </c:pt>
                <c:pt idx="1604">
                  <c:v>38.627020000000073</c:v>
                </c:pt>
                <c:pt idx="1605">
                  <c:v>38.64859000000007</c:v>
                </c:pt>
                <c:pt idx="1606">
                  <c:v>38.670190000000069</c:v>
                </c:pt>
                <c:pt idx="1607">
                  <c:v>38.691835000000069</c:v>
                </c:pt>
                <c:pt idx="1608">
                  <c:v>38.713780000000071</c:v>
                </c:pt>
                <c:pt idx="1609">
                  <c:v>38.735990000000072</c:v>
                </c:pt>
                <c:pt idx="1610">
                  <c:v>38.758170000000071</c:v>
                </c:pt>
                <c:pt idx="1611">
                  <c:v>38.780400000000071</c:v>
                </c:pt>
                <c:pt idx="1612">
                  <c:v>38.802645000000069</c:v>
                </c:pt>
                <c:pt idx="1613">
                  <c:v>38.824860000000072</c:v>
                </c:pt>
                <c:pt idx="1614">
                  <c:v>38.847075000000075</c:v>
                </c:pt>
                <c:pt idx="1615">
                  <c:v>38.869320000000073</c:v>
                </c:pt>
                <c:pt idx="1616">
                  <c:v>38.891610000000071</c:v>
                </c:pt>
                <c:pt idx="1617">
                  <c:v>38.913960000000074</c:v>
                </c:pt>
                <c:pt idx="1618">
                  <c:v>38.936310000000077</c:v>
                </c:pt>
                <c:pt idx="1619">
                  <c:v>38.958690000000075</c:v>
                </c:pt>
                <c:pt idx="1620">
                  <c:v>38.981130000000078</c:v>
                </c:pt>
                <c:pt idx="1621">
                  <c:v>39.003585000000079</c:v>
                </c:pt>
                <c:pt idx="1622">
                  <c:v>39.02604000000008</c:v>
                </c:pt>
                <c:pt idx="1623">
                  <c:v>39.048525000000083</c:v>
                </c:pt>
                <c:pt idx="1624">
                  <c:v>39.071070000000084</c:v>
                </c:pt>
                <c:pt idx="1625">
                  <c:v>39.093645000000087</c:v>
                </c:pt>
                <c:pt idx="1626">
                  <c:v>39.116220000000091</c:v>
                </c:pt>
                <c:pt idx="1627">
                  <c:v>39.138840000000094</c:v>
                </c:pt>
                <c:pt idx="1628">
                  <c:v>39.161490000000093</c:v>
                </c:pt>
                <c:pt idx="1629">
                  <c:v>39.184140000000092</c:v>
                </c:pt>
                <c:pt idx="1630">
                  <c:v>39.206850000000088</c:v>
                </c:pt>
                <c:pt idx="1631">
                  <c:v>39.229590000000087</c:v>
                </c:pt>
                <c:pt idx="1632">
                  <c:v>39.252360000000088</c:v>
                </c:pt>
                <c:pt idx="1633">
                  <c:v>39.275190000000087</c:v>
                </c:pt>
                <c:pt idx="1634">
                  <c:v>39.298050000000089</c:v>
                </c:pt>
                <c:pt idx="1635">
                  <c:v>39.32091000000009</c:v>
                </c:pt>
                <c:pt idx="1636">
                  <c:v>39.343785000000089</c:v>
                </c:pt>
                <c:pt idx="1637">
                  <c:v>39.366720000000086</c:v>
                </c:pt>
                <c:pt idx="1638">
                  <c:v>39.389685000000085</c:v>
                </c:pt>
                <c:pt idx="1639">
                  <c:v>39.412650000000085</c:v>
                </c:pt>
                <c:pt idx="1640">
                  <c:v>39.435630000000081</c:v>
                </c:pt>
                <c:pt idx="1641">
                  <c:v>39.458640000000081</c:v>
                </c:pt>
                <c:pt idx="1642">
                  <c:v>39.481710000000078</c:v>
                </c:pt>
                <c:pt idx="1643">
                  <c:v>39.504810000000077</c:v>
                </c:pt>
                <c:pt idx="1644">
                  <c:v>39.527970000000074</c:v>
                </c:pt>
                <c:pt idx="1645">
                  <c:v>39.551160000000074</c:v>
                </c:pt>
                <c:pt idx="1646">
                  <c:v>39.574350000000074</c:v>
                </c:pt>
                <c:pt idx="1647">
                  <c:v>39.597630000000073</c:v>
                </c:pt>
                <c:pt idx="1648">
                  <c:v>39.620940000000076</c:v>
                </c:pt>
                <c:pt idx="1649">
                  <c:v>39.644250000000078</c:v>
                </c:pt>
                <c:pt idx="1650">
                  <c:v>39.667590000000075</c:v>
                </c:pt>
                <c:pt idx="1651">
                  <c:v>39.690960000000075</c:v>
                </c:pt>
                <c:pt idx="1652">
                  <c:v>39.714360000000077</c:v>
                </c:pt>
                <c:pt idx="1653">
                  <c:v>39.737790000000075</c:v>
                </c:pt>
                <c:pt idx="1654">
                  <c:v>39.761250000000075</c:v>
                </c:pt>
                <c:pt idx="1655">
                  <c:v>39.784755000000075</c:v>
                </c:pt>
                <c:pt idx="1656">
                  <c:v>39.808320000000073</c:v>
                </c:pt>
                <c:pt idx="1657">
                  <c:v>39.831930000000071</c:v>
                </c:pt>
                <c:pt idx="1658">
                  <c:v>39.855585000000069</c:v>
                </c:pt>
                <c:pt idx="1659">
                  <c:v>39.879270000000069</c:v>
                </c:pt>
                <c:pt idx="1660">
                  <c:v>39.903015000000067</c:v>
                </c:pt>
                <c:pt idx="1661">
                  <c:v>39.92682000000007</c:v>
                </c:pt>
                <c:pt idx="1662">
                  <c:v>39.950655000000069</c:v>
                </c:pt>
                <c:pt idx="1663">
                  <c:v>39.974535000000067</c:v>
                </c:pt>
                <c:pt idx="1664">
                  <c:v>39.998460000000065</c:v>
                </c:pt>
                <c:pt idx="1665">
                  <c:v>40.022415000000066</c:v>
                </c:pt>
                <c:pt idx="1666">
                  <c:v>40.046370000000067</c:v>
                </c:pt>
                <c:pt idx="1667">
                  <c:v>40.070370000000068</c:v>
                </c:pt>
                <c:pt idx="1668">
                  <c:v>40.094460000000069</c:v>
                </c:pt>
                <c:pt idx="1669">
                  <c:v>40.118580000000073</c:v>
                </c:pt>
                <c:pt idx="1670">
                  <c:v>40.142715000000074</c:v>
                </c:pt>
                <c:pt idx="1671">
                  <c:v>40.166895000000075</c:v>
                </c:pt>
                <c:pt idx="1672">
                  <c:v>40.191135000000074</c:v>
                </c:pt>
                <c:pt idx="1673">
                  <c:v>40.215420000000073</c:v>
                </c:pt>
                <c:pt idx="1674">
                  <c:v>40.239750000000072</c:v>
                </c:pt>
                <c:pt idx="1675">
                  <c:v>40.264110000000073</c:v>
                </c:pt>
                <c:pt idx="1676">
                  <c:v>40.288485000000072</c:v>
                </c:pt>
                <c:pt idx="1677">
                  <c:v>40.312890000000074</c:v>
                </c:pt>
                <c:pt idx="1678">
                  <c:v>40.337325000000071</c:v>
                </c:pt>
                <c:pt idx="1679">
                  <c:v>40.36183500000007</c:v>
                </c:pt>
                <c:pt idx="1680">
                  <c:v>40.38643500000007</c:v>
                </c:pt>
                <c:pt idx="1681">
                  <c:v>40.411080000000069</c:v>
                </c:pt>
                <c:pt idx="1682">
                  <c:v>40.435755000000071</c:v>
                </c:pt>
                <c:pt idx="1683">
                  <c:v>40.460475000000073</c:v>
                </c:pt>
                <c:pt idx="1684">
                  <c:v>40.485240000000076</c:v>
                </c:pt>
                <c:pt idx="1685">
                  <c:v>40.510035000000073</c:v>
                </c:pt>
                <c:pt idx="1686">
                  <c:v>40.534890000000075</c:v>
                </c:pt>
                <c:pt idx="1687">
                  <c:v>40.559805000000075</c:v>
                </c:pt>
                <c:pt idx="1688">
                  <c:v>40.584735000000073</c:v>
                </c:pt>
                <c:pt idx="1689">
                  <c:v>40.609740000000073</c:v>
                </c:pt>
                <c:pt idx="1690">
                  <c:v>40.634820000000076</c:v>
                </c:pt>
                <c:pt idx="1691">
                  <c:v>40.659930000000074</c:v>
                </c:pt>
                <c:pt idx="1692">
                  <c:v>40.685115000000074</c:v>
                </c:pt>
                <c:pt idx="1693">
                  <c:v>40.710360000000072</c:v>
                </c:pt>
                <c:pt idx="1694">
                  <c:v>40.735650000000071</c:v>
                </c:pt>
                <c:pt idx="1695">
                  <c:v>40.761000000000074</c:v>
                </c:pt>
                <c:pt idx="1696">
                  <c:v>40.786395000000077</c:v>
                </c:pt>
                <c:pt idx="1697">
                  <c:v>40.811850000000078</c:v>
                </c:pt>
                <c:pt idx="1698">
                  <c:v>40.837395000000079</c:v>
                </c:pt>
                <c:pt idx="1699">
                  <c:v>40.863015000000082</c:v>
                </c:pt>
                <c:pt idx="1700">
                  <c:v>40.888695000000084</c:v>
                </c:pt>
                <c:pt idx="1701">
                  <c:v>40.914435000000083</c:v>
                </c:pt>
                <c:pt idx="1702">
                  <c:v>40.940220000000082</c:v>
                </c:pt>
                <c:pt idx="1703">
                  <c:v>40.966080000000083</c:v>
                </c:pt>
                <c:pt idx="1704">
                  <c:v>40.99201500000008</c:v>
                </c:pt>
                <c:pt idx="1705">
                  <c:v>41.018010000000082</c:v>
                </c:pt>
                <c:pt idx="1706">
                  <c:v>41.044110000000082</c:v>
                </c:pt>
                <c:pt idx="1707">
                  <c:v>41.070285000000084</c:v>
                </c:pt>
                <c:pt idx="1708">
                  <c:v>41.096535000000081</c:v>
                </c:pt>
                <c:pt idx="1709">
                  <c:v>41.122870000000084</c:v>
                </c:pt>
                <c:pt idx="1710">
                  <c:v>41.149250000000087</c:v>
                </c:pt>
                <c:pt idx="1711">
                  <c:v>41.175680000000085</c:v>
                </c:pt>
                <c:pt idx="1712">
                  <c:v>41.202170000000088</c:v>
                </c:pt>
                <c:pt idx="1713">
                  <c:v>41.228760000000086</c:v>
                </c:pt>
                <c:pt idx="1714">
                  <c:v>41.255485000000085</c:v>
                </c:pt>
                <c:pt idx="1715">
                  <c:v>41.282305000000086</c:v>
                </c:pt>
                <c:pt idx="1716">
                  <c:v>41.309200000000089</c:v>
                </c:pt>
                <c:pt idx="1717">
                  <c:v>41.336140000000093</c:v>
                </c:pt>
                <c:pt idx="1718">
                  <c:v>41.363170000000096</c:v>
                </c:pt>
                <c:pt idx="1719">
                  <c:v>41.390335000000093</c:v>
                </c:pt>
                <c:pt idx="1720">
                  <c:v>41.417605000000094</c:v>
                </c:pt>
                <c:pt idx="1721">
                  <c:v>41.444980000000093</c:v>
                </c:pt>
                <c:pt idx="1722">
                  <c:v>41.472410000000096</c:v>
                </c:pt>
                <c:pt idx="1723">
                  <c:v>41.499900000000096</c:v>
                </c:pt>
                <c:pt idx="1724">
                  <c:v>41.527500000000096</c:v>
                </c:pt>
                <c:pt idx="1725">
                  <c:v>41.555205000000093</c:v>
                </c:pt>
                <c:pt idx="1726">
                  <c:v>41.583015000000096</c:v>
                </c:pt>
                <c:pt idx="1727">
                  <c:v>41.610930000000096</c:v>
                </c:pt>
                <c:pt idx="1728">
                  <c:v>41.638965000000098</c:v>
                </c:pt>
                <c:pt idx="1729">
                  <c:v>41.6671300000001</c:v>
                </c:pt>
                <c:pt idx="1730">
                  <c:v>41.695415000000096</c:v>
                </c:pt>
                <c:pt idx="1731">
                  <c:v>41.723825000000097</c:v>
                </c:pt>
                <c:pt idx="1732">
                  <c:v>41.752340000000096</c:v>
                </c:pt>
                <c:pt idx="1733">
                  <c:v>41.780990000000095</c:v>
                </c:pt>
                <c:pt idx="1734">
                  <c:v>41.809775000000094</c:v>
                </c:pt>
                <c:pt idx="1735">
                  <c:v>41.838680000000096</c:v>
                </c:pt>
                <c:pt idx="1736">
                  <c:v>41.867690000000096</c:v>
                </c:pt>
                <c:pt idx="1737">
                  <c:v>41.896820000000098</c:v>
                </c:pt>
                <c:pt idx="1738">
                  <c:v>41.926115000000095</c:v>
                </c:pt>
                <c:pt idx="1739">
                  <c:v>41.955545000000093</c:v>
                </c:pt>
                <c:pt idx="1740">
                  <c:v>41.985140000000094</c:v>
                </c:pt>
                <c:pt idx="1741">
                  <c:v>42.014915000000094</c:v>
                </c:pt>
                <c:pt idx="1742">
                  <c:v>42.044840000000093</c:v>
                </c:pt>
                <c:pt idx="1743">
                  <c:v>42.07527500000009</c:v>
                </c:pt>
                <c:pt idx="1744">
                  <c:v>42.106160000000088</c:v>
                </c:pt>
                <c:pt idx="1745">
                  <c:v>42.137090000000086</c:v>
                </c:pt>
                <c:pt idx="1746">
                  <c:v>42.168140000000086</c:v>
                </c:pt>
                <c:pt idx="1747">
                  <c:v>42.199370000000087</c:v>
                </c:pt>
                <c:pt idx="1748">
                  <c:v>42.230780000000088</c:v>
                </c:pt>
                <c:pt idx="1749">
                  <c:v>42.262385000000087</c:v>
                </c:pt>
                <c:pt idx="1750">
                  <c:v>42.294200000000089</c:v>
                </c:pt>
                <c:pt idx="1751">
                  <c:v>42.326230000000088</c:v>
                </c:pt>
                <c:pt idx="1752">
                  <c:v>42.358515000000089</c:v>
                </c:pt>
                <c:pt idx="1753">
                  <c:v>42.39102000000009</c:v>
                </c:pt>
                <c:pt idx="1754">
                  <c:v>42.423735000000093</c:v>
                </c:pt>
                <c:pt idx="1755">
                  <c:v>42.456705000000092</c:v>
                </c:pt>
                <c:pt idx="1756">
                  <c:v>42.489960000000089</c:v>
                </c:pt>
                <c:pt idx="1757">
                  <c:v>42.506670000000092</c:v>
                </c:pt>
                <c:pt idx="1758">
                  <c:v>42.517590000000091</c:v>
                </c:pt>
                <c:pt idx="1759">
                  <c:v>42.539505000000091</c:v>
                </c:pt>
                <c:pt idx="1760">
                  <c:v>42.561540000000093</c:v>
                </c:pt>
                <c:pt idx="1761">
                  <c:v>42.583635000000093</c:v>
                </c:pt>
                <c:pt idx="1762">
                  <c:v>42.605760000000096</c:v>
                </c:pt>
                <c:pt idx="1763">
                  <c:v>42.627870000000094</c:v>
                </c:pt>
                <c:pt idx="1764">
                  <c:v>42.649950000000096</c:v>
                </c:pt>
                <c:pt idx="1765">
                  <c:v>42.672015000000094</c:v>
                </c:pt>
                <c:pt idx="1766">
                  <c:v>42.694080000000092</c:v>
                </c:pt>
                <c:pt idx="1767">
                  <c:v>42.71619000000009</c:v>
                </c:pt>
                <c:pt idx="1768">
                  <c:v>42.738315000000092</c:v>
                </c:pt>
                <c:pt idx="1769">
                  <c:v>42.760410000000093</c:v>
                </c:pt>
                <c:pt idx="1770">
                  <c:v>42.78252000000009</c:v>
                </c:pt>
                <c:pt idx="1771">
                  <c:v>42.804660000000091</c:v>
                </c:pt>
                <c:pt idx="1772">
                  <c:v>42.826845000000091</c:v>
                </c:pt>
                <c:pt idx="1773">
                  <c:v>42.849105000000094</c:v>
                </c:pt>
                <c:pt idx="1774">
                  <c:v>42.871380000000094</c:v>
                </c:pt>
                <c:pt idx="1775">
                  <c:v>42.893660000000096</c:v>
                </c:pt>
                <c:pt idx="1776">
                  <c:v>42.916000000000096</c:v>
                </c:pt>
                <c:pt idx="1777">
                  <c:v>42.938365000000097</c:v>
                </c:pt>
                <c:pt idx="1778">
                  <c:v>42.960745000000095</c:v>
                </c:pt>
                <c:pt idx="1779">
                  <c:v>42.983200000000096</c:v>
                </c:pt>
                <c:pt idx="1780">
                  <c:v>43.005670000000094</c:v>
                </c:pt>
                <c:pt idx="1781">
                  <c:v>43.028125000000095</c:v>
                </c:pt>
                <c:pt idx="1782">
                  <c:v>43.050580000000096</c:v>
                </c:pt>
                <c:pt idx="1783">
                  <c:v>43.073020000000099</c:v>
                </c:pt>
                <c:pt idx="1784">
                  <c:v>43.095505000000102</c:v>
                </c:pt>
                <c:pt idx="1785">
                  <c:v>43.118035000000106</c:v>
                </c:pt>
                <c:pt idx="1786">
                  <c:v>43.140550000000104</c:v>
                </c:pt>
                <c:pt idx="1787">
                  <c:v>43.163050000000105</c:v>
                </c:pt>
                <c:pt idx="1788">
                  <c:v>43.185580000000108</c:v>
                </c:pt>
                <c:pt idx="1789">
                  <c:v>43.208140000000107</c:v>
                </c:pt>
                <c:pt idx="1790">
                  <c:v>43.23071500000011</c:v>
                </c:pt>
                <c:pt idx="1791">
                  <c:v>43.253320000000109</c:v>
                </c:pt>
                <c:pt idx="1792">
                  <c:v>43.275970000000108</c:v>
                </c:pt>
                <c:pt idx="1793">
                  <c:v>43.298575000000106</c:v>
                </c:pt>
                <c:pt idx="1794">
                  <c:v>43.321165000000107</c:v>
                </c:pt>
                <c:pt idx="1795">
                  <c:v>43.343815000000106</c:v>
                </c:pt>
                <c:pt idx="1796">
                  <c:v>43.366465000000105</c:v>
                </c:pt>
                <c:pt idx="1797">
                  <c:v>43.389160000000103</c:v>
                </c:pt>
                <c:pt idx="1798">
                  <c:v>43.411930000000105</c:v>
                </c:pt>
                <c:pt idx="1799">
                  <c:v>43.434730000000101</c:v>
                </c:pt>
                <c:pt idx="1800">
                  <c:v>43.457530000000098</c:v>
                </c:pt>
                <c:pt idx="1801">
                  <c:v>43.480360000000097</c:v>
                </c:pt>
                <c:pt idx="1802">
                  <c:v>43.503220000000098</c:v>
                </c:pt>
                <c:pt idx="1803">
                  <c:v>43.5260800000001</c:v>
                </c:pt>
                <c:pt idx="1804">
                  <c:v>43.548925000000096</c:v>
                </c:pt>
                <c:pt idx="1805">
                  <c:v>43.571770000000093</c:v>
                </c:pt>
                <c:pt idx="1806">
                  <c:v>43.594645000000092</c:v>
                </c:pt>
                <c:pt idx="1807">
                  <c:v>43.617535000000089</c:v>
                </c:pt>
                <c:pt idx="1808">
                  <c:v>43.640425000000086</c:v>
                </c:pt>
                <c:pt idx="1809">
                  <c:v>43.663315000000082</c:v>
                </c:pt>
                <c:pt idx="1810">
                  <c:v>43.686220000000084</c:v>
                </c:pt>
                <c:pt idx="1811">
                  <c:v>43.709155000000081</c:v>
                </c:pt>
                <c:pt idx="1812">
                  <c:v>43.73212000000008</c:v>
                </c:pt>
                <c:pt idx="1813">
                  <c:v>43.75511000000008</c:v>
                </c:pt>
                <c:pt idx="1814">
                  <c:v>43.778130000000083</c:v>
                </c:pt>
                <c:pt idx="1815">
                  <c:v>43.80115500000008</c:v>
                </c:pt>
                <c:pt idx="1816">
                  <c:v>43.824225000000077</c:v>
                </c:pt>
                <c:pt idx="1817">
                  <c:v>43.847460000000076</c:v>
                </c:pt>
                <c:pt idx="1818">
                  <c:v>43.870875000000076</c:v>
                </c:pt>
                <c:pt idx="1819">
                  <c:v>43.894305000000074</c:v>
                </c:pt>
                <c:pt idx="1820">
                  <c:v>43.917660000000076</c:v>
                </c:pt>
                <c:pt idx="1821">
                  <c:v>43.940970000000078</c:v>
                </c:pt>
                <c:pt idx="1822">
                  <c:v>43.964220000000076</c:v>
                </c:pt>
                <c:pt idx="1823">
                  <c:v>43.987500000000075</c:v>
                </c:pt>
                <c:pt idx="1824">
                  <c:v>44.010855000000078</c:v>
                </c:pt>
                <c:pt idx="1825">
                  <c:v>44.03421000000008</c:v>
                </c:pt>
                <c:pt idx="1826">
                  <c:v>44.05753500000008</c:v>
                </c:pt>
                <c:pt idx="1827">
                  <c:v>44.080860000000079</c:v>
                </c:pt>
                <c:pt idx="1828">
                  <c:v>44.104230000000079</c:v>
                </c:pt>
                <c:pt idx="1829">
                  <c:v>44.127630000000082</c:v>
                </c:pt>
                <c:pt idx="1830">
                  <c:v>44.151015000000079</c:v>
                </c:pt>
                <c:pt idx="1831">
                  <c:v>44.174370000000081</c:v>
                </c:pt>
                <c:pt idx="1832">
                  <c:v>44.197710000000079</c:v>
                </c:pt>
                <c:pt idx="1833">
                  <c:v>44.221065000000081</c:v>
                </c:pt>
                <c:pt idx="1834">
                  <c:v>44.244435000000081</c:v>
                </c:pt>
                <c:pt idx="1835">
                  <c:v>44.267830000000082</c:v>
                </c:pt>
                <c:pt idx="1836">
                  <c:v>44.29128500000008</c:v>
                </c:pt>
                <c:pt idx="1837">
                  <c:v>44.31479000000008</c:v>
                </c:pt>
                <c:pt idx="1838">
                  <c:v>44.338325000000083</c:v>
                </c:pt>
                <c:pt idx="1839">
                  <c:v>44.361905000000085</c:v>
                </c:pt>
                <c:pt idx="1840">
                  <c:v>44.385440000000088</c:v>
                </c:pt>
                <c:pt idx="1841">
                  <c:v>44.408990000000088</c:v>
                </c:pt>
                <c:pt idx="1842">
                  <c:v>44.432645000000086</c:v>
                </c:pt>
                <c:pt idx="1843">
                  <c:v>44.456300000000084</c:v>
                </c:pt>
                <c:pt idx="1844">
                  <c:v>44.479970000000087</c:v>
                </c:pt>
                <c:pt idx="1845">
                  <c:v>44.50368500000009</c:v>
                </c:pt>
                <c:pt idx="1846">
                  <c:v>44.52741500000009</c:v>
                </c:pt>
                <c:pt idx="1847">
                  <c:v>44.551145000000091</c:v>
                </c:pt>
                <c:pt idx="1848">
                  <c:v>44.574845000000089</c:v>
                </c:pt>
                <c:pt idx="1849">
                  <c:v>44.598440000000089</c:v>
                </c:pt>
                <c:pt idx="1850">
                  <c:v>44.622005000000087</c:v>
                </c:pt>
                <c:pt idx="1851">
                  <c:v>44.645630000000089</c:v>
                </c:pt>
                <c:pt idx="1852">
                  <c:v>44.66931500000009</c:v>
                </c:pt>
                <c:pt idx="1853">
                  <c:v>44.69304500000009</c:v>
                </c:pt>
                <c:pt idx="1854">
                  <c:v>44.716775000000091</c:v>
                </c:pt>
                <c:pt idx="1855">
                  <c:v>44.740530000000092</c:v>
                </c:pt>
                <c:pt idx="1856">
                  <c:v>44.764345000000091</c:v>
                </c:pt>
                <c:pt idx="1857">
                  <c:v>44.788195000000094</c:v>
                </c:pt>
                <c:pt idx="1858">
                  <c:v>44.812050000000092</c:v>
                </c:pt>
                <c:pt idx="1859">
                  <c:v>44.835875000000094</c:v>
                </c:pt>
                <c:pt idx="1860">
                  <c:v>44.859695000000094</c:v>
                </c:pt>
                <c:pt idx="1861">
                  <c:v>44.883515000000095</c:v>
                </c:pt>
                <c:pt idx="1862">
                  <c:v>44.907350000000093</c:v>
                </c:pt>
                <c:pt idx="1863">
                  <c:v>44.931245000000096</c:v>
                </c:pt>
                <c:pt idx="1864">
                  <c:v>44.9551850000001</c:v>
                </c:pt>
                <c:pt idx="1865">
                  <c:v>44.979155000000098</c:v>
                </c:pt>
                <c:pt idx="1866">
                  <c:v>45.003140000000101</c:v>
                </c:pt>
                <c:pt idx="1867">
                  <c:v>45.0271550000001</c:v>
                </c:pt>
                <c:pt idx="1868">
                  <c:v>45.051245000000101</c:v>
                </c:pt>
                <c:pt idx="1869">
                  <c:v>45.0753950000001</c:v>
                </c:pt>
                <c:pt idx="1870">
                  <c:v>45.099575000000101</c:v>
                </c:pt>
                <c:pt idx="1871">
                  <c:v>45.1237700000001</c:v>
                </c:pt>
                <c:pt idx="1872">
                  <c:v>45.147980000000096</c:v>
                </c:pt>
                <c:pt idx="1873">
                  <c:v>45.172265000000095</c:v>
                </c:pt>
                <c:pt idx="1874">
                  <c:v>45.196610000000092</c:v>
                </c:pt>
                <c:pt idx="1875">
                  <c:v>45.220970000000094</c:v>
                </c:pt>
                <c:pt idx="1876">
                  <c:v>45.245330000000095</c:v>
                </c:pt>
                <c:pt idx="1877">
                  <c:v>45.269690000000097</c:v>
                </c:pt>
                <c:pt idx="1878">
                  <c:v>45.293945000000093</c:v>
                </c:pt>
                <c:pt idx="1879">
                  <c:v>45.318170000000094</c:v>
                </c:pt>
                <c:pt idx="1880">
                  <c:v>45.342500000000094</c:v>
                </c:pt>
                <c:pt idx="1881">
                  <c:v>45.366860000000095</c:v>
                </c:pt>
                <c:pt idx="1882">
                  <c:v>45.391205000000092</c:v>
                </c:pt>
                <c:pt idx="1883">
                  <c:v>45.415580000000091</c:v>
                </c:pt>
                <c:pt idx="1884">
                  <c:v>45.440080000000094</c:v>
                </c:pt>
                <c:pt idx="1885">
                  <c:v>45.464670000000098</c:v>
                </c:pt>
                <c:pt idx="1886">
                  <c:v>45.489210000000099</c:v>
                </c:pt>
                <c:pt idx="1887">
                  <c:v>45.513705000000101</c:v>
                </c:pt>
                <c:pt idx="1888">
                  <c:v>45.538260000000101</c:v>
                </c:pt>
                <c:pt idx="1889">
                  <c:v>45.562890000000102</c:v>
                </c:pt>
                <c:pt idx="1890">
                  <c:v>45.587580000000102</c:v>
                </c:pt>
                <c:pt idx="1891">
                  <c:v>45.612300000000104</c:v>
                </c:pt>
                <c:pt idx="1892">
                  <c:v>45.636990000000104</c:v>
                </c:pt>
                <c:pt idx="1893">
                  <c:v>45.661650000000101</c:v>
                </c:pt>
                <c:pt idx="1894">
                  <c:v>45.686325000000103</c:v>
                </c:pt>
                <c:pt idx="1895">
                  <c:v>45.711015000000103</c:v>
                </c:pt>
                <c:pt idx="1896">
                  <c:v>45.735750000000102</c:v>
                </c:pt>
                <c:pt idx="1897">
                  <c:v>45.760560000000105</c:v>
                </c:pt>
                <c:pt idx="1898">
                  <c:v>45.785415000000107</c:v>
                </c:pt>
                <c:pt idx="1899">
                  <c:v>45.810300000000105</c:v>
                </c:pt>
                <c:pt idx="1900">
                  <c:v>45.835215000000105</c:v>
                </c:pt>
                <c:pt idx="1901">
                  <c:v>45.860145000000102</c:v>
                </c:pt>
                <c:pt idx="1902">
                  <c:v>45.885090000000105</c:v>
                </c:pt>
                <c:pt idx="1903">
                  <c:v>45.910080000000107</c:v>
                </c:pt>
                <c:pt idx="1904">
                  <c:v>45.935130000000107</c:v>
                </c:pt>
                <c:pt idx="1905">
                  <c:v>45.960180000000108</c:v>
                </c:pt>
                <c:pt idx="1906">
                  <c:v>45.985245000000106</c:v>
                </c:pt>
                <c:pt idx="1907">
                  <c:v>46.010385000000106</c:v>
                </c:pt>
                <c:pt idx="1908">
                  <c:v>46.035585000000104</c:v>
                </c:pt>
                <c:pt idx="1909">
                  <c:v>46.060860000000105</c:v>
                </c:pt>
                <c:pt idx="1910">
                  <c:v>46.086195000000103</c:v>
                </c:pt>
                <c:pt idx="1911">
                  <c:v>46.111560000000104</c:v>
                </c:pt>
                <c:pt idx="1912">
                  <c:v>46.136955000000107</c:v>
                </c:pt>
                <c:pt idx="1913">
                  <c:v>46.162420000000104</c:v>
                </c:pt>
                <c:pt idx="1914">
                  <c:v>46.187975000000101</c:v>
                </c:pt>
                <c:pt idx="1915">
                  <c:v>46.2135800000001</c:v>
                </c:pt>
                <c:pt idx="1916">
                  <c:v>46.239220000000103</c:v>
                </c:pt>
                <c:pt idx="1917">
                  <c:v>46.264890000000101</c:v>
                </c:pt>
                <c:pt idx="1918">
                  <c:v>46.2905850000001</c:v>
                </c:pt>
                <c:pt idx="1919">
                  <c:v>46.316290000000102</c:v>
                </c:pt>
                <c:pt idx="1920">
                  <c:v>46.342010000000101</c:v>
                </c:pt>
                <c:pt idx="1921">
                  <c:v>46.367840000000101</c:v>
                </c:pt>
                <c:pt idx="1922">
                  <c:v>46.393775000000097</c:v>
                </c:pt>
                <c:pt idx="1923">
                  <c:v>46.419770000000099</c:v>
                </c:pt>
                <c:pt idx="1924">
                  <c:v>46.445735000000099</c:v>
                </c:pt>
                <c:pt idx="1925">
                  <c:v>46.471670000000096</c:v>
                </c:pt>
                <c:pt idx="1926">
                  <c:v>46.497665000000097</c:v>
                </c:pt>
                <c:pt idx="1927">
                  <c:v>46.523750000000099</c:v>
                </c:pt>
                <c:pt idx="1928">
                  <c:v>46.549910000000096</c:v>
                </c:pt>
                <c:pt idx="1929">
                  <c:v>46.576115000000094</c:v>
                </c:pt>
                <c:pt idx="1930">
                  <c:v>46.602410000000091</c:v>
                </c:pt>
                <c:pt idx="1931">
                  <c:v>46.628750000000089</c:v>
                </c:pt>
                <c:pt idx="1932">
                  <c:v>46.655120000000089</c:v>
                </c:pt>
                <c:pt idx="1933">
                  <c:v>46.681520000000091</c:v>
                </c:pt>
                <c:pt idx="1934">
                  <c:v>46.707950000000089</c:v>
                </c:pt>
                <c:pt idx="1935">
                  <c:v>46.734470000000087</c:v>
                </c:pt>
                <c:pt idx="1936">
                  <c:v>46.761080000000085</c:v>
                </c:pt>
                <c:pt idx="1937">
                  <c:v>46.787765000000086</c:v>
                </c:pt>
                <c:pt idx="1938">
                  <c:v>46.814525000000089</c:v>
                </c:pt>
                <c:pt idx="1939">
                  <c:v>46.841375000000092</c:v>
                </c:pt>
                <c:pt idx="1940">
                  <c:v>46.86839000000009</c:v>
                </c:pt>
                <c:pt idx="1941">
                  <c:v>46.895435000000091</c:v>
                </c:pt>
                <c:pt idx="1942">
                  <c:v>46.922390000000092</c:v>
                </c:pt>
                <c:pt idx="1943">
                  <c:v>46.949330000000096</c:v>
                </c:pt>
                <c:pt idx="1944">
                  <c:v>46.976270000000099</c:v>
                </c:pt>
                <c:pt idx="1945">
                  <c:v>47.003240000000098</c:v>
                </c:pt>
                <c:pt idx="1946">
                  <c:v>47.030330000000099</c:v>
                </c:pt>
                <c:pt idx="1947">
                  <c:v>47.0575550000001</c:v>
                </c:pt>
                <c:pt idx="1948">
                  <c:v>47.084810000000097</c:v>
                </c:pt>
                <c:pt idx="1949">
                  <c:v>47.112080000000098</c:v>
                </c:pt>
                <c:pt idx="1950">
                  <c:v>47.1394400000001</c:v>
                </c:pt>
                <c:pt idx="1951">
                  <c:v>47.166920000000097</c:v>
                </c:pt>
                <c:pt idx="1952">
                  <c:v>47.194400000000094</c:v>
                </c:pt>
                <c:pt idx="1953">
                  <c:v>47.222000000000094</c:v>
                </c:pt>
                <c:pt idx="1954">
                  <c:v>47.249825000000094</c:v>
                </c:pt>
                <c:pt idx="1955">
                  <c:v>47.277695000000094</c:v>
                </c:pt>
                <c:pt idx="1956">
                  <c:v>47.305460000000096</c:v>
                </c:pt>
                <c:pt idx="1957">
                  <c:v>47.333105000000096</c:v>
                </c:pt>
                <c:pt idx="1958">
                  <c:v>47.360750000000095</c:v>
                </c:pt>
                <c:pt idx="1959">
                  <c:v>47.388470000000098</c:v>
                </c:pt>
                <c:pt idx="1960">
                  <c:v>47.4162350000001</c:v>
                </c:pt>
                <c:pt idx="1961">
                  <c:v>47.4440150000001</c:v>
                </c:pt>
                <c:pt idx="1962">
                  <c:v>47.471870000000102</c:v>
                </c:pt>
                <c:pt idx="1963">
                  <c:v>47.4998000000001</c:v>
                </c:pt>
                <c:pt idx="1964">
                  <c:v>47.5277600000001</c:v>
                </c:pt>
                <c:pt idx="1965">
                  <c:v>47.555810000000101</c:v>
                </c:pt>
                <c:pt idx="1966">
                  <c:v>47.583980000000103</c:v>
                </c:pt>
                <c:pt idx="1967">
                  <c:v>47.612240000000106</c:v>
                </c:pt>
                <c:pt idx="1968">
                  <c:v>47.640620000000105</c:v>
                </c:pt>
                <c:pt idx="1969">
                  <c:v>47.669090000000104</c:v>
                </c:pt>
                <c:pt idx="1970">
                  <c:v>47.697600000000101</c:v>
                </c:pt>
                <c:pt idx="1971">
                  <c:v>47.726170000000103</c:v>
                </c:pt>
                <c:pt idx="1972">
                  <c:v>47.754820000000102</c:v>
                </c:pt>
                <c:pt idx="1973">
                  <c:v>47.783575000000098</c:v>
                </c:pt>
                <c:pt idx="1974">
                  <c:v>47.812450000000098</c:v>
                </c:pt>
                <c:pt idx="1975">
                  <c:v>47.8414000000001</c:v>
                </c:pt>
                <c:pt idx="1976">
                  <c:v>47.870425000000097</c:v>
                </c:pt>
                <c:pt idx="1977">
                  <c:v>47.899540000000094</c:v>
                </c:pt>
                <c:pt idx="1978">
                  <c:v>47.928790000000092</c:v>
                </c:pt>
                <c:pt idx="1979">
                  <c:v>47.958190000000094</c:v>
                </c:pt>
                <c:pt idx="1980">
                  <c:v>47.987710000000092</c:v>
                </c:pt>
                <c:pt idx="1981">
                  <c:v>48.017350000000093</c:v>
                </c:pt>
                <c:pt idx="1982">
                  <c:v>48.047110000000096</c:v>
                </c:pt>
                <c:pt idx="1983">
                  <c:v>48.076980000000098</c:v>
                </c:pt>
                <c:pt idx="1984">
                  <c:v>48.106940000000101</c:v>
                </c:pt>
                <c:pt idx="1985">
                  <c:v>48.137030000000102</c:v>
                </c:pt>
              </c:numCache>
            </c:numRef>
          </c:xVal>
          <c:yVal>
            <c:numRef>
              <c:f>Overview!$G$16:$G$2001</c:f>
              <c:numCache>
                <c:formatCode>General</c:formatCode>
                <c:ptCount val="1986"/>
                <c:pt idx="0">
                  <c:v>8.07</c:v>
                </c:pt>
                <c:pt idx="1">
                  <c:v>8.1</c:v>
                </c:pt>
                <c:pt idx="2">
                  <c:v>8.15</c:v>
                </c:pt>
                <c:pt idx="3">
                  <c:v>8.1999999999999993</c:v>
                </c:pt>
                <c:pt idx="4">
                  <c:v>8.24</c:v>
                </c:pt>
                <c:pt idx="5">
                  <c:v>8.2899999999999991</c:v>
                </c:pt>
                <c:pt idx="6">
                  <c:v>8.34</c:v>
                </c:pt>
                <c:pt idx="7">
                  <c:v>8.3800000000000008</c:v>
                </c:pt>
                <c:pt idx="8">
                  <c:v>8.43</c:v>
                </c:pt>
                <c:pt idx="9">
                  <c:v>8.48</c:v>
                </c:pt>
                <c:pt idx="10">
                  <c:v>8.52</c:v>
                </c:pt>
                <c:pt idx="11">
                  <c:v>8.56</c:v>
                </c:pt>
                <c:pt idx="12">
                  <c:v>8.61</c:v>
                </c:pt>
                <c:pt idx="13">
                  <c:v>8.65</c:v>
                </c:pt>
                <c:pt idx="14">
                  <c:v>8.69</c:v>
                </c:pt>
                <c:pt idx="15">
                  <c:v>8.74</c:v>
                </c:pt>
                <c:pt idx="16">
                  <c:v>8.7799999999999994</c:v>
                </c:pt>
                <c:pt idx="17">
                  <c:v>8.83</c:v>
                </c:pt>
                <c:pt idx="18">
                  <c:v>8.8699999999999992</c:v>
                </c:pt>
                <c:pt idx="19">
                  <c:v>8.91</c:v>
                </c:pt>
                <c:pt idx="20">
                  <c:v>8.9600000000000009</c:v>
                </c:pt>
                <c:pt idx="21">
                  <c:v>9</c:v>
                </c:pt>
                <c:pt idx="22">
                  <c:v>9.0399999999999991</c:v>
                </c:pt>
                <c:pt idx="23">
                  <c:v>9.09</c:v>
                </c:pt>
                <c:pt idx="24">
                  <c:v>9.1300000000000008</c:v>
                </c:pt>
                <c:pt idx="25">
                  <c:v>9.17</c:v>
                </c:pt>
                <c:pt idx="26">
                  <c:v>9.2200000000000006</c:v>
                </c:pt>
                <c:pt idx="27">
                  <c:v>9.26</c:v>
                </c:pt>
                <c:pt idx="28">
                  <c:v>9.31</c:v>
                </c:pt>
                <c:pt idx="29">
                  <c:v>9.35</c:v>
                </c:pt>
                <c:pt idx="30">
                  <c:v>9.39</c:v>
                </c:pt>
                <c:pt idx="31">
                  <c:v>9.44</c:v>
                </c:pt>
                <c:pt idx="32">
                  <c:v>9.48</c:v>
                </c:pt>
                <c:pt idx="33">
                  <c:v>9.52</c:v>
                </c:pt>
                <c:pt idx="34">
                  <c:v>9.56</c:v>
                </c:pt>
                <c:pt idx="35">
                  <c:v>9.61</c:v>
                </c:pt>
                <c:pt idx="36">
                  <c:v>9.65</c:v>
                </c:pt>
                <c:pt idx="37">
                  <c:v>9.69</c:v>
                </c:pt>
                <c:pt idx="38">
                  <c:v>9.73</c:v>
                </c:pt>
                <c:pt idx="39">
                  <c:v>9.77</c:v>
                </c:pt>
                <c:pt idx="40">
                  <c:v>9.81</c:v>
                </c:pt>
                <c:pt idx="41">
                  <c:v>9.85</c:v>
                </c:pt>
                <c:pt idx="42">
                  <c:v>9.89</c:v>
                </c:pt>
                <c:pt idx="43">
                  <c:v>9.93</c:v>
                </c:pt>
                <c:pt idx="44">
                  <c:v>9.9700000000000006</c:v>
                </c:pt>
                <c:pt idx="45">
                  <c:v>10.01</c:v>
                </c:pt>
                <c:pt idx="46">
                  <c:v>10.039999999999999</c:v>
                </c:pt>
                <c:pt idx="47">
                  <c:v>10.08</c:v>
                </c:pt>
                <c:pt idx="48">
                  <c:v>10.11</c:v>
                </c:pt>
                <c:pt idx="49">
                  <c:v>10.15</c:v>
                </c:pt>
                <c:pt idx="50">
                  <c:v>10.199999999999999</c:v>
                </c:pt>
                <c:pt idx="51">
                  <c:v>10.24</c:v>
                </c:pt>
                <c:pt idx="52">
                  <c:v>10.27</c:v>
                </c:pt>
                <c:pt idx="53">
                  <c:v>10.31</c:v>
                </c:pt>
                <c:pt idx="54">
                  <c:v>10.35</c:v>
                </c:pt>
                <c:pt idx="55">
                  <c:v>10.39</c:v>
                </c:pt>
                <c:pt idx="56">
                  <c:v>10.43</c:v>
                </c:pt>
                <c:pt idx="57">
                  <c:v>10.48</c:v>
                </c:pt>
                <c:pt idx="58">
                  <c:v>10.52</c:v>
                </c:pt>
                <c:pt idx="59">
                  <c:v>10.55</c:v>
                </c:pt>
                <c:pt idx="60">
                  <c:v>10.59</c:v>
                </c:pt>
                <c:pt idx="61">
                  <c:v>10.63</c:v>
                </c:pt>
                <c:pt idx="62">
                  <c:v>10.67</c:v>
                </c:pt>
                <c:pt idx="63">
                  <c:v>10.71</c:v>
                </c:pt>
                <c:pt idx="64">
                  <c:v>10.75</c:v>
                </c:pt>
                <c:pt idx="65">
                  <c:v>10.79</c:v>
                </c:pt>
                <c:pt idx="66">
                  <c:v>10.82</c:v>
                </c:pt>
                <c:pt idx="67">
                  <c:v>10.86</c:v>
                </c:pt>
                <c:pt idx="68">
                  <c:v>10.9</c:v>
                </c:pt>
                <c:pt idx="69">
                  <c:v>10.94</c:v>
                </c:pt>
                <c:pt idx="70">
                  <c:v>10.98</c:v>
                </c:pt>
                <c:pt idx="71">
                  <c:v>11.01</c:v>
                </c:pt>
                <c:pt idx="72">
                  <c:v>11.05</c:v>
                </c:pt>
                <c:pt idx="73">
                  <c:v>11.09</c:v>
                </c:pt>
                <c:pt idx="74">
                  <c:v>11.12</c:v>
                </c:pt>
                <c:pt idx="75">
                  <c:v>11.16</c:v>
                </c:pt>
                <c:pt idx="76">
                  <c:v>11.19</c:v>
                </c:pt>
                <c:pt idx="77">
                  <c:v>11.23</c:v>
                </c:pt>
                <c:pt idx="78">
                  <c:v>11.27</c:v>
                </c:pt>
                <c:pt idx="79">
                  <c:v>11.31</c:v>
                </c:pt>
                <c:pt idx="80">
                  <c:v>11.35</c:v>
                </c:pt>
                <c:pt idx="81">
                  <c:v>11.38</c:v>
                </c:pt>
                <c:pt idx="82">
                  <c:v>11.43</c:v>
                </c:pt>
                <c:pt idx="83">
                  <c:v>11.47</c:v>
                </c:pt>
                <c:pt idx="84">
                  <c:v>11.5</c:v>
                </c:pt>
                <c:pt idx="85">
                  <c:v>11.54</c:v>
                </c:pt>
                <c:pt idx="86">
                  <c:v>11.57</c:v>
                </c:pt>
                <c:pt idx="87">
                  <c:v>11.61</c:v>
                </c:pt>
                <c:pt idx="88">
                  <c:v>11.65</c:v>
                </c:pt>
                <c:pt idx="89">
                  <c:v>11.69</c:v>
                </c:pt>
                <c:pt idx="90">
                  <c:v>11.73</c:v>
                </c:pt>
                <c:pt idx="91">
                  <c:v>11.77</c:v>
                </c:pt>
                <c:pt idx="92">
                  <c:v>11.81</c:v>
                </c:pt>
                <c:pt idx="93">
                  <c:v>11.84</c:v>
                </c:pt>
                <c:pt idx="94">
                  <c:v>11.88</c:v>
                </c:pt>
                <c:pt idx="95">
                  <c:v>11.91</c:v>
                </c:pt>
                <c:pt idx="96">
                  <c:v>11.95</c:v>
                </c:pt>
                <c:pt idx="97">
                  <c:v>11.98</c:v>
                </c:pt>
                <c:pt idx="98">
                  <c:v>12.02</c:v>
                </c:pt>
                <c:pt idx="99">
                  <c:v>12.05</c:v>
                </c:pt>
                <c:pt idx="100">
                  <c:v>12.09</c:v>
                </c:pt>
                <c:pt idx="101">
                  <c:v>12.12</c:v>
                </c:pt>
                <c:pt idx="102">
                  <c:v>12.15</c:v>
                </c:pt>
                <c:pt idx="103">
                  <c:v>12.19</c:v>
                </c:pt>
                <c:pt idx="104">
                  <c:v>12.25</c:v>
                </c:pt>
                <c:pt idx="105">
                  <c:v>12.28</c:v>
                </c:pt>
                <c:pt idx="106">
                  <c:v>12.32</c:v>
                </c:pt>
                <c:pt idx="107">
                  <c:v>12.36</c:v>
                </c:pt>
                <c:pt idx="108">
                  <c:v>12.39</c:v>
                </c:pt>
                <c:pt idx="109">
                  <c:v>12.42</c:v>
                </c:pt>
                <c:pt idx="110">
                  <c:v>12.46</c:v>
                </c:pt>
                <c:pt idx="111">
                  <c:v>12.49</c:v>
                </c:pt>
                <c:pt idx="112">
                  <c:v>12.53</c:v>
                </c:pt>
                <c:pt idx="113">
                  <c:v>12.56</c:v>
                </c:pt>
                <c:pt idx="114">
                  <c:v>12.59</c:v>
                </c:pt>
                <c:pt idx="115">
                  <c:v>12.63</c:v>
                </c:pt>
                <c:pt idx="116">
                  <c:v>12.66</c:v>
                </c:pt>
                <c:pt idx="117">
                  <c:v>12.7</c:v>
                </c:pt>
                <c:pt idx="118">
                  <c:v>12.73</c:v>
                </c:pt>
                <c:pt idx="119">
                  <c:v>12.76</c:v>
                </c:pt>
                <c:pt idx="120">
                  <c:v>12.79</c:v>
                </c:pt>
                <c:pt idx="121">
                  <c:v>12.83</c:v>
                </c:pt>
                <c:pt idx="122">
                  <c:v>12.86</c:v>
                </c:pt>
                <c:pt idx="123">
                  <c:v>12.89</c:v>
                </c:pt>
                <c:pt idx="124">
                  <c:v>12.92</c:v>
                </c:pt>
                <c:pt idx="125">
                  <c:v>12.95</c:v>
                </c:pt>
                <c:pt idx="126">
                  <c:v>12.98</c:v>
                </c:pt>
                <c:pt idx="127">
                  <c:v>13.01</c:v>
                </c:pt>
                <c:pt idx="128">
                  <c:v>13.05</c:v>
                </c:pt>
                <c:pt idx="129">
                  <c:v>13.08</c:v>
                </c:pt>
                <c:pt idx="130">
                  <c:v>13.11</c:v>
                </c:pt>
                <c:pt idx="131">
                  <c:v>13.14</c:v>
                </c:pt>
                <c:pt idx="132">
                  <c:v>13.17</c:v>
                </c:pt>
                <c:pt idx="133">
                  <c:v>13.21</c:v>
                </c:pt>
                <c:pt idx="134">
                  <c:v>13.24</c:v>
                </c:pt>
                <c:pt idx="135">
                  <c:v>13.27</c:v>
                </c:pt>
                <c:pt idx="136">
                  <c:v>13.3</c:v>
                </c:pt>
                <c:pt idx="137">
                  <c:v>13.33</c:v>
                </c:pt>
                <c:pt idx="138">
                  <c:v>13.36</c:v>
                </c:pt>
                <c:pt idx="139">
                  <c:v>13.39</c:v>
                </c:pt>
                <c:pt idx="140">
                  <c:v>13.42</c:v>
                </c:pt>
                <c:pt idx="141">
                  <c:v>13.45</c:v>
                </c:pt>
                <c:pt idx="142">
                  <c:v>13.48</c:v>
                </c:pt>
                <c:pt idx="143">
                  <c:v>13.51</c:v>
                </c:pt>
                <c:pt idx="144">
                  <c:v>13.54</c:v>
                </c:pt>
                <c:pt idx="145">
                  <c:v>13.57</c:v>
                </c:pt>
                <c:pt idx="146">
                  <c:v>13.6</c:v>
                </c:pt>
                <c:pt idx="147">
                  <c:v>13.63</c:v>
                </c:pt>
                <c:pt idx="148">
                  <c:v>13.66</c:v>
                </c:pt>
                <c:pt idx="149">
                  <c:v>13.7</c:v>
                </c:pt>
                <c:pt idx="150">
                  <c:v>13.72</c:v>
                </c:pt>
                <c:pt idx="151">
                  <c:v>13.75</c:v>
                </c:pt>
                <c:pt idx="152">
                  <c:v>13.78</c:v>
                </c:pt>
                <c:pt idx="153">
                  <c:v>13.81</c:v>
                </c:pt>
                <c:pt idx="154">
                  <c:v>13.84</c:v>
                </c:pt>
                <c:pt idx="155">
                  <c:v>13.87</c:v>
                </c:pt>
                <c:pt idx="156">
                  <c:v>13.9</c:v>
                </c:pt>
                <c:pt idx="157">
                  <c:v>13.92</c:v>
                </c:pt>
                <c:pt idx="158">
                  <c:v>13.96</c:v>
                </c:pt>
                <c:pt idx="159">
                  <c:v>13.84</c:v>
                </c:pt>
                <c:pt idx="160">
                  <c:v>13.83</c:v>
                </c:pt>
                <c:pt idx="161">
                  <c:v>13.87</c:v>
                </c:pt>
                <c:pt idx="162">
                  <c:v>13.9</c:v>
                </c:pt>
                <c:pt idx="163">
                  <c:v>13.95</c:v>
                </c:pt>
                <c:pt idx="164">
                  <c:v>13.98</c:v>
                </c:pt>
                <c:pt idx="165">
                  <c:v>14.02</c:v>
                </c:pt>
                <c:pt idx="166">
                  <c:v>14.05</c:v>
                </c:pt>
                <c:pt idx="167">
                  <c:v>14.09</c:v>
                </c:pt>
                <c:pt idx="168">
                  <c:v>14.13</c:v>
                </c:pt>
                <c:pt idx="169">
                  <c:v>14.15</c:v>
                </c:pt>
                <c:pt idx="170">
                  <c:v>14.19</c:v>
                </c:pt>
                <c:pt idx="171">
                  <c:v>14.24</c:v>
                </c:pt>
                <c:pt idx="172">
                  <c:v>14.27</c:v>
                </c:pt>
                <c:pt idx="173">
                  <c:v>14.3</c:v>
                </c:pt>
                <c:pt idx="174">
                  <c:v>14.34</c:v>
                </c:pt>
                <c:pt idx="175">
                  <c:v>14.37</c:v>
                </c:pt>
                <c:pt idx="176">
                  <c:v>14.4</c:v>
                </c:pt>
                <c:pt idx="177">
                  <c:v>14.45</c:v>
                </c:pt>
                <c:pt idx="178">
                  <c:v>14.48</c:v>
                </c:pt>
                <c:pt idx="179">
                  <c:v>14.5</c:v>
                </c:pt>
                <c:pt idx="180">
                  <c:v>14.54</c:v>
                </c:pt>
                <c:pt idx="181">
                  <c:v>14.59</c:v>
                </c:pt>
                <c:pt idx="182">
                  <c:v>14.62</c:v>
                </c:pt>
                <c:pt idx="183">
                  <c:v>14.64</c:v>
                </c:pt>
                <c:pt idx="184">
                  <c:v>14.67</c:v>
                </c:pt>
                <c:pt idx="185">
                  <c:v>14.71</c:v>
                </c:pt>
                <c:pt idx="186">
                  <c:v>14.75</c:v>
                </c:pt>
                <c:pt idx="187">
                  <c:v>14.79</c:v>
                </c:pt>
                <c:pt idx="188">
                  <c:v>14.81</c:v>
                </c:pt>
                <c:pt idx="189">
                  <c:v>14.85</c:v>
                </c:pt>
                <c:pt idx="190">
                  <c:v>14.87</c:v>
                </c:pt>
                <c:pt idx="191">
                  <c:v>14.92</c:v>
                </c:pt>
                <c:pt idx="192">
                  <c:v>14.95</c:v>
                </c:pt>
                <c:pt idx="193">
                  <c:v>14.97</c:v>
                </c:pt>
                <c:pt idx="194">
                  <c:v>15.01</c:v>
                </c:pt>
                <c:pt idx="195">
                  <c:v>15.04</c:v>
                </c:pt>
                <c:pt idx="196">
                  <c:v>15.08</c:v>
                </c:pt>
                <c:pt idx="197">
                  <c:v>15.11</c:v>
                </c:pt>
                <c:pt idx="198">
                  <c:v>15.14</c:v>
                </c:pt>
                <c:pt idx="199">
                  <c:v>15.17</c:v>
                </c:pt>
                <c:pt idx="200">
                  <c:v>15.2</c:v>
                </c:pt>
                <c:pt idx="201">
                  <c:v>15.24</c:v>
                </c:pt>
                <c:pt idx="202">
                  <c:v>15.27</c:v>
                </c:pt>
                <c:pt idx="203">
                  <c:v>15.3</c:v>
                </c:pt>
                <c:pt idx="204">
                  <c:v>15.34</c:v>
                </c:pt>
                <c:pt idx="205">
                  <c:v>15.37</c:v>
                </c:pt>
                <c:pt idx="206">
                  <c:v>15.4</c:v>
                </c:pt>
                <c:pt idx="207">
                  <c:v>15.43</c:v>
                </c:pt>
                <c:pt idx="208">
                  <c:v>15.45</c:v>
                </c:pt>
                <c:pt idx="209">
                  <c:v>15.48</c:v>
                </c:pt>
                <c:pt idx="210">
                  <c:v>15.53</c:v>
                </c:pt>
                <c:pt idx="211">
                  <c:v>15.56</c:v>
                </c:pt>
                <c:pt idx="212">
                  <c:v>15.6</c:v>
                </c:pt>
                <c:pt idx="213">
                  <c:v>15.62</c:v>
                </c:pt>
                <c:pt idx="214">
                  <c:v>15.65</c:v>
                </c:pt>
                <c:pt idx="215">
                  <c:v>15.68</c:v>
                </c:pt>
                <c:pt idx="216">
                  <c:v>15.72</c:v>
                </c:pt>
                <c:pt idx="217">
                  <c:v>15.74</c:v>
                </c:pt>
                <c:pt idx="218">
                  <c:v>15.77</c:v>
                </c:pt>
                <c:pt idx="219">
                  <c:v>15.81</c:v>
                </c:pt>
                <c:pt idx="220">
                  <c:v>15.83</c:v>
                </c:pt>
                <c:pt idx="221">
                  <c:v>15.85</c:v>
                </c:pt>
                <c:pt idx="222">
                  <c:v>15.89</c:v>
                </c:pt>
                <c:pt idx="223">
                  <c:v>15.92</c:v>
                </c:pt>
                <c:pt idx="224">
                  <c:v>15.96</c:v>
                </c:pt>
                <c:pt idx="225">
                  <c:v>15.99</c:v>
                </c:pt>
                <c:pt idx="226">
                  <c:v>16.010000000000002</c:v>
                </c:pt>
                <c:pt idx="227">
                  <c:v>16.05</c:v>
                </c:pt>
                <c:pt idx="228">
                  <c:v>16.07</c:v>
                </c:pt>
                <c:pt idx="229">
                  <c:v>16.100000000000001</c:v>
                </c:pt>
                <c:pt idx="230">
                  <c:v>16.14</c:v>
                </c:pt>
                <c:pt idx="231">
                  <c:v>16.16</c:v>
                </c:pt>
                <c:pt idx="232">
                  <c:v>16.190000000000001</c:v>
                </c:pt>
                <c:pt idx="233">
                  <c:v>16.22</c:v>
                </c:pt>
                <c:pt idx="234">
                  <c:v>16.260000000000002</c:v>
                </c:pt>
                <c:pt idx="235">
                  <c:v>16.27</c:v>
                </c:pt>
                <c:pt idx="236">
                  <c:v>16.29</c:v>
                </c:pt>
                <c:pt idx="237">
                  <c:v>16.329999999999998</c:v>
                </c:pt>
                <c:pt idx="238">
                  <c:v>16.350000000000001</c:v>
                </c:pt>
                <c:pt idx="239">
                  <c:v>16.38</c:v>
                </c:pt>
                <c:pt idx="240">
                  <c:v>16.41</c:v>
                </c:pt>
                <c:pt idx="241">
                  <c:v>16.440000000000001</c:v>
                </c:pt>
                <c:pt idx="242">
                  <c:v>16.46</c:v>
                </c:pt>
                <c:pt idx="243">
                  <c:v>16.48</c:v>
                </c:pt>
                <c:pt idx="244">
                  <c:v>16.53</c:v>
                </c:pt>
                <c:pt idx="245">
                  <c:v>16.55</c:v>
                </c:pt>
                <c:pt idx="246">
                  <c:v>16.57</c:v>
                </c:pt>
                <c:pt idx="247">
                  <c:v>16.600000000000001</c:v>
                </c:pt>
                <c:pt idx="248">
                  <c:v>16.62</c:v>
                </c:pt>
                <c:pt idx="249">
                  <c:v>16.66</c:v>
                </c:pt>
                <c:pt idx="250">
                  <c:v>16.68</c:v>
                </c:pt>
                <c:pt idx="251">
                  <c:v>16.71</c:v>
                </c:pt>
                <c:pt idx="252">
                  <c:v>16.73</c:v>
                </c:pt>
                <c:pt idx="253">
                  <c:v>16.77</c:v>
                </c:pt>
                <c:pt idx="254">
                  <c:v>16.78</c:v>
                </c:pt>
                <c:pt idx="255">
                  <c:v>16.809999999999999</c:v>
                </c:pt>
                <c:pt idx="256">
                  <c:v>16.829999999999998</c:v>
                </c:pt>
                <c:pt idx="257">
                  <c:v>16.87</c:v>
                </c:pt>
                <c:pt idx="258">
                  <c:v>16.899999999999999</c:v>
                </c:pt>
                <c:pt idx="259">
                  <c:v>16.920000000000002</c:v>
                </c:pt>
                <c:pt idx="260">
                  <c:v>16.940000000000001</c:v>
                </c:pt>
                <c:pt idx="261">
                  <c:v>16.97</c:v>
                </c:pt>
                <c:pt idx="262">
                  <c:v>16.989999999999998</c:v>
                </c:pt>
                <c:pt idx="263">
                  <c:v>17.010000000000002</c:v>
                </c:pt>
                <c:pt idx="264">
                  <c:v>17.059999999999999</c:v>
                </c:pt>
                <c:pt idx="265">
                  <c:v>17.079999999999998</c:v>
                </c:pt>
                <c:pt idx="266">
                  <c:v>17.100000000000001</c:v>
                </c:pt>
                <c:pt idx="267">
                  <c:v>17.12</c:v>
                </c:pt>
                <c:pt idx="268">
                  <c:v>17.149999999999999</c:v>
                </c:pt>
                <c:pt idx="269">
                  <c:v>17.170000000000002</c:v>
                </c:pt>
                <c:pt idx="270">
                  <c:v>17.190000000000001</c:v>
                </c:pt>
                <c:pt idx="271">
                  <c:v>17.23</c:v>
                </c:pt>
                <c:pt idx="272">
                  <c:v>17.239999999999998</c:v>
                </c:pt>
                <c:pt idx="273">
                  <c:v>17.260000000000002</c:v>
                </c:pt>
                <c:pt idx="274">
                  <c:v>17.3</c:v>
                </c:pt>
                <c:pt idx="275">
                  <c:v>17.309999999999999</c:v>
                </c:pt>
                <c:pt idx="276">
                  <c:v>17.34</c:v>
                </c:pt>
                <c:pt idx="277">
                  <c:v>17.37</c:v>
                </c:pt>
                <c:pt idx="278">
                  <c:v>17.38</c:v>
                </c:pt>
                <c:pt idx="279">
                  <c:v>17.420000000000002</c:v>
                </c:pt>
                <c:pt idx="280">
                  <c:v>17.440000000000001</c:v>
                </c:pt>
                <c:pt idx="281">
                  <c:v>17.47</c:v>
                </c:pt>
                <c:pt idx="282">
                  <c:v>17.48</c:v>
                </c:pt>
                <c:pt idx="283">
                  <c:v>17.510000000000002</c:v>
                </c:pt>
                <c:pt idx="284">
                  <c:v>17.54</c:v>
                </c:pt>
                <c:pt idx="285">
                  <c:v>17.559999999999999</c:v>
                </c:pt>
                <c:pt idx="286">
                  <c:v>17.579999999999998</c:v>
                </c:pt>
                <c:pt idx="287">
                  <c:v>17.61</c:v>
                </c:pt>
                <c:pt idx="288">
                  <c:v>17.62</c:v>
                </c:pt>
                <c:pt idx="289">
                  <c:v>17.66</c:v>
                </c:pt>
                <c:pt idx="290">
                  <c:v>17.670000000000002</c:v>
                </c:pt>
                <c:pt idx="291">
                  <c:v>17.690000000000001</c:v>
                </c:pt>
                <c:pt idx="292">
                  <c:v>17.72</c:v>
                </c:pt>
                <c:pt idx="293">
                  <c:v>17.760000000000002</c:v>
                </c:pt>
                <c:pt idx="294">
                  <c:v>17.760000000000002</c:v>
                </c:pt>
                <c:pt idx="295">
                  <c:v>17.78</c:v>
                </c:pt>
                <c:pt idx="296">
                  <c:v>17.8</c:v>
                </c:pt>
                <c:pt idx="297">
                  <c:v>17.829999999999998</c:v>
                </c:pt>
                <c:pt idx="298">
                  <c:v>17.850000000000001</c:v>
                </c:pt>
                <c:pt idx="299">
                  <c:v>17.86</c:v>
                </c:pt>
                <c:pt idx="300">
                  <c:v>17.899999999999999</c:v>
                </c:pt>
                <c:pt idx="301">
                  <c:v>17.93</c:v>
                </c:pt>
                <c:pt idx="302">
                  <c:v>17.93</c:v>
                </c:pt>
                <c:pt idx="303">
                  <c:v>17.97</c:v>
                </c:pt>
                <c:pt idx="304">
                  <c:v>17.98</c:v>
                </c:pt>
                <c:pt idx="305">
                  <c:v>18.02</c:v>
                </c:pt>
                <c:pt idx="306">
                  <c:v>18.010000000000002</c:v>
                </c:pt>
                <c:pt idx="307">
                  <c:v>18.05</c:v>
                </c:pt>
                <c:pt idx="308">
                  <c:v>18.07</c:v>
                </c:pt>
                <c:pt idx="309">
                  <c:v>18.100000000000001</c:v>
                </c:pt>
                <c:pt idx="310">
                  <c:v>18.12</c:v>
                </c:pt>
                <c:pt idx="311">
                  <c:v>18.12</c:v>
                </c:pt>
                <c:pt idx="312">
                  <c:v>18.149999999999999</c:v>
                </c:pt>
                <c:pt idx="313">
                  <c:v>18.18</c:v>
                </c:pt>
                <c:pt idx="314">
                  <c:v>18.18</c:v>
                </c:pt>
                <c:pt idx="315">
                  <c:v>18.22</c:v>
                </c:pt>
                <c:pt idx="316">
                  <c:v>18.07</c:v>
                </c:pt>
                <c:pt idx="317">
                  <c:v>18.04</c:v>
                </c:pt>
                <c:pt idx="318">
                  <c:v>18.09</c:v>
                </c:pt>
                <c:pt idx="319">
                  <c:v>18.12</c:v>
                </c:pt>
                <c:pt idx="320">
                  <c:v>18.149999999999999</c:v>
                </c:pt>
                <c:pt idx="321">
                  <c:v>18.190000000000001</c:v>
                </c:pt>
                <c:pt idx="322">
                  <c:v>18.22</c:v>
                </c:pt>
                <c:pt idx="323">
                  <c:v>18.25</c:v>
                </c:pt>
                <c:pt idx="324">
                  <c:v>18.29</c:v>
                </c:pt>
                <c:pt idx="325">
                  <c:v>18.309999999999999</c:v>
                </c:pt>
                <c:pt idx="326">
                  <c:v>18.34</c:v>
                </c:pt>
                <c:pt idx="327">
                  <c:v>18.38</c:v>
                </c:pt>
                <c:pt idx="328">
                  <c:v>18.39</c:v>
                </c:pt>
                <c:pt idx="329">
                  <c:v>18.440000000000001</c:v>
                </c:pt>
                <c:pt idx="330">
                  <c:v>18.46</c:v>
                </c:pt>
                <c:pt idx="331">
                  <c:v>18.489999999999998</c:v>
                </c:pt>
                <c:pt idx="332">
                  <c:v>18.510000000000002</c:v>
                </c:pt>
                <c:pt idx="333">
                  <c:v>18.559999999999999</c:v>
                </c:pt>
                <c:pt idx="334">
                  <c:v>18.57</c:v>
                </c:pt>
                <c:pt idx="335">
                  <c:v>18.61</c:v>
                </c:pt>
                <c:pt idx="336">
                  <c:v>18.64</c:v>
                </c:pt>
                <c:pt idx="337">
                  <c:v>18.670000000000002</c:v>
                </c:pt>
                <c:pt idx="338">
                  <c:v>18.7</c:v>
                </c:pt>
                <c:pt idx="339">
                  <c:v>18.73</c:v>
                </c:pt>
                <c:pt idx="340">
                  <c:v>18.760000000000002</c:v>
                </c:pt>
                <c:pt idx="341">
                  <c:v>18.8</c:v>
                </c:pt>
                <c:pt idx="342">
                  <c:v>18.82</c:v>
                </c:pt>
                <c:pt idx="343">
                  <c:v>18.84</c:v>
                </c:pt>
                <c:pt idx="344">
                  <c:v>18.87</c:v>
                </c:pt>
                <c:pt idx="345">
                  <c:v>18.91</c:v>
                </c:pt>
                <c:pt idx="346">
                  <c:v>18.91</c:v>
                </c:pt>
                <c:pt idx="347">
                  <c:v>18.95</c:v>
                </c:pt>
                <c:pt idx="348">
                  <c:v>18.989999999999998</c:v>
                </c:pt>
                <c:pt idx="349">
                  <c:v>19</c:v>
                </c:pt>
                <c:pt idx="350">
                  <c:v>19.04</c:v>
                </c:pt>
                <c:pt idx="351">
                  <c:v>19.059999999999999</c:v>
                </c:pt>
                <c:pt idx="352">
                  <c:v>19.11</c:v>
                </c:pt>
                <c:pt idx="353">
                  <c:v>19.13</c:v>
                </c:pt>
                <c:pt idx="354">
                  <c:v>19.14</c:v>
                </c:pt>
                <c:pt idx="355">
                  <c:v>19.18</c:v>
                </c:pt>
                <c:pt idx="356">
                  <c:v>19.190000000000001</c:v>
                </c:pt>
                <c:pt idx="357">
                  <c:v>19.2</c:v>
                </c:pt>
                <c:pt idx="358">
                  <c:v>19.25</c:v>
                </c:pt>
                <c:pt idx="359">
                  <c:v>19.260000000000002</c:v>
                </c:pt>
                <c:pt idx="360">
                  <c:v>19.3</c:v>
                </c:pt>
                <c:pt idx="361">
                  <c:v>19.309999999999999</c:v>
                </c:pt>
                <c:pt idx="362">
                  <c:v>19.350000000000001</c:v>
                </c:pt>
                <c:pt idx="363">
                  <c:v>19.37</c:v>
                </c:pt>
                <c:pt idx="364">
                  <c:v>19.399999999999999</c:v>
                </c:pt>
                <c:pt idx="365">
                  <c:v>19.420000000000002</c:v>
                </c:pt>
                <c:pt idx="366">
                  <c:v>19.45</c:v>
                </c:pt>
                <c:pt idx="367">
                  <c:v>19.47</c:v>
                </c:pt>
                <c:pt idx="368">
                  <c:v>19.5</c:v>
                </c:pt>
                <c:pt idx="369">
                  <c:v>19.53</c:v>
                </c:pt>
                <c:pt idx="370">
                  <c:v>19.55</c:v>
                </c:pt>
                <c:pt idx="371">
                  <c:v>19.579999999999998</c:v>
                </c:pt>
                <c:pt idx="372">
                  <c:v>19.61</c:v>
                </c:pt>
                <c:pt idx="373">
                  <c:v>19.61</c:v>
                </c:pt>
                <c:pt idx="374">
                  <c:v>19.64</c:v>
                </c:pt>
                <c:pt idx="375">
                  <c:v>19.68</c:v>
                </c:pt>
                <c:pt idx="376">
                  <c:v>19.7</c:v>
                </c:pt>
                <c:pt idx="377">
                  <c:v>19.73</c:v>
                </c:pt>
                <c:pt idx="378">
                  <c:v>19.760000000000002</c:v>
                </c:pt>
                <c:pt idx="379">
                  <c:v>19.760000000000002</c:v>
                </c:pt>
                <c:pt idx="380">
                  <c:v>19.79</c:v>
                </c:pt>
                <c:pt idx="381">
                  <c:v>19.809999999999999</c:v>
                </c:pt>
                <c:pt idx="382">
                  <c:v>19.829999999999998</c:v>
                </c:pt>
                <c:pt idx="383">
                  <c:v>19.86</c:v>
                </c:pt>
                <c:pt idx="384">
                  <c:v>19.850000000000001</c:v>
                </c:pt>
                <c:pt idx="385">
                  <c:v>19.88</c:v>
                </c:pt>
                <c:pt idx="386">
                  <c:v>19.899999999999999</c:v>
                </c:pt>
                <c:pt idx="387">
                  <c:v>19.93</c:v>
                </c:pt>
                <c:pt idx="388">
                  <c:v>19.95</c:v>
                </c:pt>
                <c:pt idx="389">
                  <c:v>19.97</c:v>
                </c:pt>
                <c:pt idx="390">
                  <c:v>19.98</c:v>
                </c:pt>
                <c:pt idx="391">
                  <c:v>20</c:v>
                </c:pt>
                <c:pt idx="392">
                  <c:v>20</c:v>
                </c:pt>
                <c:pt idx="393">
                  <c:v>20.100000000000001</c:v>
                </c:pt>
                <c:pt idx="394">
                  <c:v>20.100000000000001</c:v>
                </c:pt>
                <c:pt idx="395">
                  <c:v>20.100000000000001</c:v>
                </c:pt>
                <c:pt idx="396">
                  <c:v>20.100000000000001</c:v>
                </c:pt>
                <c:pt idx="397">
                  <c:v>20.100000000000001</c:v>
                </c:pt>
                <c:pt idx="398">
                  <c:v>20.2</c:v>
                </c:pt>
                <c:pt idx="399">
                  <c:v>20.2</c:v>
                </c:pt>
                <c:pt idx="400">
                  <c:v>20.2</c:v>
                </c:pt>
                <c:pt idx="401">
                  <c:v>20.2</c:v>
                </c:pt>
                <c:pt idx="402">
                  <c:v>20.3</c:v>
                </c:pt>
                <c:pt idx="403">
                  <c:v>20.3</c:v>
                </c:pt>
                <c:pt idx="404">
                  <c:v>20.3</c:v>
                </c:pt>
                <c:pt idx="405">
                  <c:v>20.3</c:v>
                </c:pt>
                <c:pt idx="406">
                  <c:v>20.3</c:v>
                </c:pt>
                <c:pt idx="407">
                  <c:v>20.3</c:v>
                </c:pt>
                <c:pt idx="408">
                  <c:v>20.399999999999999</c:v>
                </c:pt>
                <c:pt idx="409">
                  <c:v>20.399999999999999</c:v>
                </c:pt>
                <c:pt idx="410">
                  <c:v>20.399999999999999</c:v>
                </c:pt>
                <c:pt idx="411">
                  <c:v>20.399999999999999</c:v>
                </c:pt>
                <c:pt idx="412">
                  <c:v>20.399999999999999</c:v>
                </c:pt>
                <c:pt idx="413">
                  <c:v>20.5</c:v>
                </c:pt>
                <c:pt idx="414">
                  <c:v>20.5</c:v>
                </c:pt>
                <c:pt idx="415">
                  <c:v>20.5</c:v>
                </c:pt>
                <c:pt idx="416">
                  <c:v>20.5</c:v>
                </c:pt>
                <c:pt idx="417">
                  <c:v>20.5</c:v>
                </c:pt>
                <c:pt idx="418">
                  <c:v>20.6</c:v>
                </c:pt>
                <c:pt idx="419">
                  <c:v>20.6</c:v>
                </c:pt>
                <c:pt idx="420">
                  <c:v>20.6</c:v>
                </c:pt>
                <c:pt idx="421">
                  <c:v>20.6</c:v>
                </c:pt>
                <c:pt idx="422">
                  <c:v>20.6</c:v>
                </c:pt>
                <c:pt idx="423">
                  <c:v>20.6</c:v>
                </c:pt>
                <c:pt idx="424">
                  <c:v>20.7</c:v>
                </c:pt>
                <c:pt idx="425">
                  <c:v>20.7</c:v>
                </c:pt>
                <c:pt idx="426">
                  <c:v>20.7</c:v>
                </c:pt>
                <c:pt idx="427">
                  <c:v>20.7</c:v>
                </c:pt>
                <c:pt idx="428">
                  <c:v>20.7</c:v>
                </c:pt>
                <c:pt idx="429">
                  <c:v>20.8</c:v>
                </c:pt>
                <c:pt idx="430">
                  <c:v>20.8</c:v>
                </c:pt>
                <c:pt idx="431">
                  <c:v>20.8</c:v>
                </c:pt>
                <c:pt idx="432">
                  <c:v>20.8</c:v>
                </c:pt>
                <c:pt idx="433">
                  <c:v>20.8</c:v>
                </c:pt>
                <c:pt idx="434">
                  <c:v>20.9</c:v>
                </c:pt>
                <c:pt idx="435">
                  <c:v>20.9</c:v>
                </c:pt>
                <c:pt idx="436">
                  <c:v>20.9</c:v>
                </c:pt>
                <c:pt idx="437">
                  <c:v>20.9</c:v>
                </c:pt>
                <c:pt idx="438">
                  <c:v>20.9</c:v>
                </c:pt>
                <c:pt idx="439">
                  <c:v>20.9</c:v>
                </c:pt>
                <c:pt idx="440">
                  <c:v>21</c:v>
                </c:pt>
                <c:pt idx="441">
                  <c:v>21</c:v>
                </c:pt>
                <c:pt idx="442">
                  <c:v>21</c:v>
                </c:pt>
                <c:pt idx="443">
                  <c:v>21</c:v>
                </c:pt>
                <c:pt idx="444">
                  <c:v>21</c:v>
                </c:pt>
                <c:pt idx="445">
                  <c:v>21.1</c:v>
                </c:pt>
                <c:pt idx="446">
                  <c:v>21.1</c:v>
                </c:pt>
                <c:pt idx="447">
                  <c:v>21.1</c:v>
                </c:pt>
                <c:pt idx="448">
                  <c:v>21.1</c:v>
                </c:pt>
                <c:pt idx="449">
                  <c:v>21.1</c:v>
                </c:pt>
                <c:pt idx="450">
                  <c:v>21.1</c:v>
                </c:pt>
                <c:pt idx="451">
                  <c:v>21.1</c:v>
                </c:pt>
                <c:pt idx="452">
                  <c:v>21.1</c:v>
                </c:pt>
                <c:pt idx="453">
                  <c:v>21.2</c:v>
                </c:pt>
                <c:pt idx="454">
                  <c:v>21.2</c:v>
                </c:pt>
                <c:pt idx="455">
                  <c:v>21.2</c:v>
                </c:pt>
                <c:pt idx="456">
                  <c:v>21.2</c:v>
                </c:pt>
                <c:pt idx="457">
                  <c:v>21.2</c:v>
                </c:pt>
                <c:pt idx="458">
                  <c:v>21.3</c:v>
                </c:pt>
                <c:pt idx="459">
                  <c:v>21.2</c:v>
                </c:pt>
                <c:pt idx="460">
                  <c:v>21.3</c:v>
                </c:pt>
                <c:pt idx="461">
                  <c:v>21.3</c:v>
                </c:pt>
                <c:pt idx="462">
                  <c:v>21.3</c:v>
                </c:pt>
                <c:pt idx="463">
                  <c:v>21.3</c:v>
                </c:pt>
                <c:pt idx="464">
                  <c:v>21.4</c:v>
                </c:pt>
                <c:pt idx="465">
                  <c:v>21.4</c:v>
                </c:pt>
                <c:pt idx="466">
                  <c:v>21.4</c:v>
                </c:pt>
                <c:pt idx="467">
                  <c:v>21.4</c:v>
                </c:pt>
                <c:pt idx="468">
                  <c:v>21.4</c:v>
                </c:pt>
                <c:pt idx="469">
                  <c:v>21.4</c:v>
                </c:pt>
                <c:pt idx="470">
                  <c:v>21.5</c:v>
                </c:pt>
                <c:pt idx="471">
                  <c:v>21.5</c:v>
                </c:pt>
                <c:pt idx="472">
                  <c:v>21.5</c:v>
                </c:pt>
                <c:pt idx="473">
                  <c:v>21.5</c:v>
                </c:pt>
                <c:pt idx="474">
                  <c:v>21.5</c:v>
                </c:pt>
                <c:pt idx="475">
                  <c:v>21.5</c:v>
                </c:pt>
                <c:pt idx="476">
                  <c:v>21.5</c:v>
                </c:pt>
                <c:pt idx="477">
                  <c:v>21.6</c:v>
                </c:pt>
                <c:pt idx="478">
                  <c:v>21.6</c:v>
                </c:pt>
                <c:pt idx="479">
                  <c:v>21.6</c:v>
                </c:pt>
                <c:pt idx="480">
                  <c:v>21.6</c:v>
                </c:pt>
                <c:pt idx="481">
                  <c:v>21.6</c:v>
                </c:pt>
                <c:pt idx="482">
                  <c:v>21.6</c:v>
                </c:pt>
                <c:pt idx="483">
                  <c:v>21.6</c:v>
                </c:pt>
                <c:pt idx="484">
                  <c:v>21.7</c:v>
                </c:pt>
                <c:pt idx="485">
                  <c:v>21.6</c:v>
                </c:pt>
                <c:pt idx="486">
                  <c:v>21.7</c:v>
                </c:pt>
                <c:pt idx="487">
                  <c:v>21.7</c:v>
                </c:pt>
                <c:pt idx="488">
                  <c:v>21.4</c:v>
                </c:pt>
                <c:pt idx="489">
                  <c:v>21.5</c:v>
                </c:pt>
                <c:pt idx="490">
                  <c:v>21.5</c:v>
                </c:pt>
                <c:pt idx="491">
                  <c:v>21.5</c:v>
                </c:pt>
                <c:pt idx="492">
                  <c:v>21.5</c:v>
                </c:pt>
                <c:pt idx="493">
                  <c:v>21.6</c:v>
                </c:pt>
                <c:pt idx="494">
                  <c:v>21.6</c:v>
                </c:pt>
                <c:pt idx="495">
                  <c:v>21.6</c:v>
                </c:pt>
                <c:pt idx="496">
                  <c:v>21.6</c:v>
                </c:pt>
                <c:pt idx="497">
                  <c:v>21.7</c:v>
                </c:pt>
                <c:pt idx="498">
                  <c:v>21.7</c:v>
                </c:pt>
                <c:pt idx="499">
                  <c:v>21.7</c:v>
                </c:pt>
                <c:pt idx="500">
                  <c:v>21.7</c:v>
                </c:pt>
                <c:pt idx="501">
                  <c:v>21.8</c:v>
                </c:pt>
                <c:pt idx="502">
                  <c:v>21.8</c:v>
                </c:pt>
                <c:pt idx="503">
                  <c:v>21.8</c:v>
                </c:pt>
                <c:pt idx="504">
                  <c:v>21.8</c:v>
                </c:pt>
                <c:pt idx="505">
                  <c:v>21.9</c:v>
                </c:pt>
                <c:pt idx="506">
                  <c:v>21.9</c:v>
                </c:pt>
                <c:pt idx="507">
                  <c:v>21.9</c:v>
                </c:pt>
                <c:pt idx="508">
                  <c:v>21.9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22.1</c:v>
                </c:pt>
                <c:pt idx="515">
                  <c:v>22.1</c:v>
                </c:pt>
                <c:pt idx="516">
                  <c:v>22.1</c:v>
                </c:pt>
                <c:pt idx="517">
                  <c:v>22.1</c:v>
                </c:pt>
                <c:pt idx="518">
                  <c:v>22.2</c:v>
                </c:pt>
                <c:pt idx="519">
                  <c:v>22.2</c:v>
                </c:pt>
                <c:pt idx="520">
                  <c:v>22.2</c:v>
                </c:pt>
                <c:pt idx="521">
                  <c:v>22.2</c:v>
                </c:pt>
                <c:pt idx="522">
                  <c:v>22.3</c:v>
                </c:pt>
                <c:pt idx="523">
                  <c:v>22.3</c:v>
                </c:pt>
                <c:pt idx="524">
                  <c:v>22.3</c:v>
                </c:pt>
                <c:pt idx="525">
                  <c:v>22.3</c:v>
                </c:pt>
                <c:pt idx="526">
                  <c:v>22.3</c:v>
                </c:pt>
                <c:pt idx="527">
                  <c:v>22.3</c:v>
                </c:pt>
                <c:pt idx="528">
                  <c:v>22.4</c:v>
                </c:pt>
                <c:pt idx="529">
                  <c:v>22.4</c:v>
                </c:pt>
                <c:pt idx="530">
                  <c:v>22.4</c:v>
                </c:pt>
                <c:pt idx="531">
                  <c:v>22.4</c:v>
                </c:pt>
                <c:pt idx="532">
                  <c:v>22.4</c:v>
                </c:pt>
                <c:pt idx="533">
                  <c:v>22.5</c:v>
                </c:pt>
                <c:pt idx="534">
                  <c:v>22.5</c:v>
                </c:pt>
                <c:pt idx="535">
                  <c:v>22.5</c:v>
                </c:pt>
                <c:pt idx="536">
                  <c:v>22.5</c:v>
                </c:pt>
                <c:pt idx="537">
                  <c:v>22.6</c:v>
                </c:pt>
                <c:pt idx="538">
                  <c:v>22.6</c:v>
                </c:pt>
                <c:pt idx="539">
                  <c:v>22.6</c:v>
                </c:pt>
                <c:pt idx="540">
                  <c:v>22.6</c:v>
                </c:pt>
                <c:pt idx="541">
                  <c:v>22.6</c:v>
                </c:pt>
                <c:pt idx="542">
                  <c:v>22.7</c:v>
                </c:pt>
                <c:pt idx="543">
                  <c:v>22.7</c:v>
                </c:pt>
                <c:pt idx="544">
                  <c:v>22.7</c:v>
                </c:pt>
                <c:pt idx="545">
                  <c:v>22.7</c:v>
                </c:pt>
                <c:pt idx="546">
                  <c:v>22.7</c:v>
                </c:pt>
                <c:pt idx="547">
                  <c:v>22.8</c:v>
                </c:pt>
                <c:pt idx="548">
                  <c:v>22.8</c:v>
                </c:pt>
                <c:pt idx="549">
                  <c:v>22.8</c:v>
                </c:pt>
                <c:pt idx="550">
                  <c:v>22.8</c:v>
                </c:pt>
                <c:pt idx="551">
                  <c:v>22.8</c:v>
                </c:pt>
                <c:pt idx="552">
                  <c:v>22.9</c:v>
                </c:pt>
                <c:pt idx="553">
                  <c:v>22.9</c:v>
                </c:pt>
                <c:pt idx="554">
                  <c:v>22.9</c:v>
                </c:pt>
                <c:pt idx="555">
                  <c:v>22.9</c:v>
                </c:pt>
                <c:pt idx="556">
                  <c:v>22.9</c:v>
                </c:pt>
                <c:pt idx="557">
                  <c:v>22.9</c:v>
                </c:pt>
                <c:pt idx="558">
                  <c:v>23</c:v>
                </c:pt>
                <c:pt idx="559">
                  <c:v>23</c:v>
                </c:pt>
                <c:pt idx="560">
                  <c:v>23</c:v>
                </c:pt>
                <c:pt idx="561">
                  <c:v>23</c:v>
                </c:pt>
                <c:pt idx="562">
                  <c:v>23</c:v>
                </c:pt>
                <c:pt idx="563">
                  <c:v>23</c:v>
                </c:pt>
                <c:pt idx="564">
                  <c:v>23.1</c:v>
                </c:pt>
                <c:pt idx="565">
                  <c:v>23.1</c:v>
                </c:pt>
                <c:pt idx="566">
                  <c:v>23.1</c:v>
                </c:pt>
                <c:pt idx="567">
                  <c:v>23.1</c:v>
                </c:pt>
                <c:pt idx="568">
                  <c:v>23.1</c:v>
                </c:pt>
                <c:pt idx="569">
                  <c:v>23.2</c:v>
                </c:pt>
                <c:pt idx="570">
                  <c:v>23.2</c:v>
                </c:pt>
                <c:pt idx="571">
                  <c:v>23.2</c:v>
                </c:pt>
                <c:pt idx="572">
                  <c:v>23.2</c:v>
                </c:pt>
                <c:pt idx="573">
                  <c:v>23.2</c:v>
                </c:pt>
                <c:pt idx="574">
                  <c:v>23.2</c:v>
                </c:pt>
                <c:pt idx="575">
                  <c:v>23.3</c:v>
                </c:pt>
                <c:pt idx="576">
                  <c:v>23.3</c:v>
                </c:pt>
                <c:pt idx="577">
                  <c:v>23.3</c:v>
                </c:pt>
                <c:pt idx="578">
                  <c:v>23.3</c:v>
                </c:pt>
                <c:pt idx="579">
                  <c:v>23.3</c:v>
                </c:pt>
                <c:pt idx="580">
                  <c:v>23.3</c:v>
                </c:pt>
                <c:pt idx="581">
                  <c:v>23.3</c:v>
                </c:pt>
                <c:pt idx="582">
                  <c:v>23.4</c:v>
                </c:pt>
                <c:pt idx="583">
                  <c:v>23.4</c:v>
                </c:pt>
                <c:pt idx="584">
                  <c:v>23.4</c:v>
                </c:pt>
                <c:pt idx="585">
                  <c:v>23.4</c:v>
                </c:pt>
                <c:pt idx="586">
                  <c:v>23.4</c:v>
                </c:pt>
                <c:pt idx="587">
                  <c:v>23.4</c:v>
                </c:pt>
                <c:pt idx="588">
                  <c:v>23.5</c:v>
                </c:pt>
                <c:pt idx="589">
                  <c:v>23.5</c:v>
                </c:pt>
                <c:pt idx="590">
                  <c:v>23.5</c:v>
                </c:pt>
                <c:pt idx="591">
                  <c:v>23.5</c:v>
                </c:pt>
                <c:pt idx="592">
                  <c:v>23.5</c:v>
                </c:pt>
                <c:pt idx="593">
                  <c:v>23.5</c:v>
                </c:pt>
                <c:pt idx="594">
                  <c:v>23.5</c:v>
                </c:pt>
                <c:pt idx="595">
                  <c:v>23.6</c:v>
                </c:pt>
                <c:pt idx="596">
                  <c:v>23.6</c:v>
                </c:pt>
                <c:pt idx="597">
                  <c:v>23.6</c:v>
                </c:pt>
                <c:pt idx="598">
                  <c:v>23.6</c:v>
                </c:pt>
                <c:pt idx="599">
                  <c:v>23.6</c:v>
                </c:pt>
                <c:pt idx="600">
                  <c:v>23.6</c:v>
                </c:pt>
                <c:pt idx="601">
                  <c:v>23.6</c:v>
                </c:pt>
                <c:pt idx="602">
                  <c:v>23.7</c:v>
                </c:pt>
                <c:pt idx="603">
                  <c:v>23.7</c:v>
                </c:pt>
                <c:pt idx="604">
                  <c:v>23.7</c:v>
                </c:pt>
                <c:pt idx="605">
                  <c:v>23.7</c:v>
                </c:pt>
                <c:pt idx="606">
                  <c:v>23.7</c:v>
                </c:pt>
                <c:pt idx="607">
                  <c:v>23.7</c:v>
                </c:pt>
                <c:pt idx="608">
                  <c:v>23.7</c:v>
                </c:pt>
                <c:pt idx="609">
                  <c:v>23.8</c:v>
                </c:pt>
                <c:pt idx="610">
                  <c:v>23.8</c:v>
                </c:pt>
                <c:pt idx="611">
                  <c:v>23.8</c:v>
                </c:pt>
                <c:pt idx="612">
                  <c:v>23.8</c:v>
                </c:pt>
                <c:pt idx="613">
                  <c:v>23.8</c:v>
                </c:pt>
                <c:pt idx="614">
                  <c:v>23.8</c:v>
                </c:pt>
                <c:pt idx="615">
                  <c:v>23.8</c:v>
                </c:pt>
                <c:pt idx="616">
                  <c:v>23.8</c:v>
                </c:pt>
                <c:pt idx="617">
                  <c:v>23.9</c:v>
                </c:pt>
                <c:pt idx="618">
                  <c:v>23.9</c:v>
                </c:pt>
                <c:pt idx="619">
                  <c:v>23.9</c:v>
                </c:pt>
                <c:pt idx="620">
                  <c:v>23.9</c:v>
                </c:pt>
                <c:pt idx="621">
                  <c:v>23.9</c:v>
                </c:pt>
                <c:pt idx="622">
                  <c:v>23.9</c:v>
                </c:pt>
                <c:pt idx="623">
                  <c:v>23.9</c:v>
                </c:pt>
                <c:pt idx="624">
                  <c:v>24</c:v>
                </c:pt>
                <c:pt idx="625">
                  <c:v>24</c:v>
                </c:pt>
                <c:pt idx="626">
                  <c:v>24</c:v>
                </c:pt>
                <c:pt idx="627">
                  <c:v>24</c:v>
                </c:pt>
                <c:pt idx="628">
                  <c:v>24</c:v>
                </c:pt>
                <c:pt idx="629">
                  <c:v>24</c:v>
                </c:pt>
                <c:pt idx="630">
                  <c:v>24</c:v>
                </c:pt>
                <c:pt idx="631">
                  <c:v>24</c:v>
                </c:pt>
                <c:pt idx="632">
                  <c:v>24</c:v>
                </c:pt>
                <c:pt idx="633">
                  <c:v>24.1</c:v>
                </c:pt>
                <c:pt idx="634">
                  <c:v>24.1</c:v>
                </c:pt>
                <c:pt idx="635">
                  <c:v>24.1</c:v>
                </c:pt>
                <c:pt idx="636">
                  <c:v>24.1</c:v>
                </c:pt>
                <c:pt idx="637">
                  <c:v>24.1</c:v>
                </c:pt>
                <c:pt idx="638">
                  <c:v>24.1</c:v>
                </c:pt>
                <c:pt idx="639">
                  <c:v>24.1</c:v>
                </c:pt>
                <c:pt idx="640">
                  <c:v>24.1</c:v>
                </c:pt>
                <c:pt idx="641">
                  <c:v>24.1</c:v>
                </c:pt>
                <c:pt idx="642">
                  <c:v>24.2</c:v>
                </c:pt>
                <c:pt idx="643">
                  <c:v>24.2</c:v>
                </c:pt>
                <c:pt idx="644">
                  <c:v>24.2</c:v>
                </c:pt>
                <c:pt idx="645">
                  <c:v>24.2</c:v>
                </c:pt>
                <c:pt idx="646">
                  <c:v>24.2</c:v>
                </c:pt>
                <c:pt idx="647">
                  <c:v>24.2</c:v>
                </c:pt>
                <c:pt idx="648">
                  <c:v>24.2</c:v>
                </c:pt>
                <c:pt idx="649">
                  <c:v>24.2</c:v>
                </c:pt>
                <c:pt idx="650">
                  <c:v>24.2</c:v>
                </c:pt>
                <c:pt idx="651">
                  <c:v>24.2</c:v>
                </c:pt>
                <c:pt idx="652">
                  <c:v>24.3</c:v>
                </c:pt>
                <c:pt idx="653">
                  <c:v>24.3</c:v>
                </c:pt>
                <c:pt idx="654">
                  <c:v>24.3</c:v>
                </c:pt>
                <c:pt idx="655">
                  <c:v>24.3</c:v>
                </c:pt>
                <c:pt idx="656">
                  <c:v>24.3</c:v>
                </c:pt>
                <c:pt idx="657">
                  <c:v>24.3</c:v>
                </c:pt>
                <c:pt idx="658">
                  <c:v>24.3</c:v>
                </c:pt>
                <c:pt idx="659">
                  <c:v>24.3</c:v>
                </c:pt>
                <c:pt idx="660">
                  <c:v>24.3</c:v>
                </c:pt>
                <c:pt idx="661">
                  <c:v>24.3</c:v>
                </c:pt>
                <c:pt idx="662">
                  <c:v>24.4</c:v>
                </c:pt>
                <c:pt idx="663">
                  <c:v>24.4</c:v>
                </c:pt>
                <c:pt idx="664">
                  <c:v>24.4</c:v>
                </c:pt>
                <c:pt idx="665">
                  <c:v>24.4</c:v>
                </c:pt>
                <c:pt idx="666">
                  <c:v>24.4</c:v>
                </c:pt>
                <c:pt idx="667">
                  <c:v>24.4</c:v>
                </c:pt>
                <c:pt idx="668">
                  <c:v>24.4</c:v>
                </c:pt>
                <c:pt idx="669">
                  <c:v>24.4</c:v>
                </c:pt>
                <c:pt idx="670">
                  <c:v>24.4</c:v>
                </c:pt>
                <c:pt idx="671">
                  <c:v>24.2</c:v>
                </c:pt>
                <c:pt idx="672">
                  <c:v>24.2</c:v>
                </c:pt>
                <c:pt idx="673">
                  <c:v>24.2</c:v>
                </c:pt>
                <c:pt idx="674">
                  <c:v>24.2</c:v>
                </c:pt>
                <c:pt idx="675">
                  <c:v>24.3</c:v>
                </c:pt>
                <c:pt idx="676">
                  <c:v>24.3</c:v>
                </c:pt>
                <c:pt idx="677">
                  <c:v>24.3</c:v>
                </c:pt>
                <c:pt idx="678">
                  <c:v>24.3</c:v>
                </c:pt>
                <c:pt idx="679">
                  <c:v>24.3</c:v>
                </c:pt>
                <c:pt idx="680">
                  <c:v>24.3</c:v>
                </c:pt>
                <c:pt idx="681">
                  <c:v>24.3</c:v>
                </c:pt>
                <c:pt idx="682">
                  <c:v>24.4</c:v>
                </c:pt>
                <c:pt idx="683">
                  <c:v>24.3</c:v>
                </c:pt>
                <c:pt idx="684">
                  <c:v>24.4</c:v>
                </c:pt>
                <c:pt idx="685">
                  <c:v>24.4</c:v>
                </c:pt>
                <c:pt idx="686">
                  <c:v>24.4</c:v>
                </c:pt>
                <c:pt idx="687">
                  <c:v>24.4</c:v>
                </c:pt>
                <c:pt idx="688">
                  <c:v>24.4</c:v>
                </c:pt>
                <c:pt idx="689">
                  <c:v>24.4</c:v>
                </c:pt>
                <c:pt idx="690">
                  <c:v>24.4</c:v>
                </c:pt>
                <c:pt idx="691">
                  <c:v>24.4</c:v>
                </c:pt>
                <c:pt idx="692">
                  <c:v>24.4</c:v>
                </c:pt>
                <c:pt idx="693">
                  <c:v>24.4</c:v>
                </c:pt>
                <c:pt idx="694">
                  <c:v>24.5</c:v>
                </c:pt>
                <c:pt idx="695">
                  <c:v>24.5</c:v>
                </c:pt>
                <c:pt idx="696">
                  <c:v>24.5</c:v>
                </c:pt>
                <c:pt idx="697">
                  <c:v>24.5</c:v>
                </c:pt>
                <c:pt idx="698">
                  <c:v>24.5</c:v>
                </c:pt>
                <c:pt idx="699">
                  <c:v>24.5</c:v>
                </c:pt>
                <c:pt idx="700">
                  <c:v>24.5</c:v>
                </c:pt>
                <c:pt idx="701">
                  <c:v>24.5</c:v>
                </c:pt>
                <c:pt idx="702">
                  <c:v>24.5</c:v>
                </c:pt>
                <c:pt idx="703">
                  <c:v>24.5</c:v>
                </c:pt>
                <c:pt idx="704">
                  <c:v>24.5</c:v>
                </c:pt>
                <c:pt idx="705">
                  <c:v>24.5</c:v>
                </c:pt>
                <c:pt idx="706">
                  <c:v>24.6</c:v>
                </c:pt>
                <c:pt idx="707">
                  <c:v>24.6</c:v>
                </c:pt>
                <c:pt idx="708">
                  <c:v>24.6</c:v>
                </c:pt>
                <c:pt idx="709">
                  <c:v>24.6</c:v>
                </c:pt>
                <c:pt idx="710">
                  <c:v>24.7</c:v>
                </c:pt>
                <c:pt idx="711">
                  <c:v>24.7</c:v>
                </c:pt>
                <c:pt idx="712">
                  <c:v>24.7</c:v>
                </c:pt>
                <c:pt idx="713">
                  <c:v>24.7</c:v>
                </c:pt>
                <c:pt idx="714">
                  <c:v>24.7</c:v>
                </c:pt>
                <c:pt idx="715">
                  <c:v>24.7</c:v>
                </c:pt>
                <c:pt idx="716">
                  <c:v>24.7</c:v>
                </c:pt>
                <c:pt idx="717">
                  <c:v>24.7</c:v>
                </c:pt>
                <c:pt idx="718">
                  <c:v>24.7</c:v>
                </c:pt>
                <c:pt idx="719">
                  <c:v>24.7</c:v>
                </c:pt>
                <c:pt idx="720">
                  <c:v>24.8</c:v>
                </c:pt>
                <c:pt idx="721">
                  <c:v>24.8</c:v>
                </c:pt>
                <c:pt idx="722">
                  <c:v>24.8</c:v>
                </c:pt>
                <c:pt idx="723">
                  <c:v>24.8</c:v>
                </c:pt>
                <c:pt idx="724">
                  <c:v>24.8</c:v>
                </c:pt>
                <c:pt idx="725">
                  <c:v>24.8</c:v>
                </c:pt>
                <c:pt idx="726">
                  <c:v>24.9</c:v>
                </c:pt>
                <c:pt idx="727">
                  <c:v>24.9</c:v>
                </c:pt>
                <c:pt idx="728">
                  <c:v>24.9</c:v>
                </c:pt>
                <c:pt idx="729">
                  <c:v>24.9</c:v>
                </c:pt>
                <c:pt idx="730">
                  <c:v>24.9</c:v>
                </c:pt>
                <c:pt idx="731">
                  <c:v>25</c:v>
                </c:pt>
                <c:pt idx="732">
                  <c:v>25</c:v>
                </c:pt>
                <c:pt idx="733">
                  <c:v>24.9</c:v>
                </c:pt>
                <c:pt idx="734">
                  <c:v>25</c:v>
                </c:pt>
                <c:pt idx="735">
                  <c:v>25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25.1</c:v>
                </c:pt>
                <c:pt idx="742">
                  <c:v>25.1</c:v>
                </c:pt>
                <c:pt idx="743">
                  <c:v>25.1</c:v>
                </c:pt>
                <c:pt idx="744">
                  <c:v>25.1</c:v>
                </c:pt>
                <c:pt idx="745">
                  <c:v>25.1</c:v>
                </c:pt>
                <c:pt idx="746">
                  <c:v>25.1</c:v>
                </c:pt>
                <c:pt idx="747">
                  <c:v>25.1</c:v>
                </c:pt>
                <c:pt idx="748">
                  <c:v>25.2</c:v>
                </c:pt>
                <c:pt idx="749">
                  <c:v>25.2</c:v>
                </c:pt>
                <c:pt idx="750">
                  <c:v>25.3</c:v>
                </c:pt>
                <c:pt idx="751">
                  <c:v>25.3</c:v>
                </c:pt>
                <c:pt idx="752">
                  <c:v>25.3</c:v>
                </c:pt>
                <c:pt idx="753">
                  <c:v>25.3</c:v>
                </c:pt>
                <c:pt idx="754">
                  <c:v>25.3</c:v>
                </c:pt>
                <c:pt idx="755">
                  <c:v>25.3</c:v>
                </c:pt>
                <c:pt idx="756">
                  <c:v>25.3</c:v>
                </c:pt>
                <c:pt idx="757">
                  <c:v>25.4</c:v>
                </c:pt>
                <c:pt idx="758">
                  <c:v>25.3</c:v>
                </c:pt>
                <c:pt idx="759">
                  <c:v>25.4</c:v>
                </c:pt>
                <c:pt idx="760">
                  <c:v>25.3</c:v>
                </c:pt>
                <c:pt idx="761">
                  <c:v>25.4</c:v>
                </c:pt>
                <c:pt idx="762">
                  <c:v>25.4</c:v>
                </c:pt>
                <c:pt idx="763">
                  <c:v>25.4</c:v>
                </c:pt>
                <c:pt idx="764">
                  <c:v>25.4</c:v>
                </c:pt>
                <c:pt idx="765">
                  <c:v>25.5</c:v>
                </c:pt>
                <c:pt idx="766">
                  <c:v>25.5</c:v>
                </c:pt>
                <c:pt idx="767">
                  <c:v>25.4</c:v>
                </c:pt>
                <c:pt idx="768">
                  <c:v>25.5</c:v>
                </c:pt>
                <c:pt idx="769">
                  <c:v>25.6</c:v>
                </c:pt>
                <c:pt idx="770">
                  <c:v>25.6</c:v>
                </c:pt>
                <c:pt idx="771">
                  <c:v>25.6</c:v>
                </c:pt>
                <c:pt idx="772">
                  <c:v>25.6</c:v>
                </c:pt>
                <c:pt idx="773">
                  <c:v>25.6</c:v>
                </c:pt>
                <c:pt idx="774">
                  <c:v>25.6</c:v>
                </c:pt>
                <c:pt idx="775">
                  <c:v>25.6</c:v>
                </c:pt>
                <c:pt idx="776">
                  <c:v>25.7</c:v>
                </c:pt>
                <c:pt idx="777">
                  <c:v>25.8</c:v>
                </c:pt>
                <c:pt idx="778">
                  <c:v>25.8</c:v>
                </c:pt>
                <c:pt idx="779">
                  <c:v>25.8</c:v>
                </c:pt>
                <c:pt idx="780">
                  <c:v>25.8</c:v>
                </c:pt>
                <c:pt idx="781">
                  <c:v>25.8</c:v>
                </c:pt>
                <c:pt idx="782">
                  <c:v>25.8</c:v>
                </c:pt>
                <c:pt idx="783">
                  <c:v>25.8</c:v>
                </c:pt>
                <c:pt idx="784">
                  <c:v>25.8</c:v>
                </c:pt>
                <c:pt idx="785">
                  <c:v>25.9</c:v>
                </c:pt>
                <c:pt idx="786">
                  <c:v>25.9</c:v>
                </c:pt>
                <c:pt idx="787">
                  <c:v>26.1</c:v>
                </c:pt>
                <c:pt idx="788">
                  <c:v>26</c:v>
                </c:pt>
                <c:pt idx="789">
                  <c:v>26.1</c:v>
                </c:pt>
                <c:pt idx="790">
                  <c:v>26.1</c:v>
                </c:pt>
                <c:pt idx="791">
                  <c:v>26.1</c:v>
                </c:pt>
                <c:pt idx="792">
                  <c:v>26.1</c:v>
                </c:pt>
                <c:pt idx="793">
                  <c:v>26.1</c:v>
                </c:pt>
                <c:pt idx="794">
                  <c:v>26</c:v>
                </c:pt>
                <c:pt idx="795">
                  <c:v>26</c:v>
                </c:pt>
                <c:pt idx="796">
                  <c:v>26.1</c:v>
                </c:pt>
                <c:pt idx="797">
                  <c:v>26.1</c:v>
                </c:pt>
                <c:pt idx="798">
                  <c:v>26.1</c:v>
                </c:pt>
                <c:pt idx="799">
                  <c:v>26.1</c:v>
                </c:pt>
                <c:pt idx="800">
                  <c:v>26.1</c:v>
                </c:pt>
                <c:pt idx="801">
                  <c:v>26.1</c:v>
                </c:pt>
                <c:pt idx="802">
                  <c:v>26.1</c:v>
                </c:pt>
                <c:pt idx="803">
                  <c:v>26.1</c:v>
                </c:pt>
                <c:pt idx="804">
                  <c:v>26.1</c:v>
                </c:pt>
                <c:pt idx="805">
                  <c:v>26.1</c:v>
                </c:pt>
                <c:pt idx="806">
                  <c:v>26.2</c:v>
                </c:pt>
                <c:pt idx="807">
                  <c:v>26.2</c:v>
                </c:pt>
                <c:pt idx="808">
                  <c:v>26.2</c:v>
                </c:pt>
                <c:pt idx="809">
                  <c:v>26.2</c:v>
                </c:pt>
                <c:pt idx="810">
                  <c:v>26.1</c:v>
                </c:pt>
                <c:pt idx="811">
                  <c:v>26.1</c:v>
                </c:pt>
                <c:pt idx="812">
                  <c:v>26.1</c:v>
                </c:pt>
                <c:pt idx="813">
                  <c:v>26.2</c:v>
                </c:pt>
                <c:pt idx="814">
                  <c:v>26.2</c:v>
                </c:pt>
                <c:pt idx="815">
                  <c:v>26.2</c:v>
                </c:pt>
                <c:pt idx="816">
                  <c:v>26.2</c:v>
                </c:pt>
                <c:pt idx="817">
                  <c:v>26.2</c:v>
                </c:pt>
                <c:pt idx="818">
                  <c:v>26.2</c:v>
                </c:pt>
                <c:pt idx="819">
                  <c:v>26.2</c:v>
                </c:pt>
                <c:pt idx="820">
                  <c:v>26.2</c:v>
                </c:pt>
                <c:pt idx="821">
                  <c:v>26.2</c:v>
                </c:pt>
                <c:pt idx="822">
                  <c:v>26.2</c:v>
                </c:pt>
                <c:pt idx="823">
                  <c:v>26.2</c:v>
                </c:pt>
                <c:pt idx="824">
                  <c:v>26.3</c:v>
                </c:pt>
                <c:pt idx="825">
                  <c:v>26.3</c:v>
                </c:pt>
                <c:pt idx="826">
                  <c:v>26.3</c:v>
                </c:pt>
                <c:pt idx="827">
                  <c:v>26.3</c:v>
                </c:pt>
                <c:pt idx="828">
                  <c:v>26.3</c:v>
                </c:pt>
                <c:pt idx="829">
                  <c:v>26.3</c:v>
                </c:pt>
                <c:pt idx="830">
                  <c:v>26.3</c:v>
                </c:pt>
                <c:pt idx="831">
                  <c:v>26.3</c:v>
                </c:pt>
                <c:pt idx="832">
                  <c:v>26.3</c:v>
                </c:pt>
                <c:pt idx="833">
                  <c:v>26.3</c:v>
                </c:pt>
                <c:pt idx="834">
                  <c:v>26.4</c:v>
                </c:pt>
                <c:pt idx="835">
                  <c:v>26.4</c:v>
                </c:pt>
                <c:pt idx="836">
                  <c:v>26.4</c:v>
                </c:pt>
                <c:pt idx="837">
                  <c:v>26.4</c:v>
                </c:pt>
                <c:pt idx="838">
                  <c:v>26.4</c:v>
                </c:pt>
                <c:pt idx="839">
                  <c:v>26.4</c:v>
                </c:pt>
                <c:pt idx="840">
                  <c:v>26.4</c:v>
                </c:pt>
                <c:pt idx="841">
                  <c:v>26.4</c:v>
                </c:pt>
                <c:pt idx="842">
                  <c:v>26.4</c:v>
                </c:pt>
                <c:pt idx="843">
                  <c:v>26.4</c:v>
                </c:pt>
                <c:pt idx="844">
                  <c:v>26.4</c:v>
                </c:pt>
                <c:pt idx="845">
                  <c:v>26.4</c:v>
                </c:pt>
                <c:pt idx="846">
                  <c:v>26.4</c:v>
                </c:pt>
                <c:pt idx="847">
                  <c:v>26.4</c:v>
                </c:pt>
                <c:pt idx="848">
                  <c:v>26.4</c:v>
                </c:pt>
                <c:pt idx="849">
                  <c:v>26.5</c:v>
                </c:pt>
                <c:pt idx="850">
                  <c:v>26.5</c:v>
                </c:pt>
                <c:pt idx="851">
                  <c:v>26.4</c:v>
                </c:pt>
                <c:pt idx="852">
                  <c:v>26.5</c:v>
                </c:pt>
                <c:pt idx="853">
                  <c:v>26.5</c:v>
                </c:pt>
                <c:pt idx="854">
                  <c:v>26.5</c:v>
                </c:pt>
                <c:pt idx="855">
                  <c:v>26.5</c:v>
                </c:pt>
                <c:pt idx="856">
                  <c:v>26.5</c:v>
                </c:pt>
                <c:pt idx="857">
                  <c:v>26.5</c:v>
                </c:pt>
                <c:pt idx="858">
                  <c:v>26.5</c:v>
                </c:pt>
                <c:pt idx="859">
                  <c:v>26.5</c:v>
                </c:pt>
                <c:pt idx="860">
                  <c:v>26.5</c:v>
                </c:pt>
                <c:pt idx="861">
                  <c:v>26.5</c:v>
                </c:pt>
                <c:pt idx="862">
                  <c:v>26.5</c:v>
                </c:pt>
                <c:pt idx="863">
                  <c:v>26.5</c:v>
                </c:pt>
                <c:pt idx="864">
                  <c:v>26.5</c:v>
                </c:pt>
                <c:pt idx="865">
                  <c:v>26.2</c:v>
                </c:pt>
                <c:pt idx="866">
                  <c:v>26.2</c:v>
                </c:pt>
                <c:pt idx="867">
                  <c:v>26.2</c:v>
                </c:pt>
                <c:pt idx="868">
                  <c:v>26.2</c:v>
                </c:pt>
                <c:pt idx="869">
                  <c:v>26.3</c:v>
                </c:pt>
                <c:pt idx="870">
                  <c:v>26.3</c:v>
                </c:pt>
                <c:pt idx="871">
                  <c:v>26.3</c:v>
                </c:pt>
                <c:pt idx="872">
                  <c:v>26.3</c:v>
                </c:pt>
                <c:pt idx="873">
                  <c:v>26.3</c:v>
                </c:pt>
                <c:pt idx="874">
                  <c:v>26.3</c:v>
                </c:pt>
                <c:pt idx="875">
                  <c:v>26.4</c:v>
                </c:pt>
                <c:pt idx="876">
                  <c:v>26.4</c:v>
                </c:pt>
                <c:pt idx="877">
                  <c:v>26.4</c:v>
                </c:pt>
                <c:pt idx="878">
                  <c:v>26.4</c:v>
                </c:pt>
                <c:pt idx="879">
                  <c:v>26.4</c:v>
                </c:pt>
                <c:pt idx="880">
                  <c:v>26.5</c:v>
                </c:pt>
                <c:pt idx="881">
                  <c:v>26.5</c:v>
                </c:pt>
                <c:pt idx="882">
                  <c:v>26.5</c:v>
                </c:pt>
                <c:pt idx="883">
                  <c:v>26.5</c:v>
                </c:pt>
                <c:pt idx="884">
                  <c:v>26.5</c:v>
                </c:pt>
                <c:pt idx="885">
                  <c:v>26.5</c:v>
                </c:pt>
                <c:pt idx="886">
                  <c:v>26.6</c:v>
                </c:pt>
                <c:pt idx="887">
                  <c:v>26.6</c:v>
                </c:pt>
                <c:pt idx="888">
                  <c:v>26.6</c:v>
                </c:pt>
                <c:pt idx="889">
                  <c:v>26.6</c:v>
                </c:pt>
                <c:pt idx="890">
                  <c:v>26.6</c:v>
                </c:pt>
                <c:pt idx="891">
                  <c:v>26.6</c:v>
                </c:pt>
                <c:pt idx="892">
                  <c:v>26.6</c:v>
                </c:pt>
                <c:pt idx="893">
                  <c:v>26.7</c:v>
                </c:pt>
                <c:pt idx="894">
                  <c:v>26.7</c:v>
                </c:pt>
                <c:pt idx="895">
                  <c:v>26.7</c:v>
                </c:pt>
                <c:pt idx="896">
                  <c:v>26.7</c:v>
                </c:pt>
                <c:pt idx="897">
                  <c:v>26.7</c:v>
                </c:pt>
                <c:pt idx="898">
                  <c:v>26.7</c:v>
                </c:pt>
                <c:pt idx="899">
                  <c:v>26.8</c:v>
                </c:pt>
                <c:pt idx="900">
                  <c:v>26.8</c:v>
                </c:pt>
                <c:pt idx="901">
                  <c:v>26.8</c:v>
                </c:pt>
                <c:pt idx="902">
                  <c:v>26.8</c:v>
                </c:pt>
                <c:pt idx="903">
                  <c:v>26.8</c:v>
                </c:pt>
                <c:pt idx="904">
                  <c:v>26.8</c:v>
                </c:pt>
                <c:pt idx="905">
                  <c:v>26.8</c:v>
                </c:pt>
                <c:pt idx="906">
                  <c:v>26.9</c:v>
                </c:pt>
                <c:pt idx="907">
                  <c:v>26.9</c:v>
                </c:pt>
                <c:pt idx="908">
                  <c:v>26.9</c:v>
                </c:pt>
                <c:pt idx="909">
                  <c:v>26.9</c:v>
                </c:pt>
                <c:pt idx="910">
                  <c:v>26.9</c:v>
                </c:pt>
                <c:pt idx="911">
                  <c:v>26.9</c:v>
                </c:pt>
                <c:pt idx="912">
                  <c:v>26.9</c:v>
                </c:pt>
                <c:pt idx="913">
                  <c:v>27</c:v>
                </c:pt>
                <c:pt idx="914">
                  <c:v>27</c:v>
                </c:pt>
                <c:pt idx="915">
                  <c:v>27</c:v>
                </c:pt>
                <c:pt idx="916">
                  <c:v>27</c:v>
                </c:pt>
                <c:pt idx="917">
                  <c:v>27</c:v>
                </c:pt>
                <c:pt idx="918">
                  <c:v>27</c:v>
                </c:pt>
                <c:pt idx="919">
                  <c:v>27.1</c:v>
                </c:pt>
                <c:pt idx="920">
                  <c:v>27.1</c:v>
                </c:pt>
                <c:pt idx="921">
                  <c:v>27.1</c:v>
                </c:pt>
                <c:pt idx="922">
                  <c:v>27.1</c:v>
                </c:pt>
                <c:pt idx="923">
                  <c:v>27.1</c:v>
                </c:pt>
                <c:pt idx="924">
                  <c:v>27.1</c:v>
                </c:pt>
                <c:pt idx="925">
                  <c:v>27.1</c:v>
                </c:pt>
                <c:pt idx="926">
                  <c:v>27.2</c:v>
                </c:pt>
                <c:pt idx="927">
                  <c:v>27.2</c:v>
                </c:pt>
                <c:pt idx="928">
                  <c:v>27.2</c:v>
                </c:pt>
                <c:pt idx="929">
                  <c:v>27.2</c:v>
                </c:pt>
                <c:pt idx="930">
                  <c:v>27.2</c:v>
                </c:pt>
                <c:pt idx="931">
                  <c:v>27.2</c:v>
                </c:pt>
                <c:pt idx="932">
                  <c:v>27.2</c:v>
                </c:pt>
                <c:pt idx="933">
                  <c:v>27.2</c:v>
                </c:pt>
                <c:pt idx="934">
                  <c:v>27.3</c:v>
                </c:pt>
                <c:pt idx="935">
                  <c:v>27.3</c:v>
                </c:pt>
                <c:pt idx="936">
                  <c:v>27.3</c:v>
                </c:pt>
                <c:pt idx="937">
                  <c:v>27.3</c:v>
                </c:pt>
                <c:pt idx="938">
                  <c:v>27.3</c:v>
                </c:pt>
                <c:pt idx="939">
                  <c:v>27.3</c:v>
                </c:pt>
                <c:pt idx="940">
                  <c:v>27.3</c:v>
                </c:pt>
                <c:pt idx="941">
                  <c:v>27.3</c:v>
                </c:pt>
                <c:pt idx="942">
                  <c:v>27.3</c:v>
                </c:pt>
                <c:pt idx="943">
                  <c:v>27.4</c:v>
                </c:pt>
                <c:pt idx="944">
                  <c:v>27.4</c:v>
                </c:pt>
                <c:pt idx="945">
                  <c:v>27.4</c:v>
                </c:pt>
                <c:pt idx="946">
                  <c:v>27.4</c:v>
                </c:pt>
                <c:pt idx="947">
                  <c:v>27.4</c:v>
                </c:pt>
                <c:pt idx="948">
                  <c:v>27.4</c:v>
                </c:pt>
                <c:pt idx="949">
                  <c:v>27.4</c:v>
                </c:pt>
                <c:pt idx="950">
                  <c:v>27.4</c:v>
                </c:pt>
                <c:pt idx="951">
                  <c:v>27.4</c:v>
                </c:pt>
                <c:pt idx="952">
                  <c:v>27.5</c:v>
                </c:pt>
                <c:pt idx="953">
                  <c:v>27.5</c:v>
                </c:pt>
                <c:pt idx="954">
                  <c:v>27.5</c:v>
                </c:pt>
                <c:pt idx="955">
                  <c:v>27.5</c:v>
                </c:pt>
                <c:pt idx="956">
                  <c:v>27.5</c:v>
                </c:pt>
                <c:pt idx="957">
                  <c:v>27.5</c:v>
                </c:pt>
                <c:pt idx="958">
                  <c:v>27.5</c:v>
                </c:pt>
                <c:pt idx="959">
                  <c:v>27.5</c:v>
                </c:pt>
                <c:pt idx="960">
                  <c:v>27.5</c:v>
                </c:pt>
                <c:pt idx="961">
                  <c:v>27.5</c:v>
                </c:pt>
                <c:pt idx="962">
                  <c:v>27.5</c:v>
                </c:pt>
                <c:pt idx="963">
                  <c:v>27.6</c:v>
                </c:pt>
                <c:pt idx="964">
                  <c:v>27.6</c:v>
                </c:pt>
                <c:pt idx="965">
                  <c:v>27.6</c:v>
                </c:pt>
                <c:pt idx="966">
                  <c:v>27.6</c:v>
                </c:pt>
                <c:pt idx="967">
                  <c:v>27.6</c:v>
                </c:pt>
                <c:pt idx="968">
                  <c:v>27.6</c:v>
                </c:pt>
                <c:pt idx="969">
                  <c:v>27.6</c:v>
                </c:pt>
                <c:pt idx="970">
                  <c:v>27.6</c:v>
                </c:pt>
                <c:pt idx="971">
                  <c:v>27.6</c:v>
                </c:pt>
                <c:pt idx="972">
                  <c:v>27.6</c:v>
                </c:pt>
                <c:pt idx="973">
                  <c:v>27.7</c:v>
                </c:pt>
                <c:pt idx="974">
                  <c:v>27.7</c:v>
                </c:pt>
                <c:pt idx="975">
                  <c:v>27.7</c:v>
                </c:pt>
                <c:pt idx="976">
                  <c:v>27.7</c:v>
                </c:pt>
                <c:pt idx="977">
                  <c:v>27.7</c:v>
                </c:pt>
                <c:pt idx="978">
                  <c:v>27.7</c:v>
                </c:pt>
                <c:pt idx="979">
                  <c:v>27.7</c:v>
                </c:pt>
                <c:pt idx="980">
                  <c:v>27.7</c:v>
                </c:pt>
                <c:pt idx="981">
                  <c:v>27.7</c:v>
                </c:pt>
                <c:pt idx="982">
                  <c:v>27.7</c:v>
                </c:pt>
                <c:pt idx="983">
                  <c:v>27.7</c:v>
                </c:pt>
                <c:pt idx="984">
                  <c:v>27.7</c:v>
                </c:pt>
                <c:pt idx="985">
                  <c:v>27.8</c:v>
                </c:pt>
                <c:pt idx="986">
                  <c:v>27.8</c:v>
                </c:pt>
                <c:pt idx="987">
                  <c:v>27.8</c:v>
                </c:pt>
                <c:pt idx="988">
                  <c:v>27.8</c:v>
                </c:pt>
                <c:pt idx="989">
                  <c:v>27.8</c:v>
                </c:pt>
                <c:pt idx="990">
                  <c:v>27.8</c:v>
                </c:pt>
                <c:pt idx="991">
                  <c:v>27.8</c:v>
                </c:pt>
                <c:pt idx="992">
                  <c:v>27.8</c:v>
                </c:pt>
                <c:pt idx="993">
                  <c:v>27.8</c:v>
                </c:pt>
                <c:pt idx="994">
                  <c:v>27.8</c:v>
                </c:pt>
                <c:pt idx="995">
                  <c:v>27.9</c:v>
                </c:pt>
                <c:pt idx="996">
                  <c:v>27.9</c:v>
                </c:pt>
                <c:pt idx="997">
                  <c:v>27.9</c:v>
                </c:pt>
                <c:pt idx="998">
                  <c:v>27.8</c:v>
                </c:pt>
                <c:pt idx="999">
                  <c:v>27.9</c:v>
                </c:pt>
                <c:pt idx="1000">
                  <c:v>27.9</c:v>
                </c:pt>
                <c:pt idx="1001">
                  <c:v>27.9</c:v>
                </c:pt>
                <c:pt idx="1002">
                  <c:v>27.9</c:v>
                </c:pt>
                <c:pt idx="1003">
                  <c:v>27.9</c:v>
                </c:pt>
                <c:pt idx="1004">
                  <c:v>27.9</c:v>
                </c:pt>
                <c:pt idx="1005">
                  <c:v>27.9</c:v>
                </c:pt>
                <c:pt idx="1006">
                  <c:v>27.9</c:v>
                </c:pt>
                <c:pt idx="1007">
                  <c:v>27.9</c:v>
                </c:pt>
                <c:pt idx="1008">
                  <c:v>27.9</c:v>
                </c:pt>
                <c:pt idx="1009">
                  <c:v>27.9</c:v>
                </c:pt>
                <c:pt idx="1010">
                  <c:v>27.9</c:v>
                </c:pt>
                <c:pt idx="1011">
                  <c:v>27.9</c:v>
                </c:pt>
                <c:pt idx="1012">
                  <c:v>28</c:v>
                </c:pt>
                <c:pt idx="1013">
                  <c:v>28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28</c:v>
                </c:pt>
                <c:pt idx="1018">
                  <c:v>28</c:v>
                </c:pt>
                <c:pt idx="1019">
                  <c:v>28</c:v>
                </c:pt>
                <c:pt idx="1020">
                  <c:v>28</c:v>
                </c:pt>
                <c:pt idx="1021">
                  <c:v>28</c:v>
                </c:pt>
                <c:pt idx="1022">
                  <c:v>28</c:v>
                </c:pt>
                <c:pt idx="1023">
                  <c:v>28</c:v>
                </c:pt>
                <c:pt idx="1024">
                  <c:v>28</c:v>
                </c:pt>
                <c:pt idx="1025">
                  <c:v>28</c:v>
                </c:pt>
                <c:pt idx="1026">
                  <c:v>28</c:v>
                </c:pt>
                <c:pt idx="1027">
                  <c:v>28.1</c:v>
                </c:pt>
                <c:pt idx="1028">
                  <c:v>28</c:v>
                </c:pt>
                <c:pt idx="1029">
                  <c:v>28.1</c:v>
                </c:pt>
                <c:pt idx="1030">
                  <c:v>28.1</c:v>
                </c:pt>
                <c:pt idx="1031">
                  <c:v>28.1</c:v>
                </c:pt>
                <c:pt idx="1032">
                  <c:v>28.1</c:v>
                </c:pt>
                <c:pt idx="1033">
                  <c:v>28.1</c:v>
                </c:pt>
                <c:pt idx="1034">
                  <c:v>28.1</c:v>
                </c:pt>
                <c:pt idx="1035">
                  <c:v>28.1</c:v>
                </c:pt>
                <c:pt idx="1036">
                  <c:v>28.1</c:v>
                </c:pt>
                <c:pt idx="1037">
                  <c:v>28.1</c:v>
                </c:pt>
                <c:pt idx="1038">
                  <c:v>28.1</c:v>
                </c:pt>
                <c:pt idx="1039">
                  <c:v>28.1</c:v>
                </c:pt>
                <c:pt idx="1040">
                  <c:v>28.1</c:v>
                </c:pt>
                <c:pt idx="1041">
                  <c:v>28.1</c:v>
                </c:pt>
                <c:pt idx="1042">
                  <c:v>28.1</c:v>
                </c:pt>
                <c:pt idx="1043">
                  <c:v>28.1</c:v>
                </c:pt>
                <c:pt idx="1044">
                  <c:v>28.1</c:v>
                </c:pt>
                <c:pt idx="1045">
                  <c:v>28.1</c:v>
                </c:pt>
                <c:pt idx="1046">
                  <c:v>28.1</c:v>
                </c:pt>
                <c:pt idx="1047">
                  <c:v>28.1</c:v>
                </c:pt>
                <c:pt idx="1048">
                  <c:v>28.1</c:v>
                </c:pt>
                <c:pt idx="1049">
                  <c:v>28.1</c:v>
                </c:pt>
                <c:pt idx="1050">
                  <c:v>28.2</c:v>
                </c:pt>
                <c:pt idx="1051">
                  <c:v>28.2</c:v>
                </c:pt>
                <c:pt idx="1052">
                  <c:v>28.2</c:v>
                </c:pt>
                <c:pt idx="1053">
                  <c:v>28.1</c:v>
                </c:pt>
                <c:pt idx="1054">
                  <c:v>28.2</c:v>
                </c:pt>
                <c:pt idx="1055">
                  <c:v>28.2</c:v>
                </c:pt>
                <c:pt idx="1056">
                  <c:v>28.2</c:v>
                </c:pt>
                <c:pt idx="1057">
                  <c:v>28.2</c:v>
                </c:pt>
                <c:pt idx="1058">
                  <c:v>28.2</c:v>
                </c:pt>
                <c:pt idx="1059">
                  <c:v>28.2</c:v>
                </c:pt>
                <c:pt idx="1060">
                  <c:v>28.1</c:v>
                </c:pt>
                <c:pt idx="1061">
                  <c:v>28.2</c:v>
                </c:pt>
                <c:pt idx="1062">
                  <c:v>28.2</c:v>
                </c:pt>
                <c:pt idx="1063">
                  <c:v>28.2</c:v>
                </c:pt>
                <c:pt idx="1064">
                  <c:v>28.2</c:v>
                </c:pt>
                <c:pt idx="1065">
                  <c:v>28.2</c:v>
                </c:pt>
                <c:pt idx="1066">
                  <c:v>28.2</c:v>
                </c:pt>
                <c:pt idx="1067">
                  <c:v>28.2</c:v>
                </c:pt>
                <c:pt idx="1068">
                  <c:v>28.2</c:v>
                </c:pt>
                <c:pt idx="1069">
                  <c:v>28.2</c:v>
                </c:pt>
                <c:pt idx="1070">
                  <c:v>28.3</c:v>
                </c:pt>
                <c:pt idx="1071">
                  <c:v>28.2</c:v>
                </c:pt>
                <c:pt idx="1072">
                  <c:v>28.2</c:v>
                </c:pt>
                <c:pt idx="1073">
                  <c:v>28.2</c:v>
                </c:pt>
                <c:pt idx="1074">
                  <c:v>28.2</c:v>
                </c:pt>
                <c:pt idx="1075">
                  <c:v>27.8</c:v>
                </c:pt>
                <c:pt idx="1076">
                  <c:v>27.8</c:v>
                </c:pt>
                <c:pt idx="1077">
                  <c:v>27.9</c:v>
                </c:pt>
                <c:pt idx="1078">
                  <c:v>27.9</c:v>
                </c:pt>
                <c:pt idx="1079">
                  <c:v>27.9</c:v>
                </c:pt>
                <c:pt idx="1080">
                  <c:v>27.9</c:v>
                </c:pt>
                <c:pt idx="1081">
                  <c:v>27.9</c:v>
                </c:pt>
                <c:pt idx="1082">
                  <c:v>28</c:v>
                </c:pt>
                <c:pt idx="1083">
                  <c:v>28</c:v>
                </c:pt>
                <c:pt idx="1084">
                  <c:v>28</c:v>
                </c:pt>
                <c:pt idx="1085">
                  <c:v>28</c:v>
                </c:pt>
                <c:pt idx="1086">
                  <c:v>28</c:v>
                </c:pt>
                <c:pt idx="1087">
                  <c:v>28</c:v>
                </c:pt>
                <c:pt idx="1088">
                  <c:v>28</c:v>
                </c:pt>
                <c:pt idx="1089">
                  <c:v>28</c:v>
                </c:pt>
                <c:pt idx="1090">
                  <c:v>28</c:v>
                </c:pt>
                <c:pt idx="1091">
                  <c:v>28.1</c:v>
                </c:pt>
                <c:pt idx="1092">
                  <c:v>28.1</c:v>
                </c:pt>
                <c:pt idx="1093">
                  <c:v>28.1</c:v>
                </c:pt>
                <c:pt idx="1094">
                  <c:v>28.1</c:v>
                </c:pt>
                <c:pt idx="1095">
                  <c:v>28.1</c:v>
                </c:pt>
                <c:pt idx="1096">
                  <c:v>28.1</c:v>
                </c:pt>
                <c:pt idx="1097">
                  <c:v>28.1</c:v>
                </c:pt>
                <c:pt idx="1098">
                  <c:v>28.1</c:v>
                </c:pt>
                <c:pt idx="1099">
                  <c:v>28.1</c:v>
                </c:pt>
                <c:pt idx="1100">
                  <c:v>28.1</c:v>
                </c:pt>
                <c:pt idx="1101">
                  <c:v>28.1</c:v>
                </c:pt>
                <c:pt idx="1102">
                  <c:v>28.1</c:v>
                </c:pt>
                <c:pt idx="1103">
                  <c:v>28.2</c:v>
                </c:pt>
                <c:pt idx="1104">
                  <c:v>28.2</c:v>
                </c:pt>
                <c:pt idx="1105">
                  <c:v>28.2</c:v>
                </c:pt>
                <c:pt idx="1106">
                  <c:v>28.2</c:v>
                </c:pt>
                <c:pt idx="1107">
                  <c:v>28.2</c:v>
                </c:pt>
                <c:pt idx="1108">
                  <c:v>28.2</c:v>
                </c:pt>
                <c:pt idx="1109">
                  <c:v>28.2</c:v>
                </c:pt>
                <c:pt idx="1110">
                  <c:v>28.3</c:v>
                </c:pt>
                <c:pt idx="1111">
                  <c:v>28.2</c:v>
                </c:pt>
                <c:pt idx="1112">
                  <c:v>28.3</c:v>
                </c:pt>
                <c:pt idx="1113">
                  <c:v>28.2</c:v>
                </c:pt>
                <c:pt idx="1114">
                  <c:v>28.3</c:v>
                </c:pt>
                <c:pt idx="1115">
                  <c:v>28.2</c:v>
                </c:pt>
                <c:pt idx="1116">
                  <c:v>28.3</c:v>
                </c:pt>
                <c:pt idx="1117">
                  <c:v>28.3</c:v>
                </c:pt>
                <c:pt idx="1118">
                  <c:v>28.3</c:v>
                </c:pt>
                <c:pt idx="1119">
                  <c:v>28.3</c:v>
                </c:pt>
                <c:pt idx="1120">
                  <c:v>28.3</c:v>
                </c:pt>
                <c:pt idx="1121">
                  <c:v>28.3</c:v>
                </c:pt>
                <c:pt idx="1122">
                  <c:v>28.3</c:v>
                </c:pt>
                <c:pt idx="1123">
                  <c:v>28.3</c:v>
                </c:pt>
                <c:pt idx="1124">
                  <c:v>28.4</c:v>
                </c:pt>
                <c:pt idx="1125">
                  <c:v>28.4</c:v>
                </c:pt>
                <c:pt idx="1126">
                  <c:v>28.4</c:v>
                </c:pt>
                <c:pt idx="1127">
                  <c:v>28.4</c:v>
                </c:pt>
                <c:pt idx="1128">
                  <c:v>28.4</c:v>
                </c:pt>
                <c:pt idx="1129">
                  <c:v>28.4</c:v>
                </c:pt>
                <c:pt idx="1130">
                  <c:v>28.4</c:v>
                </c:pt>
                <c:pt idx="1131">
                  <c:v>28.4</c:v>
                </c:pt>
                <c:pt idx="1132">
                  <c:v>28.4</c:v>
                </c:pt>
                <c:pt idx="1133">
                  <c:v>28.4</c:v>
                </c:pt>
                <c:pt idx="1134">
                  <c:v>28.4</c:v>
                </c:pt>
                <c:pt idx="1135">
                  <c:v>28.4</c:v>
                </c:pt>
                <c:pt idx="1136">
                  <c:v>28.4</c:v>
                </c:pt>
                <c:pt idx="1137">
                  <c:v>28.4</c:v>
                </c:pt>
                <c:pt idx="1138">
                  <c:v>28.4</c:v>
                </c:pt>
                <c:pt idx="1139">
                  <c:v>28.4</c:v>
                </c:pt>
                <c:pt idx="1140">
                  <c:v>28.4</c:v>
                </c:pt>
                <c:pt idx="1141">
                  <c:v>28.4</c:v>
                </c:pt>
                <c:pt idx="1142">
                  <c:v>28.5</c:v>
                </c:pt>
                <c:pt idx="1143">
                  <c:v>28.5</c:v>
                </c:pt>
                <c:pt idx="1144">
                  <c:v>28.5</c:v>
                </c:pt>
                <c:pt idx="1145">
                  <c:v>28.6</c:v>
                </c:pt>
                <c:pt idx="1146">
                  <c:v>28.6</c:v>
                </c:pt>
                <c:pt idx="1147">
                  <c:v>28.6</c:v>
                </c:pt>
                <c:pt idx="1148">
                  <c:v>28.6</c:v>
                </c:pt>
                <c:pt idx="1149">
                  <c:v>28.6</c:v>
                </c:pt>
                <c:pt idx="1150">
                  <c:v>28.6</c:v>
                </c:pt>
                <c:pt idx="1151">
                  <c:v>28.6</c:v>
                </c:pt>
                <c:pt idx="1152">
                  <c:v>28.7</c:v>
                </c:pt>
                <c:pt idx="1153">
                  <c:v>28.7</c:v>
                </c:pt>
                <c:pt idx="1154">
                  <c:v>28.7</c:v>
                </c:pt>
                <c:pt idx="1155">
                  <c:v>28.7</c:v>
                </c:pt>
                <c:pt idx="1156">
                  <c:v>28.7</c:v>
                </c:pt>
                <c:pt idx="1157">
                  <c:v>28.7</c:v>
                </c:pt>
                <c:pt idx="1158">
                  <c:v>28.7</c:v>
                </c:pt>
                <c:pt idx="1159">
                  <c:v>28.7</c:v>
                </c:pt>
                <c:pt idx="1160">
                  <c:v>28.7</c:v>
                </c:pt>
                <c:pt idx="1161">
                  <c:v>28.7</c:v>
                </c:pt>
                <c:pt idx="1162">
                  <c:v>28.7</c:v>
                </c:pt>
                <c:pt idx="1163">
                  <c:v>28.7</c:v>
                </c:pt>
                <c:pt idx="1164">
                  <c:v>28.8</c:v>
                </c:pt>
                <c:pt idx="1165">
                  <c:v>28.8</c:v>
                </c:pt>
                <c:pt idx="1166">
                  <c:v>28.8</c:v>
                </c:pt>
                <c:pt idx="1167">
                  <c:v>28.8</c:v>
                </c:pt>
                <c:pt idx="1168">
                  <c:v>28.8</c:v>
                </c:pt>
                <c:pt idx="1169">
                  <c:v>28.8</c:v>
                </c:pt>
                <c:pt idx="1170">
                  <c:v>28.8</c:v>
                </c:pt>
                <c:pt idx="1171">
                  <c:v>28.8</c:v>
                </c:pt>
                <c:pt idx="1172">
                  <c:v>28.8</c:v>
                </c:pt>
                <c:pt idx="1173">
                  <c:v>28.8</c:v>
                </c:pt>
                <c:pt idx="1174">
                  <c:v>28.8</c:v>
                </c:pt>
                <c:pt idx="1175">
                  <c:v>28.8</c:v>
                </c:pt>
                <c:pt idx="1176">
                  <c:v>28.8</c:v>
                </c:pt>
                <c:pt idx="1177">
                  <c:v>28.9</c:v>
                </c:pt>
                <c:pt idx="1178">
                  <c:v>28.9</c:v>
                </c:pt>
                <c:pt idx="1179">
                  <c:v>28.9</c:v>
                </c:pt>
                <c:pt idx="1180">
                  <c:v>28.9</c:v>
                </c:pt>
                <c:pt idx="1181">
                  <c:v>28.9</c:v>
                </c:pt>
                <c:pt idx="1182">
                  <c:v>28.9</c:v>
                </c:pt>
                <c:pt idx="1183">
                  <c:v>28.9</c:v>
                </c:pt>
                <c:pt idx="1184">
                  <c:v>28.9</c:v>
                </c:pt>
                <c:pt idx="1185">
                  <c:v>28.9</c:v>
                </c:pt>
                <c:pt idx="1186">
                  <c:v>28.9</c:v>
                </c:pt>
                <c:pt idx="1187">
                  <c:v>29</c:v>
                </c:pt>
                <c:pt idx="1188">
                  <c:v>29</c:v>
                </c:pt>
                <c:pt idx="1189">
                  <c:v>29</c:v>
                </c:pt>
                <c:pt idx="1190">
                  <c:v>29</c:v>
                </c:pt>
                <c:pt idx="1191">
                  <c:v>29</c:v>
                </c:pt>
                <c:pt idx="1192">
                  <c:v>29</c:v>
                </c:pt>
                <c:pt idx="1193">
                  <c:v>29.1</c:v>
                </c:pt>
                <c:pt idx="1194">
                  <c:v>29.1</c:v>
                </c:pt>
                <c:pt idx="1195">
                  <c:v>29.1</c:v>
                </c:pt>
                <c:pt idx="1196">
                  <c:v>29.1</c:v>
                </c:pt>
                <c:pt idx="1197">
                  <c:v>29.1</c:v>
                </c:pt>
                <c:pt idx="1198">
                  <c:v>29.1</c:v>
                </c:pt>
                <c:pt idx="1199">
                  <c:v>29.1</c:v>
                </c:pt>
                <c:pt idx="1200">
                  <c:v>29.1</c:v>
                </c:pt>
                <c:pt idx="1201">
                  <c:v>29.1</c:v>
                </c:pt>
                <c:pt idx="1202">
                  <c:v>29.1</c:v>
                </c:pt>
                <c:pt idx="1203">
                  <c:v>29.1</c:v>
                </c:pt>
                <c:pt idx="1204">
                  <c:v>29.1</c:v>
                </c:pt>
                <c:pt idx="1205">
                  <c:v>29.1</c:v>
                </c:pt>
                <c:pt idx="1206">
                  <c:v>29.2</c:v>
                </c:pt>
                <c:pt idx="1207">
                  <c:v>29.1</c:v>
                </c:pt>
                <c:pt idx="1208">
                  <c:v>29.2</c:v>
                </c:pt>
                <c:pt idx="1209">
                  <c:v>29.2</c:v>
                </c:pt>
                <c:pt idx="1210">
                  <c:v>29.2</c:v>
                </c:pt>
                <c:pt idx="1211">
                  <c:v>29.2</c:v>
                </c:pt>
                <c:pt idx="1212">
                  <c:v>29.2</c:v>
                </c:pt>
                <c:pt idx="1213">
                  <c:v>29.2</c:v>
                </c:pt>
                <c:pt idx="1214">
                  <c:v>29.2</c:v>
                </c:pt>
                <c:pt idx="1215">
                  <c:v>29.2</c:v>
                </c:pt>
                <c:pt idx="1216">
                  <c:v>29.2</c:v>
                </c:pt>
                <c:pt idx="1217">
                  <c:v>29.2</c:v>
                </c:pt>
                <c:pt idx="1218">
                  <c:v>29.2</c:v>
                </c:pt>
                <c:pt idx="1219">
                  <c:v>29.2</c:v>
                </c:pt>
                <c:pt idx="1220">
                  <c:v>29.2</c:v>
                </c:pt>
                <c:pt idx="1221">
                  <c:v>29.2</c:v>
                </c:pt>
                <c:pt idx="1222">
                  <c:v>29.2</c:v>
                </c:pt>
                <c:pt idx="1223">
                  <c:v>29.2</c:v>
                </c:pt>
                <c:pt idx="1224">
                  <c:v>29.2</c:v>
                </c:pt>
                <c:pt idx="1225">
                  <c:v>29.2</c:v>
                </c:pt>
                <c:pt idx="1226">
                  <c:v>29.2</c:v>
                </c:pt>
                <c:pt idx="1227">
                  <c:v>29.2</c:v>
                </c:pt>
                <c:pt idx="1228">
                  <c:v>29.2</c:v>
                </c:pt>
                <c:pt idx="1229">
                  <c:v>29.2</c:v>
                </c:pt>
                <c:pt idx="1230">
                  <c:v>29.3</c:v>
                </c:pt>
                <c:pt idx="1231">
                  <c:v>29.3</c:v>
                </c:pt>
                <c:pt idx="1232">
                  <c:v>29.3</c:v>
                </c:pt>
                <c:pt idx="1233">
                  <c:v>29.3</c:v>
                </c:pt>
                <c:pt idx="1234">
                  <c:v>29.3</c:v>
                </c:pt>
                <c:pt idx="1235">
                  <c:v>29.3</c:v>
                </c:pt>
                <c:pt idx="1236">
                  <c:v>29.3</c:v>
                </c:pt>
                <c:pt idx="1237">
                  <c:v>29.3</c:v>
                </c:pt>
                <c:pt idx="1238">
                  <c:v>29.3</c:v>
                </c:pt>
                <c:pt idx="1239">
                  <c:v>29.3</c:v>
                </c:pt>
                <c:pt idx="1240">
                  <c:v>29.3</c:v>
                </c:pt>
                <c:pt idx="1241">
                  <c:v>29.3</c:v>
                </c:pt>
                <c:pt idx="1242">
                  <c:v>29.3</c:v>
                </c:pt>
                <c:pt idx="1243">
                  <c:v>29.3</c:v>
                </c:pt>
                <c:pt idx="1244">
                  <c:v>29.3</c:v>
                </c:pt>
                <c:pt idx="1245">
                  <c:v>29.3</c:v>
                </c:pt>
                <c:pt idx="1246">
                  <c:v>29.3</c:v>
                </c:pt>
                <c:pt idx="1247">
                  <c:v>29.3</c:v>
                </c:pt>
                <c:pt idx="1248">
                  <c:v>29.3</c:v>
                </c:pt>
                <c:pt idx="1249">
                  <c:v>29.3</c:v>
                </c:pt>
                <c:pt idx="1250">
                  <c:v>29.3</c:v>
                </c:pt>
                <c:pt idx="1251">
                  <c:v>29.3</c:v>
                </c:pt>
                <c:pt idx="1252">
                  <c:v>29.3</c:v>
                </c:pt>
                <c:pt idx="1253">
                  <c:v>29.3</c:v>
                </c:pt>
                <c:pt idx="1254">
                  <c:v>29.3</c:v>
                </c:pt>
                <c:pt idx="1255">
                  <c:v>29.3</c:v>
                </c:pt>
                <c:pt idx="1256">
                  <c:v>29.3</c:v>
                </c:pt>
                <c:pt idx="1257">
                  <c:v>29.3</c:v>
                </c:pt>
                <c:pt idx="1258">
                  <c:v>29.3</c:v>
                </c:pt>
                <c:pt idx="1259">
                  <c:v>29.3</c:v>
                </c:pt>
                <c:pt idx="1260">
                  <c:v>29.3</c:v>
                </c:pt>
                <c:pt idx="1261">
                  <c:v>29.3</c:v>
                </c:pt>
                <c:pt idx="1262">
                  <c:v>29.3</c:v>
                </c:pt>
                <c:pt idx="1263">
                  <c:v>29.3</c:v>
                </c:pt>
                <c:pt idx="1264">
                  <c:v>29.4</c:v>
                </c:pt>
                <c:pt idx="1265">
                  <c:v>29.3</c:v>
                </c:pt>
                <c:pt idx="1266">
                  <c:v>29.4</c:v>
                </c:pt>
                <c:pt idx="1267">
                  <c:v>29.4</c:v>
                </c:pt>
                <c:pt idx="1268">
                  <c:v>29.3</c:v>
                </c:pt>
                <c:pt idx="1269">
                  <c:v>29.4</c:v>
                </c:pt>
                <c:pt idx="1270">
                  <c:v>29.3</c:v>
                </c:pt>
                <c:pt idx="1271">
                  <c:v>29.4</c:v>
                </c:pt>
                <c:pt idx="1272">
                  <c:v>29.4</c:v>
                </c:pt>
                <c:pt idx="1273">
                  <c:v>29.4</c:v>
                </c:pt>
                <c:pt idx="1274">
                  <c:v>29.4</c:v>
                </c:pt>
                <c:pt idx="1275">
                  <c:v>29.4</c:v>
                </c:pt>
                <c:pt idx="1276">
                  <c:v>29.4</c:v>
                </c:pt>
                <c:pt idx="1277">
                  <c:v>29.4</c:v>
                </c:pt>
                <c:pt idx="1278">
                  <c:v>29.4</c:v>
                </c:pt>
                <c:pt idx="1279">
                  <c:v>29.4</c:v>
                </c:pt>
                <c:pt idx="1280">
                  <c:v>29.4</c:v>
                </c:pt>
                <c:pt idx="1281">
                  <c:v>29.4</c:v>
                </c:pt>
                <c:pt idx="1282">
                  <c:v>29.4</c:v>
                </c:pt>
                <c:pt idx="1283">
                  <c:v>29.4</c:v>
                </c:pt>
                <c:pt idx="1284">
                  <c:v>29.4</c:v>
                </c:pt>
                <c:pt idx="1285">
                  <c:v>29.4</c:v>
                </c:pt>
                <c:pt idx="1286">
                  <c:v>29.4</c:v>
                </c:pt>
                <c:pt idx="1287">
                  <c:v>29.4</c:v>
                </c:pt>
                <c:pt idx="1288">
                  <c:v>29.4</c:v>
                </c:pt>
                <c:pt idx="1289">
                  <c:v>29.4</c:v>
                </c:pt>
                <c:pt idx="1290">
                  <c:v>29.4</c:v>
                </c:pt>
                <c:pt idx="1291">
                  <c:v>29.3</c:v>
                </c:pt>
                <c:pt idx="1292">
                  <c:v>29.2</c:v>
                </c:pt>
                <c:pt idx="1293">
                  <c:v>29.2</c:v>
                </c:pt>
                <c:pt idx="1294">
                  <c:v>29.3</c:v>
                </c:pt>
                <c:pt idx="1295">
                  <c:v>29.3</c:v>
                </c:pt>
                <c:pt idx="1296">
                  <c:v>29.3</c:v>
                </c:pt>
                <c:pt idx="1297">
                  <c:v>29.3</c:v>
                </c:pt>
                <c:pt idx="1298">
                  <c:v>29.3</c:v>
                </c:pt>
                <c:pt idx="1299">
                  <c:v>29.3</c:v>
                </c:pt>
                <c:pt idx="1300">
                  <c:v>29.3</c:v>
                </c:pt>
                <c:pt idx="1301">
                  <c:v>29.4</c:v>
                </c:pt>
                <c:pt idx="1302">
                  <c:v>29.4</c:v>
                </c:pt>
                <c:pt idx="1303">
                  <c:v>29.3</c:v>
                </c:pt>
                <c:pt idx="1304">
                  <c:v>29.4</c:v>
                </c:pt>
                <c:pt idx="1305">
                  <c:v>29.4</c:v>
                </c:pt>
                <c:pt idx="1306">
                  <c:v>29.4</c:v>
                </c:pt>
                <c:pt idx="1307">
                  <c:v>29.4</c:v>
                </c:pt>
                <c:pt idx="1308">
                  <c:v>29.4</c:v>
                </c:pt>
                <c:pt idx="1309">
                  <c:v>29.4</c:v>
                </c:pt>
                <c:pt idx="1310">
                  <c:v>29.4</c:v>
                </c:pt>
                <c:pt idx="1311">
                  <c:v>29.5</c:v>
                </c:pt>
                <c:pt idx="1312">
                  <c:v>29.5</c:v>
                </c:pt>
                <c:pt idx="1313">
                  <c:v>29.5</c:v>
                </c:pt>
                <c:pt idx="1314">
                  <c:v>29.5</c:v>
                </c:pt>
                <c:pt idx="1315">
                  <c:v>29.5</c:v>
                </c:pt>
                <c:pt idx="1316">
                  <c:v>29.5</c:v>
                </c:pt>
                <c:pt idx="1317">
                  <c:v>29.5</c:v>
                </c:pt>
                <c:pt idx="1318">
                  <c:v>29.5</c:v>
                </c:pt>
                <c:pt idx="1319">
                  <c:v>29.6</c:v>
                </c:pt>
                <c:pt idx="1320">
                  <c:v>29.6</c:v>
                </c:pt>
                <c:pt idx="1321">
                  <c:v>29.6</c:v>
                </c:pt>
                <c:pt idx="1322">
                  <c:v>29.6</c:v>
                </c:pt>
                <c:pt idx="1323">
                  <c:v>29.6</c:v>
                </c:pt>
                <c:pt idx="1324">
                  <c:v>29.6</c:v>
                </c:pt>
                <c:pt idx="1325">
                  <c:v>29.6</c:v>
                </c:pt>
                <c:pt idx="1326">
                  <c:v>29.6</c:v>
                </c:pt>
                <c:pt idx="1327">
                  <c:v>29.6</c:v>
                </c:pt>
                <c:pt idx="1328">
                  <c:v>29.6</c:v>
                </c:pt>
                <c:pt idx="1329">
                  <c:v>29.7</c:v>
                </c:pt>
                <c:pt idx="1330">
                  <c:v>29.7</c:v>
                </c:pt>
                <c:pt idx="1331">
                  <c:v>29.7</c:v>
                </c:pt>
                <c:pt idx="1332">
                  <c:v>29.7</c:v>
                </c:pt>
                <c:pt idx="1333">
                  <c:v>29.7</c:v>
                </c:pt>
                <c:pt idx="1334">
                  <c:v>29.7</c:v>
                </c:pt>
                <c:pt idx="1335">
                  <c:v>29.7</c:v>
                </c:pt>
                <c:pt idx="1336">
                  <c:v>29.7</c:v>
                </c:pt>
                <c:pt idx="1337">
                  <c:v>29.7</c:v>
                </c:pt>
                <c:pt idx="1338">
                  <c:v>29.7</c:v>
                </c:pt>
                <c:pt idx="1339">
                  <c:v>29.8</c:v>
                </c:pt>
                <c:pt idx="1340">
                  <c:v>29.8</c:v>
                </c:pt>
                <c:pt idx="1341">
                  <c:v>29.8</c:v>
                </c:pt>
                <c:pt idx="1342">
                  <c:v>29.8</c:v>
                </c:pt>
                <c:pt idx="1343">
                  <c:v>29.8</c:v>
                </c:pt>
                <c:pt idx="1344">
                  <c:v>29.8</c:v>
                </c:pt>
                <c:pt idx="1345">
                  <c:v>29.8</c:v>
                </c:pt>
                <c:pt idx="1346">
                  <c:v>29.8</c:v>
                </c:pt>
                <c:pt idx="1347">
                  <c:v>29.8</c:v>
                </c:pt>
                <c:pt idx="1348">
                  <c:v>29.8</c:v>
                </c:pt>
                <c:pt idx="1349">
                  <c:v>29.8</c:v>
                </c:pt>
                <c:pt idx="1350">
                  <c:v>29.8</c:v>
                </c:pt>
                <c:pt idx="1351">
                  <c:v>29.9</c:v>
                </c:pt>
                <c:pt idx="1352">
                  <c:v>29.8</c:v>
                </c:pt>
                <c:pt idx="1353">
                  <c:v>29.9</c:v>
                </c:pt>
                <c:pt idx="1354">
                  <c:v>29.9</c:v>
                </c:pt>
                <c:pt idx="1355">
                  <c:v>29.9</c:v>
                </c:pt>
                <c:pt idx="1356">
                  <c:v>29.9</c:v>
                </c:pt>
                <c:pt idx="1357">
                  <c:v>29.9</c:v>
                </c:pt>
                <c:pt idx="1358">
                  <c:v>29.9</c:v>
                </c:pt>
                <c:pt idx="1359">
                  <c:v>29.9</c:v>
                </c:pt>
                <c:pt idx="1360">
                  <c:v>29.9</c:v>
                </c:pt>
                <c:pt idx="1361">
                  <c:v>30</c:v>
                </c:pt>
                <c:pt idx="1362">
                  <c:v>29.9</c:v>
                </c:pt>
                <c:pt idx="1363">
                  <c:v>30</c:v>
                </c:pt>
                <c:pt idx="1364">
                  <c:v>30</c:v>
                </c:pt>
                <c:pt idx="1365">
                  <c:v>29.9</c:v>
                </c:pt>
                <c:pt idx="1366">
                  <c:v>30</c:v>
                </c:pt>
                <c:pt idx="1367">
                  <c:v>30</c:v>
                </c:pt>
                <c:pt idx="1368">
                  <c:v>30</c:v>
                </c:pt>
                <c:pt idx="1369">
                  <c:v>30</c:v>
                </c:pt>
                <c:pt idx="1370">
                  <c:v>30</c:v>
                </c:pt>
                <c:pt idx="1371">
                  <c:v>30</c:v>
                </c:pt>
                <c:pt idx="1372">
                  <c:v>30</c:v>
                </c:pt>
                <c:pt idx="1373">
                  <c:v>30</c:v>
                </c:pt>
                <c:pt idx="1374">
                  <c:v>30</c:v>
                </c:pt>
                <c:pt idx="1375">
                  <c:v>30</c:v>
                </c:pt>
                <c:pt idx="1376">
                  <c:v>30</c:v>
                </c:pt>
                <c:pt idx="1377">
                  <c:v>30</c:v>
                </c:pt>
                <c:pt idx="1378">
                  <c:v>30</c:v>
                </c:pt>
                <c:pt idx="1379">
                  <c:v>30</c:v>
                </c:pt>
                <c:pt idx="1380">
                  <c:v>30.1</c:v>
                </c:pt>
                <c:pt idx="1381">
                  <c:v>30.1</c:v>
                </c:pt>
                <c:pt idx="1382">
                  <c:v>30.1</c:v>
                </c:pt>
                <c:pt idx="1383">
                  <c:v>30.1</c:v>
                </c:pt>
                <c:pt idx="1384">
                  <c:v>30.1</c:v>
                </c:pt>
                <c:pt idx="1385">
                  <c:v>30.1</c:v>
                </c:pt>
                <c:pt idx="1386">
                  <c:v>30.1</c:v>
                </c:pt>
                <c:pt idx="1387">
                  <c:v>30.1</c:v>
                </c:pt>
                <c:pt idx="1388">
                  <c:v>30.1</c:v>
                </c:pt>
                <c:pt idx="1389">
                  <c:v>30.1</c:v>
                </c:pt>
                <c:pt idx="1390">
                  <c:v>30.1</c:v>
                </c:pt>
                <c:pt idx="1391">
                  <c:v>30.2</c:v>
                </c:pt>
                <c:pt idx="1392">
                  <c:v>30.1</c:v>
                </c:pt>
                <c:pt idx="1393">
                  <c:v>30.1</c:v>
                </c:pt>
                <c:pt idx="1394">
                  <c:v>30.1</c:v>
                </c:pt>
                <c:pt idx="1395">
                  <c:v>30.1</c:v>
                </c:pt>
                <c:pt idx="1396">
                  <c:v>30.1</c:v>
                </c:pt>
                <c:pt idx="1397">
                  <c:v>30.1</c:v>
                </c:pt>
                <c:pt idx="1398">
                  <c:v>30.1</c:v>
                </c:pt>
                <c:pt idx="1399">
                  <c:v>30.2</c:v>
                </c:pt>
                <c:pt idx="1400">
                  <c:v>30.2</c:v>
                </c:pt>
                <c:pt idx="1401">
                  <c:v>30.2</c:v>
                </c:pt>
                <c:pt idx="1402">
                  <c:v>30.2</c:v>
                </c:pt>
                <c:pt idx="1403">
                  <c:v>30.2</c:v>
                </c:pt>
                <c:pt idx="1404">
                  <c:v>30.2</c:v>
                </c:pt>
                <c:pt idx="1405">
                  <c:v>30.2</c:v>
                </c:pt>
                <c:pt idx="1406">
                  <c:v>30.2</c:v>
                </c:pt>
                <c:pt idx="1407">
                  <c:v>30.2</c:v>
                </c:pt>
                <c:pt idx="1408">
                  <c:v>30.2</c:v>
                </c:pt>
                <c:pt idx="1409">
                  <c:v>30.2</c:v>
                </c:pt>
                <c:pt idx="1410">
                  <c:v>30.2</c:v>
                </c:pt>
                <c:pt idx="1411">
                  <c:v>30.2</c:v>
                </c:pt>
                <c:pt idx="1412">
                  <c:v>30.2</c:v>
                </c:pt>
                <c:pt idx="1413">
                  <c:v>30.3</c:v>
                </c:pt>
                <c:pt idx="1414">
                  <c:v>30.2</c:v>
                </c:pt>
                <c:pt idx="1415">
                  <c:v>30.2</c:v>
                </c:pt>
                <c:pt idx="1416">
                  <c:v>30.2</c:v>
                </c:pt>
                <c:pt idx="1417">
                  <c:v>30.2</c:v>
                </c:pt>
                <c:pt idx="1418">
                  <c:v>30.2</c:v>
                </c:pt>
                <c:pt idx="1419">
                  <c:v>30.2</c:v>
                </c:pt>
                <c:pt idx="1420">
                  <c:v>30.3</c:v>
                </c:pt>
                <c:pt idx="1421">
                  <c:v>30.2</c:v>
                </c:pt>
                <c:pt idx="1422">
                  <c:v>30.3</c:v>
                </c:pt>
                <c:pt idx="1423">
                  <c:v>30.3</c:v>
                </c:pt>
                <c:pt idx="1424">
                  <c:v>30.3</c:v>
                </c:pt>
                <c:pt idx="1425">
                  <c:v>30.3</c:v>
                </c:pt>
                <c:pt idx="1426">
                  <c:v>30.3</c:v>
                </c:pt>
                <c:pt idx="1427">
                  <c:v>30.3</c:v>
                </c:pt>
                <c:pt idx="1428">
                  <c:v>30.3</c:v>
                </c:pt>
                <c:pt idx="1429">
                  <c:v>30.3</c:v>
                </c:pt>
                <c:pt idx="1430">
                  <c:v>30.3</c:v>
                </c:pt>
                <c:pt idx="1431">
                  <c:v>30.3</c:v>
                </c:pt>
                <c:pt idx="1432">
                  <c:v>30.3</c:v>
                </c:pt>
                <c:pt idx="1433">
                  <c:v>30.3</c:v>
                </c:pt>
                <c:pt idx="1434">
                  <c:v>30.3</c:v>
                </c:pt>
                <c:pt idx="1435">
                  <c:v>30.3</c:v>
                </c:pt>
                <c:pt idx="1436">
                  <c:v>30.3</c:v>
                </c:pt>
                <c:pt idx="1437">
                  <c:v>30.3</c:v>
                </c:pt>
                <c:pt idx="1438">
                  <c:v>30.3</c:v>
                </c:pt>
                <c:pt idx="1439">
                  <c:v>30.3</c:v>
                </c:pt>
                <c:pt idx="1440">
                  <c:v>30.3</c:v>
                </c:pt>
                <c:pt idx="1441">
                  <c:v>30.3</c:v>
                </c:pt>
                <c:pt idx="1442">
                  <c:v>30.3</c:v>
                </c:pt>
                <c:pt idx="1443">
                  <c:v>30.3</c:v>
                </c:pt>
                <c:pt idx="1444">
                  <c:v>30.3</c:v>
                </c:pt>
                <c:pt idx="1445">
                  <c:v>30.3</c:v>
                </c:pt>
                <c:pt idx="1446">
                  <c:v>30.3</c:v>
                </c:pt>
                <c:pt idx="1447">
                  <c:v>30.3</c:v>
                </c:pt>
                <c:pt idx="1448">
                  <c:v>30.3</c:v>
                </c:pt>
                <c:pt idx="1449">
                  <c:v>30.3</c:v>
                </c:pt>
                <c:pt idx="1450">
                  <c:v>30.3</c:v>
                </c:pt>
                <c:pt idx="1451">
                  <c:v>30.3</c:v>
                </c:pt>
                <c:pt idx="1452">
                  <c:v>30.3</c:v>
                </c:pt>
                <c:pt idx="1453">
                  <c:v>30.3</c:v>
                </c:pt>
                <c:pt idx="1454">
                  <c:v>30.3</c:v>
                </c:pt>
                <c:pt idx="1455">
                  <c:v>30.3</c:v>
                </c:pt>
                <c:pt idx="1456">
                  <c:v>30.3</c:v>
                </c:pt>
                <c:pt idx="1457">
                  <c:v>30.3</c:v>
                </c:pt>
                <c:pt idx="1458">
                  <c:v>30.3</c:v>
                </c:pt>
                <c:pt idx="1459">
                  <c:v>30.4</c:v>
                </c:pt>
                <c:pt idx="1460">
                  <c:v>30.3</c:v>
                </c:pt>
                <c:pt idx="1461">
                  <c:v>30.3</c:v>
                </c:pt>
                <c:pt idx="1462">
                  <c:v>30.3</c:v>
                </c:pt>
                <c:pt idx="1463">
                  <c:v>30.4</c:v>
                </c:pt>
                <c:pt idx="1464">
                  <c:v>30.4</c:v>
                </c:pt>
                <c:pt idx="1465">
                  <c:v>30.4</c:v>
                </c:pt>
                <c:pt idx="1466">
                  <c:v>30.4</c:v>
                </c:pt>
                <c:pt idx="1467">
                  <c:v>30.4</c:v>
                </c:pt>
                <c:pt idx="1468">
                  <c:v>30.4</c:v>
                </c:pt>
                <c:pt idx="1469">
                  <c:v>30.4</c:v>
                </c:pt>
                <c:pt idx="1470">
                  <c:v>30.4</c:v>
                </c:pt>
                <c:pt idx="1471">
                  <c:v>30.4</c:v>
                </c:pt>
                <c:pt idx="1472">
                  <c:v>30.3</c:v>
                </c:pt>
                <c:pt idx="1473">
                  <c:v>30.3</c:v>
                </c:pt>
                <c:pt idx="1474">
                  <c:v>30.4</c:v>
                </c:pt>
                <c:pt idx="1475">
                  <c:v>30.4</c:v>
                </c:pt>
                <c:pt idx="1476">
                  <c:v>30.3</c:v>
                </c:pt>
                <c:pt idx="1477">
                  <c:v>30.3</c:v>
                </c:pt>
                <c:pt idx="1478">
                  <c:v>30.4</c:v>
                </c:pt>
                <c:pt idx="1479">
                  <c:v>30.4</c:v>
                </c:pt>
                <c:pt idx="1480">
                  <c:v>30.4</c:v>
                </c:pt>
                <c:pt idx="1481">
                  <c:v>30.4</c:v>
                </c:pt>
                <c:pt idx="1482">
                  <c:v>30.4</c:v>
                </c:pt>
                <c:pt idx="1483">
                  <c:v>30.4</c:v>
                </c:pt>
                <c:pt idx="1484">
                  <c:v>30.3</c:v>
                </c:pt>
                <c:pt idx="1485">
                  <c:v>30.3</c:v>
                </c:pt>
                <c:pt idx="1486">
                  <c:v>30.3</c:v>
                </c:pt>
                <c:pt idx="1487">
                  <c:v>30.4</c:v>
                </c:pt>
                <c:pt idx="1488">
                  <c:v>30.4</c:v>
                </c:pt>
                <c:pt idx="1489">
                  <c:v>30.3</c:v>
                </c:pt>
                <c:pt idx="1490">
                  <c:v>30.4</c:v>
                </c:pt>
                <c:pt idx="1491">
                  <c:v>30.3</c:v>
                </c:pt>
                <c:pt idx="1492">
                  <c:v>30.4</c:v>
                </c:pt>
                <c:pt idx="1493">
                  <c:v>30.4</c:v>
                </c:pt>
                <c:pt idx="1494">
                  <c:v>30.4</c:v>
                </c:pt>
                <c:pt idx="1495">
                  <c:v>30.3</c:v>
                </c:pt>
                <c:pt idx="1496">
                  <c:v>30.3</c:v>
                </c:pt>
                <c:pt idx="1497">
                  <c:v>30.3</c:v>
                </c:pt>
                <c:pt idx="1498">
                  <c:v>30.4</c:v>
                </c:pt>
                <c:pt idx="1499">
                  <c:v>30.3</c:v>
                </c:pt>
                <c:pt idx="1500">
                  <c:v>30.3</c:v>
                </c:pt>
                <c:pt idx="1501">
                  <c:v>30.4</c:v>
                </c:pt>
                <c:pt idx="1502">
                  <c:v>30.3</c:v>
                </c:pt>
                <c:pt idx="1503">
                  <c:v>30.3</c:v>
                </c:pt>
                <c:pt idx="1504">
                  <c:v>30.4</c:v>
                </c:pt>
                <c:pt idx="1505">
                  <c:v>30.4</c:v>
                </c:pt>
                <c:pt idx="1506">
                  <c:v>30.3</c:v>
                </c:pt>
                <c:pt idx="1507">
                  <c:v>30.4</c:v>
                </c:pt>
                <c:pt idx="1508">
                  <c:v>30.3</c:v>
                </c:pt>
                <c:pt idx="1509">
                  <c:v>30.4</c:v>
                </c:pt>
                <c:pt idx="1510">
                  <c:v>30.3</c:v>
                </c:pt>
                <c:pt idx="1511">
                  <c:v>30.3</c:v>
                </c:pt>
                <c:pt idx="1512">
                  <c:v>30.4</c:v>
                </c:pt>
                <c:pt idx="1513">
                  <c:v>30.3</c:v>
                </c:pt>
                <c:pt idx="1514">
                  <c:v>30.4</c:v>
                </c:pt>
                <c:pt idx="1515">
                  <c:v>30.4</c:v>
                </c:pt>
                <c:pt idx="1516">
                  <c:v>30.3</c:v>
                </c:pt>
                <c:pt idx="1517">
                  <c:v>30.3</c:v>
                </c:pt>
                <c:pt idx="1518">
                  <c:v>30.4</c:v>
                </c:pt>
                <c:pt idx="1519">
                  <c:v>30</c:v>
                </c:pt>
                <c:pt idx="1520">
                  <c:v>30</c:v>
                </c:pt>
                <c:pt idx="1521">
                  <c:v>30</c:v>
                </c:pt>
                <c:pt idx="1522">
                  <c:v>30</c:v>
                </c:pt>
                <c:pt idx="1523">
                  <c:v>30</c:v>
                </c:pt>
                <c:pt idx="1524">
                  <c:v>30.1</c:v>
                </c:pt>
                <c:pt idx="1525">
                  <c:v>30.1</c:v>
                </c:pt>
                <c:pt idx="1526">
                  <c:v>30.1</c:v>
                </c:pt>
                <c:pt idx="1527">
                  <c:v>30.1</c:v>
                </c:pt>
                <c:pt idx="1528">
                  <c:v>30.1</c:v>
                </c:pt>
                <c:pt idx="1529">
                  <c:v>30.1</c:v>
                </c:pt>
                <c:pt idx="1530">
                  <c:v>30.1</c:v>
                </c:pt>
                <c:pt idx="1531">
                  <c:v>30.1</c:v>
                </c:pt>
                <c:pt idx="1532">
                  <c:v>30.1</c:v>
                </c:pt>
                <c:pt idx="1533">
                  <c:v>30.1</c:v>
                </c:pt>
                <c:pt idx="1534">
                  <c:v>30.2</c:v>
                </c:pt>
                <c:pt idx="1535">
                  <c:v>30.2</c:v>
                </c:pt>
                <c:pt idx="1536">
                  <c:v>30.2</c:v>
                </c:pt>
                <c:pt idx="1537">
                  <c:v>30.2</c:v>
                </c:pt>
                <c:pt idx="1538">
                  <c:v>30.2</c:v>
                </c:pt>
                <c:pt idx="1539">
                  <c:v>30.2</c:v>
                </c:pt>
                <c:pt idx="1540">
                  <c:v>30.2</c:v>
                </c:pt>
                <c:pt idx="1541">
                  <c:v>30.2</c:v>
                </c:pt>
                <c:pt idx="1542">
                  <c:v>30.3</c:v>
                </c:pt>
                <c:pt idx="1543">
                  <c:v>30.3</c:v>
                </c:pt>
                <c:pt idx="1544">
                  <c:v>30.3</c:v>
                </c:pt>
                <c:pt idx="1545">
                  <c:v>30.3</c:v>
                </c:pt>
                <c:pt idx="1546">
                  <c:v>30.3</c:v>
                </c:pt>
                <c:pt idx="1547">
                  <c:v>30.3</c:v>
                </c:pt>
                <c:pt idx="1548">
                  <c:v>30.4</c:v>
                </c:pt>
                <c:pt idx="1549">
                  <c:v>30.4</c:v>
                </c:pt>
                <c:pt idx="1550">
                  <c:v>30.3</c:v>
                </c:pt>
                <c:pt idx="1551">
                  <c:v>30.3</c:v>
                </c:pt>
                <c:pt idx="1552">
                  <c:v>30.4</c:v>
                </c:pt>
                <c:pt idx="1553">
                  <c:v>30.4</c:v>
                </c:pt>
                <c:pt idx="1554">
                  <c:v>30.4</c:v>
                </c:pt>
                <c:pt idx="1555">
                  <c:v>30.5</c:v>
                </c:pt>
                <c:pt idx="1556">
                  <c:v>30.4</c:v>
                </c:pt>
                <c:pt idx="1557">
                  <c:v>30.4</c:v>
                </c:pt>
                <c:pt idx="1558">
                  <c:v>30.4</c:v>
                </c:pt>
                <c:pt idx="1559">
                  <c:v>30.4</c:v>
                </c:pt>
                <c:pt idx="1560">
                  <c:v>30.4</c:v>
                </c:pt>
                <c:pt idx="1561">
                  <c:v>30.4</c:v>
                </c:pt>
                <c:pt idx="1562">
                  <c:v>30.4</c:v>
                </c:pt>
                <c:pt idx="1563">
                  <c:v>30.5</c:v>
                </c:pt>
                <c:pt idx="1564">
                  <c:v>30.4</c:v>
                </c:pt>
                <c:pt idx="1565">
                  <c:v>30.5</c:v>
                </c:pt>
                <c:pt idx="1566">
                  <c:v>30.5</c:v>
                </c:pt>
                <c:pt idx="1567">
                  <c:v>30.5</c:v>
                </c:pt>
                <c:pt idx="1568">
                  <c:v>30.5</c:v>
                </c:pt>
                <c:pt idx="1569">
                  <c:v>30.5</c:v>
                </c:pt>
                <c:pt idx="1570">
                  <c:v>30.5</c:v>
                </c:pt>
                <c:pt idx="1571">
                  <c:v>30.5</c:v>
                </c:pt>
                <c:pt idx="1572">
                  <c:v>30.5</c:v>
                </c:pt>
                <c:pt idx="1573">
                  <c:v>30.5</c:v>
                </c:pt>
                <c:pt idx="1574">
                  <c:v>30.5</c:v>
                </c:pt>
                <c:pt idx="1575">
                  <c:v>30.5</c:v>
                </c:pt>
                <c:pt idx="1576">
                  <c:v>30.6</c:v>
                </c:pt>
                <c:pt idx="1577">
                  <c:v>30.5</c:v>
                </c:pt>
                <c:pt idx="1578">
                  <c:v>30.6</c:v>
                </c:pt>
                <c:pt idx="1579">
                  <c:v>30.5</c:v>
                </c:pt>
                <c:pt idx="1580">
                  <c:v>30.6</c:v>
                </c:pt>
                <c:pt idx="1581">
                  <c:v>30.6</c:v>
                </c:pt>
                <c:pt idx="1582">
                  <c:v>30.6</c:v>
                </c:pt>
                <c:pt idx="1583">
                  <c:v>30.6</c:v>
                </c:pt>
                <c:pt idx="1584">
                  <c:v>30.6</c:v>
                </c:pt>
                <c:pt idx="1585">
                  <c:v>30.6</c:v>
                </c:pt>
                <c:pt idx="1586">
                  <c:v>30.6</c:v>
                </c:pt>
                <c:pt idx="1587">
                  <c:v>30.6</c:v>
                </c:pt>
                <c:pt idx="1588">
                  <c:v>30.6</c:v>
                </c:pt>
                <c:pt idx="1589">
                  <c:v>30.6</c:v>
                </c:pt>
                <c:pt idx="1590">
                  <c:v>30.6</c:v>
                </c:pt>
                <c:pt idx="1591">
                  <c:v>30.6</c:v>
                </c:pt>
                <c:pt idx="1592">
                  <c:v>30.6</c:v>
                </c:pt>
                <c:pt idx="1593">
                  <c:v>30.6</c:v>
                </c:pt>
                <c:pt idx="1594">
                  <c:v>30.6</c:v>
                </c:pt>
                <c:pt idx="1595">
                  <c:v>30.6</c:v>
                </c:pt>
                <c:pt idx="1596">
                  <c:v>30.7</c:v>
                </c:pt>
                <c:pt idx="1597">
                  <c:v>30.6</c:v>
                </c:pt>
                <c:pt idx="1598">
                  <c:v>30.6</c:v>
                </c:pt>
                <c:pt idx="1599">
                  <c:v>30.6</c:v>
                </c:pt>
                <c:pt idx="1600">
                  <c:v>30.7</c:v>
                </c:pt>
                <c:pt idx="1601">
                  <c:v>30.7</c:v>
                </c:pt>
                <c:pt idx="1602">
                  <c:v>30.7</c:v>
                </c:pt>
                <c:pt idx="1603">
                  <c:v>30.7</c:v>
                </c:pt>
                <c:pt idx="1604">
                  <c:v>30.7</c:v>
                </c:pt>
                <c:pt idx="1605">
                  <c:v>30.7</c:v>
                </c:pt>
                <c:pt idx="1606">
                  <c:v>30.7</c:v>
                </c:pt>
                <c:pt idx="1607">
                  <c:v>30.7</c:v>
                </c:pt>
                <c:pt idx="1608">
                  <c:v>30.7</c:v>
                </c:pt>
                <c:pt idx="1609">
                  <c:v>30.7</c:v>
                </c:pt>
                <c:pt idx="1610">
                  <c:v>30.8</c:v>
                </c:pt>
                <c:pt idx="1611">
                  <c:v>30.8</c:v>
                </c:pt>
                <c:pt idx="1612">
                  <c:v>30.7</c:v>
                </c:pt>
                <c:pt idx="1613">
                  <c:v>30.7</c:v>
                </c:pt>
                <c:pt idx="1614">
                  <c:v>30.7</c:v>
                </c:pt>
                <c:pt idx="1615">
                  <c:v>30.7</c:v>
                </c:pt>
                <c:pt idx="1616">
                  <c:v>30.7</c:v>
                </c:pt>
                <c:pt idx="1617">
                  <c:v>30.7</c:v>
                </c:pt>
                <c:pt idx="1618">
                  <c:v>30.8</c:v>
                </c:pt>
                <c:pt idx="1619">
                  <c:v>30.7</c:v>
                </c:pt>
                <c:pt idx="1620">
                  <c:v>30.8</c:v>
                </c:pt>
                <c:pt idx="1621">
                  <c:v>30.8</c:v>
                </c:pt>
                <c:pt idx="1622">
                  <c:v>30.8</c:v>
                </c:pt>
                <c:pt idx="1623">
                  <c:v>30.8</c:v>
                </c:pt>
                <c:pt idx="1624">
                  <c:v>30.8</c:v>
                </c:pt>
                <c:pt idx="1625">
                  <c:v>30.8</c:v>
                </c:pt>
                <c:pt idx="1626">
                  <c:v>30.8</c:v>
                </c:pt>
                <c:pt idx="1627">
                  <c:v>30.8</c:v>
                </c:pt>
                <c:pt idx="1628">
                  <c:v>30.8</c:v>
                </c:pt>
                <c:pt idx="1629">
                  <c:v>30.8</c:v>
                </c:pt>
                <c:pt idx="1630">
                  <c:v>30.8</c:v>
                </c:pt>
                <c:pt idx="1631">
                  <c:v>30.8</c:v>
                </c:pt>
                <c:pt idx="1632">
                  <c:v>30.8</c:v>
                </c:pt>
                <c:pt idx="1633">
                  <c:v>30.8</c:v>
                </c:pt>
                <c:pt idx="1634">
                  <c:v>30.8</c:v>
                </c:pt>
                <c:pt idx="1635">
                  <c:v>30.8</c:v>
                </c:pt>
                <c:pt idx="1636">
                  <c:v>30.8</c:v>
                </c:pt>
                <c:pt idx="1637">
                  <c:v>30.8</c:v>
                </c:pt>
                <c:pt idx="1638">
                  <c:v>30.8</c:v>
                </c:pt>
                <c:pt idx="1639">
                  <c:v>30.8</c:v>
                </c:pt>
                <c:pt idx="1640">
                  <c:v>30.8</c:v>
                </c:pt>
                <c:pt idx="1641">
                  <c:v>30.8</c:v>
                </c:pt>
                <c:pt idx="1642">
                  <c:v>30.8</c:v>
                </c:pt>
                <c:pt idx="1643">
                  <c:v>30.9</c:v>
                </c:pt>
                <c:pt idx="1644">
                  <c:v>30.8</c:v>
                </c:pt>
                <c:pt idx="1645">
                  <c:v>30.8</c:v>
                </c:pt>
                <c:pt idx="1646">
                  <c:v>30.9</c:v>
                </c:pt>
                <c:pt idx="1647">
                  <c:v>30.9</c:v>
                </c:pt>
                <c:pt idx="1648">
                  <c:v>30.8</c:v>
                </c:pt>
                <c:pt idx="1649">
                  <c:v>30.9</c:v>
                </c:pt>
                <c:pt idx="1650">
                  <c:v>30.8</c:v>
                </c:pt>
                <c:pt idx="1651">
                  <c:v>30.9</c:v>
                </c:pt>
                <c:pt idx="1652">
                  <c:v>30.9</c:v>
                </c:pt>
                <c:pt idx="1653">
                  <c:v>30.9</c:v>
                </c:pt>
                <c:pt idx="1654">
                  <c:v>30.8</c:v>
                </c:pt>
                <c:pt idx="1655">
                  <c:v>30.9</c:v>
                </c:pt>
                <c:pt idx="1656">
                  <c:v>30.9</c:v>
                </c:pt>
                <c:pt idx="1657">
                  <c:v>30.9</c:v>
                </c:pt>
                <c:pt idx="1658">
                  <c:v>30.9</c:v>
                </c:pt>
                <c:pt idx="1659">
                  <c:v>30.9</c:v>
                </c:pt>
                <c:pt idx="1660">
                  <c:v>30.8</c:v>
                </c:pt>
                <c:pt idx="1661">
                  <c:v>30.9</c:v>
                </c:pt>
                <c:pt idx="1662">
                  <c:v>30.9</c:v>
                </c:pt>
                <c:pt idx="1663">
                  <c:v>30.9</c:v>
                </c:pt>
                <c:pt idx="1664">
                  <c:v>30.9</c:v>
                </c:pt>
                <c:pt idx="1665">
                  <c:v>30.9</c:v>
                </c:pt>
                <c:pt idx="1666">
                  <c:v>30.9</c:v>
                </c:pt>
                <c:pt idx="1667">
                  <c:v>30.9</c:v>
                </c:pt>
                <c:pt idx="1668">
                  <c:v>30.9</c:v>
                </c:pt>
                <c:pt idx="1669">
                  <c:v>30.9</c:v>
                </c:pt>
                <c:pt idx="1670">
                  <c:v>30.9</c:v>
                </c:pt>
                <c:pt idx="1671">
                  <c:v>30.8</c:v>
                </c:pt>
                <c:pt idx="1672">
                  <c:v>30.9</c:v>
                </c:pt>
                <c:pt idx="1673">
                  <c:v>30.9</c:v>
                </c:pt>
                <c:pt idx="1674">
                  <c:v>30.9</c:v>
                </c:pt>
                <c:pt idx="1675">
                  <c:v>30.9</c:v>
                </c:pt>
                <c:pt idx="1676">
                  <c:v>30.8</c:v>
                </c:pt>
                <c:pt idx="1677">
                  <c:v>30.9</c:v>
                </c:pt>
                <c:pt idx="1678">
                  <c:v>30.9</c:v>
                </c:pt>
                <c:pt idx="1679">
                  <c:v>30.9</c:v>
                </c:pt>
                <c:pt idx="1680">
                  <c:v>30.9</c:v>
                </c:pt>
                <c:pt idx="1681">
                  <c:v>30.9</c:v>
                </c:pt>
                <c:pt idx="1682">
                  <c:v>30.9</c:v>
                </c:pt>
                <c:pt idx="1683">
                  <c:v>30.9</c:v>
                </c:pt>
                <c:pt idx="1684">
                  <c:v>30.9</c:v>
                </c:pt>
                <c:pt idx="1685">
                  <c:v>30.9</c:v>
                </c:pt>
                <c:pt idx="1686">
                  <c:v>30.9</c:v>
                </c:pt>
                <c:pt idx="1687">
                  <c:v>30.9</c:v>
                </c:pt>
                <c:pt idx="1688">
                  <c:v>30.9</c:v>
                </c:pt>
                <c:pt idx="1689">
                  <c:v>30.9</c:v>
                </c:pt>
                <c:pt idx="1690">
                  <c:v>30.9</c:v>
                </c:pt>
                <c:pt idx="1691">
                  <c:v>30.9</c:v>
                </c:pt>
                <c:pt idx="1692">
                  <c:v>31</c:v>
                </c:pt>
                <c:pt idx="1693">
                  <c:v>30.9</c:v>
                </c:pt>
                <c:pt idx="1694">
                  <c:v>30.9</c:v>
                </c:pt>
                <c:pt idx="1695">
                  <c:v>30.9</c:v>
                </c:pt>
                <c:pt idx="1696">
                  <c:v>30.9</c:v>
                </c:pt>
                <c:pt idx="1697">
                  <c:v>30.9</c:v>
                </c:pt>
                <c:pt idx="1698">
                  <c:v>30.9</c:v>
                </c:pt>
                <c:pt idx="1699">
                  <c:v>30.9</c:v>
                </c:pt>
                <c:pt idx="1700">
                  <c:v>31</c:v>
                </c:pt>
                <c:pt idx="1701">
                  <c:v>30.9</c:v>
                </c:pt>
                <c:pt idx="1702">
                  <c:v>31</c:v>
                </c:pt>
                <c:pt idx="1703">
                  <c:v>30.9</c:v>
                </c:pt>
                <c:pt idx="1704">
                  <c:v>30.9</c:v>
                </c:pt>
                <c:pt idx="1705">
                  <c:v>30.9</c:v>
                </c:pt>
                <c:pt idx="1706">
                  <c:v>30.9</c:v>
                </c:pt>
                <c:pt idx="1707">
                  <c:v>30.9</c:v>
                </c:pt>
                <c:pt idx="1708">
                  <c:v>30.9</c:v>
                </c:pt>
                <c:pt idx="1709">
                  <c:v>30.9</c:v>
                </c:pt>
                <c:pt idx="1710">
                  <c:v>30.9</c:v>
                </c:pt>
                <c:pt idx="1711">
                  <c:v>30.9</c:v>
                </c:pt>
                <c:pt idx="1712">
                  <c:v>30.9</c:v>
                </c:pt>
                <c:pt idx="1713">
                  <c:v>30.9</c:v>
                </c:pt>
                <c:pt idx="1714">
                  <c:v>30.9</c:v>
                </c:pt>
                <c:pt idx="1715">
                  <c:v>30.9</c:v>
                </c:pt>
                <c:pt idx="1716">
                  <c:v>30.9</c:v>
                </c:pt>
                <c:pt idx="1717">
                  <c:v>30.9</c:v>
                </c:pt>
                <c:pt idx="1718">
                  <c:v>30.8</c:v>
                </c:pt>
                <c:pt idx="1719">
                  <c:v>30.9</c:v>
                </c:pt>
                <c:pt idx="1720">
                  <c:v>30.9</c:v>
                </c:pt>
                <c:pt idx="1721">
                  <c:v>30.9</c:v>
                </c:pt>
                <c:pt idx="1722">
                  <c:v>30.9</c:v>
                </c:pt>
                <c:pt idx="1723">
                  <c:v>30.9</c:v>
                </c:pt>
                <c:pt idx="1724">
                  <c:v>30.9</c:v>
                </c:pt>
                <c:pt idx="1725">
                  <c:v>30.9</c:v>
                </c:pt>
                <c:pt idx="1726">
                  <c:v>30.9</c:v>
                </c:pt>
                <c:pt idx="1727">
                  <c:v>30.8</c:v>
                </c:pt>
                <c:pt idx="1728">
                  <c:v>30.9</c:v>
                </c:pt>
                <c:pt idx="1729">
                  <c:v>30.9</c:v>
                </c:pt>
                <c:pt idx="1730">
                  <c:v>30.9</c:v>
                </c:pt>
                <c:pt idx="1731">
                  <c:v>30.9</c:v>
                </c:pt>
                <c:pt idx="1732">
                  <c:v>30.9</c:v>
                </c:pt>
                <c:pt idx="1733">
                  <c:v>30.9</c:v>
                </c:pt>
                <c:pt idx="1734">
                  <c:v>30.9</c:v>
                </c:pt>
                <c:pt idx="1735">
                  <c:v>30.9</c:v>
                </c:pt>
                <c:pt idx="1736">
                  <c:v>30.9</c:v>
                </c:pt>
                <c:pt idx="1737">
                  <c:v>30.9</c:v>
                </c:pt>
                <c:pt idx="1738">
                  <c:v>30.9</c:v>
                </c:pt>
                <c:pt idx="1739">
                  <c:v>30.9</c:v>
                </c:pt>
                <c:pt idx="1740">
                  <c:v>30.9</c:v>
                </c:pt>
                <c:pt idx="1741">
                  <c:v>30.9</c:v>
                </c:pt>
                <c:pt idx="1742">
                  <c:v>30.8</c:v>
                </c:pt>
                <c:pt idx="1743">
                  <c:v>30.9</c:v>
                </c:pt>
                <c:pt idx="1744">
                  <c:v>30.8</c:v>
                </c:pt>
                <c:pt idx="1745">
                  <c:v>30.9</c:v>
                </c:pt>
                <c:pt idx="1746">
                  <c:v>30.9</c:v>
                </c:pt>
                <c:pt idx="1747">
                  <c:v>30.9</c:v>
                </c:pt>
                <c:pt idx="1748">
                  <c:v>30.9</c:v>
                </c:pt>
                <c:pt idx="1749">
                  <c:v>30.9</c:v>
                </c:pt>
                <c:pt idx="1750">
                  <c:v>30.8</c:v>
                </c:pt>
                <c:pt idx="1751">
                  <c:v>30.8</c:v>
                </c:pt>
                <c:pt idx="1752">
                  <c:v>30.9</c:v>
                </c:pt>
                <c:pt idx="1753">
                  <c:v>30.8</c:v>
                </c:pt>
                <c:pt idx="1754">
                  <c:v>30.9</c:v>
                </c:pt>
                <c:pt idx="1755">
                  <c:v>30.8</c:v>
                </c:pt>
                <c:pt idx="1756">
                  <c:v>30.9</c:v>
                </c:pt>
                <c:pt idx="1757">
                  <c:v>30.7</c:v>
                </c:pt>
                <c:pt idx="1758">
                  <c:v>30.7</c:v>
                </c:pt>
                <c:pt idx="1759">
                  <c:v>30.7</c:v>
                </c:pt>
                <c:pt idx="1760">
                  <c:v>30.7</c:v>
                </c:pt>
                <c:pt idx="1761">
                  <c:v>30.7</c:v>
                </c:pt>
                <c:pt idx="1762">
                  <c:v>30.7</c:v>
                </c:pt>
                <c:pt idx="1763">
                  <c:v>30.8</c:v>
                </c:pt>
                <c:pt idx="1764">
                  <c:v>30.8</c:v>
                </c:pt>
                <c:pt idx="1765">
                  <c:v>30.8</c:v>
                </c:pt>
                <c:pt idx="1766">
                  <c:v>30.8</c:v>
                </c:pt>
                <c:pt idx="1767">
                  <c:v>30.8</c:v>
                </c:pt>
                <c:pt idx="1768">
                  <c:v>30.8</c:v>
                </c:pt>
                <c:pt idx="1769">
                  <c:v>30.8</c:v>
                </c:pt>
                <c:pt idx="1770">
                  <c:v>30.8</c:v>
                </c:pt>
                <c:pt idx="1771">
                  <c:v>30.8</c:v>
                </c:pt>
                <c:pt idx="1772">
                  <c:v>30.8</c:v>
                </c:pt>
                <c:pt idx="1773">
                  <c:v>30.9</c:v>
                </c:pt>
                <c:pt idx="1774">
                  <c:v>30.9</c:v>
                </c:pt>
                <c:pt idx="1775">
                  <c:v>30.9</c:v>
                </c:pt>
                <c:pt idx="1776">
                  <c:v>30.9</c:v>
                </c:pt>
                <c:pt idx="1777">
                  <c:v>30.9</c:v>
                </c:pt>
                <c:pt idx="1778">
                  <c:v>30.9</c:v>
                </c:pt>
                <c:pt idx="1779">
                  <c:v>30.9</c:v>
                </c:pt>
                <c:pt idx="1780">
                  <c:v>31</c:v>
                </c:pt>
                <c:pt idx="1781">
                  <c:v>30.9</c:v>
                </c:pt>
                <c:pt idx="1782">
                  <c:v>31</c:v>
                </c:pt>
                <c:pt idx="1783">
                  <c:v>31</c:v>
                </c:pt>
                <c:pt idx="1784">
                  <c:v>31</c:v>
                </c:pt>
                <c:pt idx="1785">
                  <c:v>31</c:v>
                </c:pt>
                <c:pt idx="1786">
                  <c:v>31</c:v>
                </c:pt>
                <c:pt idx="1787">
                  <c:v>31</c:v>
                </c:pt>
                <c:pt idx="1788">
                  <c:v>31</c:v>
                </c:pt>
                <c:pt idx="1789">
                  <c:v>31</c:v>
                </c:pt>
                <c:pt idx="1790">
                  <c:v>31</c:v>
                </c:pt>
                <c:pt idx="1791">
                  <c:v>31</c:v>
                </c:pt>
                <c:pt idx="1792">
                  <c:v>31.1</c:v>
                </c:pt>
                <c:pt idx="1793">
                  <c:v>31</c:v>
                </c:pt>
                <c:pt idx="1794">
                  <c:v>31.1</c:v>
                </c:pt>
                <c:pt idx="1795">
                  <c:v>31.1</c:v>
                </c:pt>
                <c:pt idx="1796">
                  <c:v>31.1</c:v>
                </c:pt>
                <c:pt idx="1797">
                  <c:v>31.1</c:v>
                </c:pt>
                <c:pt idx="1798">
                  <c:v>31.1</c:v>
                </c:pt>
                <c:pt idx="1799">
                  <c:v>31.1</c:v>
                </c:pt>
                <c:pt idx="1800">
                  <c:v>31.1</c:v>
                </c:pt>
                <c:pt idx="1801">
                  <c:v>31.1</c:v>
                </c:pt>
                <c:pt idx="1802">
                  <c:v>31.2</c:v>
                </c:pt>
                <c:pt idx="1803">
                  <c:v>31.1</c:v>
                </c:pt>
                <c:pt idx="1804">
                  <c:v>31.2</c:v>
                </c:pt>
                <c:pt idx="1805">
                  <c:v>31.2</c:v>
                </c:pt>
                <c:pt idx="1806">
                  <c:v>31.2</c:v>
                </c:pt>
                <c:pt idx="1807">
                  <c:v>31.2</c:v>
                </c:pt>
                <c:pt idx="1808">
                  <c:v>31.2</c:v>
                </c:pt>
                <c:pt idx="1809">
                  <c:v>31.2</c:v>
                </c:pt>
                <c:pt idx="1810">
                  <c:v>31.2</c:v>
                </c:pt>
                <c:pt idx="1811">
                  <c:v>31.2</c:v>
                </c:pt>
                <c:pt idx="1812">
                  <c:v>31.2</c:v>
                </c:pt>
                <c:pt idx="1813">
                  <c:v>31.2</c:v>
                </c:pt>
                <c:pt idx="1814">
                  <c:v>31.2</c:v>
                </c:pt>
                <c:pt idx="1815">
                  <c:v>31.2</c:v>
                </c:pt>
                <c:pt idx="1816">
                  <c:v>31.2</c:v>
                </c:pt>
                <c:pt idx="1817">
                  <c:v>31.2</c:v>
                </c:pt>
                <c:pt idx="1818">
                  <c:v>31.2</c:v>
                </c:pt>
                <c:pt idx="1819">
                  <c:v>31.2</c:v>
                </c:pt>
                <c:pt idx="1820">
                  <c:v>31.3</c:v>
                </c:pt>
                <c:pt idx="1821">
                  <c:v>31.3</c:v>
                </c:pt>
                <c:pt idx="1822">
                  <c:v>31.3</c:v>
                </c:pt>
                <c:pt idx="1823">
                  <c:v>31.3</c:v>
                </c:pt>
                <c:pt idx="1824">
                  <c:v>31.3</c:v>
                </c:pt>
                <c:pt idx="1825">
                  <c:v>31.3</c:v>
                </c:pt>
                <c:pt idx="1826">
                  <c:v>31.3</c:v>
                </c:pt>
                <c:pt idx="1827">
                  <c:v>31.3</c:v>
                </c:pt>
                <c:pt idx="1828">
                  <c:v>31.3</c:v>
                </c:pt>
                <c:pt idx="1829">
                  <c:v>31.3</c:v>
                </c:pt>
                <c:pt idx="1830">
                  <c:v>31.3</c:v>
                </c:pt>
                <c:pt idx="1831">
                  <c:v>31.3</c:v>
                </c:pt>
                <c:pt idx="1832">
                  <c:v>31.3</c:v>
                </c:pt>
                <c:pt idx="1833">
                  <c:v>31.3</c:v>
                </c:pt>
                <c:pt idx="1834">
                  <c:v>31.3</c:v>
                </c:pt>
                <c:pt idx="1835">
                  <c:v>31.3</c:v>
                </c:pt>
                <c:pt idx="1836">
                  <c:v>31.3</c:v>
                </c:pt>
                <c:pt idx="1837">
                  <c:v>31.4</c:v>
                </c:pt>
                <c:pt idx="1838">
                  <c:v>31.4</c:v>
                </c:pt>
                <c:pt idx="1839">
                  <c:v>31.4</c:v>
                </c:pt>
                <c:pt idx="1840">
                  <c:v>31.4</c:v>
                </c:pt>
                <c:pt idx="1841">
                  <c:v>31.4</c:v>
                </c:pt>
                <c:pt idx="1842">
                  <c:v>31.4</c:v>
                </c:pt>
                <c:pt idx="1843">
                  <c:v>31.4</c:v>
                </c:pt>
                <c:pt idx="1844">
                  <c:v>31.4</c:v>
                </c:pt>
                <c:pt idx="1845">
                  <c:v>31.4</c:v>
                </c:pt>
                <c:pt idx="1846">
                  <c:v>31.4</c:v>
                </c:pt>
                <c:pt idx="1847">
                  <c:v>31.4</c:v>
                </c:pt>
                <c:pt idx="1848">
                  <c:v>31.4</c:v>
                </c:pt>
                <c:pt idx="1849">
                  <c:v>31.4</c:v>
                </c:pt>
                <c:pt idx="1850">
                  <c:v>31.4</c:v>
                </c:pt>
                <c:pt idx="1851">
                  <c:v>31.4</c:v>
                </c:pt>
                <c:pt idx="1852">
                  <c:v>31.4</c:v>
                </c:pt>
                <c:pt idx="1853">
                  <c:v>31.4</c:v>
                </c:pt>
                <c:pt idx="1854">
                  <c:v>31.4</c:v>
                </c:pt>
                <c:pt idx="1855">
                  <c:v>31.4</c:v>
                </c:pt>
                <c:pt idx="1856">
                  <c:v>31.4</c:v>
                </c:pt>
                <c:pt idx="1857">
                  <c:v>31.4</c:v>
                </c:pt>
                <c:pt idx="1858">
                  <c:v>31.4</c:v>
                </c:pt>
                <c:pt idx="1859">
                  <c:v>31.4</c:v>
                </c:pt>
                <c:pt idx="1860">
                  <c:v>31.4</c:v>
                </c:pt>
                <c:pt idx="1861">
                  <c:v>31.5</c:v>
                </c:pt>
                <c:pt idx="1862">
                  <c:v>31.4</c:v>
                </c:pt>
                <c:pt idx="1863">
                  <c:v>31.5</c:v>
                </c:pt>
                <c:pt idx="1864">
                  <c:v>31.5</c:v>
                </c:pt>
                <c:pt idx="1865">
                  <c:v>31.5</c:v>
                </c:pt>
                <c:pt idx="1866">
                  <c:v>31.5</c:v>
                </c:pt>
                <c:pt idx="1867">
                  <c:v>31.5</c:v>
                </c:pt>
                <c:pt idx="1868">
                  <c:v>31.5</c:v>
                </c:pt>
                <c:pt idx="1869">
                  <c:v>31.5</c:v>
                </c:pt>
                <c:pt idx="1870">
                  <c:v>31.5</c:v>
                </c:pt>
                <c:pt idx="1871">
                  <c:v>31.5</c:v>
                </c:pt>
                <c:pt idx="1872">
                  <c:v>31.5</c:v>
                </c:pt>
                <c:pt idx="1873">
                  <c:v>31.5</c:v>
                </c:pt>
                <c:pt idx="1874">
                  <c:v>31.5</c:v>
                </c:pt>
                <c:pt idx="1875">
                  <c:v>31.5</c:v>
                </c:pt>
                <c:pt idx="1876">
                  <c:v>31.5</c:v>
                </c:pt>
                <c:pt idx="1877">
                  <c:v>31.5</c:v>
                </c:pt>
                <c:pt idx="1878">
                  <c:v>31.5</c:v>
                </c:pt>
                <c:pt idx="1879">
                  <c:v>31.5</c:v>
                </c:pt>
                <c:pt idx="1880">
                  <c:v>31.5</c:v>
                </c:pt>
                <c:pt idx="1881">
                  <c:v>31.5</c:v>
                </c:pt>
                <c:pt idx="1882">
                  <c:v>31.5</c:v>
                </c:pt>
                <c:pt idx="1883">
                  <c:v>31.5</c:v>
                </c:pt>
                <c:pt idx="1884">
                  <c:v>31.5</c:v>
                </c:pt>
                <c:pt idx="1885">
                  <c:v>31.5</c:v>
                </c:pt>
                <c:pt idx="1886">
                  <c:v>31.5</c:v>
                </c:pt>
                <c:pt idx="1887">
                  <c:v>31.5</c:v>
                </c:pt>
                <c:pt idx="1888">
                  <c:v>31.5</c:v>
                </c:pt>
                <c:pt idx="1889">
                  <c:v>31.5</c:v>
                </c:pt>
                <c:pt idx="1890">
                  <c:v>31.5</c:v>
                </c:pt>
                <c:pt idx="1891">
                  <c:v>31.5</c:v>
                </c:pt>
                <c:pt idx="1892">
                  <c:v>31.5</c:v>
                </c:pt>
                <c:pt idx="1893">
                  <c:v>31.5</c:v>
                </c:pt>
                <c:pt idx="1894">
                  <c:v>31.5</c:v>
                </c:pt>
                <c:pt idx="1895">
                  <c:v>31.6</c:v>
                </c:pt>
                <c:pt idx="1896">
                  <c:v>31.5</c:v>
                </c:pt>
                <c:pt idx="1897">
                  <c:v>31.5</c:v>
                </c:pt>
                <c:pt idx="1898">
                  <c:v>31.5</c:v>
                </c:pt>
                <c:pt idx="1899">
                  <c:v>31.6</c:v>
                </c:pt>
                <c:pt idx="1900">
                  <c:v>31.6</c:v>
                </c:pt>
                <c:pt idx="1901">
                  <c:v>31.6</c:v>
                </c:pt>
                <c:pt idx="1902">
                  <c:v>31.5</c:v>
                </c:pt>
                <c:pt idx="1903">
                  <c:v>31.6</c:v>
                </c:pt>
                <c:pt idx="1904">
                  <c:v>31.5</c:v>
                </c:pt>
                <c:pt idx="1905">
                  <c:v>31.6</c:v>
                </c:pt>
                <c:pt idx="1906">
                  <c:v>31.6</c:v>
                </c:pt>
                <c:pt idx="1907">
                  <c:v>31.6</c:v>
                </c:pt>
                <c:pt idx="1908">
                  <c:v>31.6</c:v>
                </c:pt>
                <c:pt idx="1909">
                  <c:v>31.6</c:v>
                </c:pt>
                <c:pt idx="1910">
                  <c:v>31.6</c:v>
                </c:pt>
                <c:pt idx="1911">
                  <c:v>31.6</c:v>
                </c:pt>
                <c:pt idx="1912">
                  <c:v>31.6</c:v>
                </c:pt>
                <c:pt idx="1913">
                  <c:v>31.6</c:v>
                </c:pt>
                <c:pt idx="1914">
                  <c:v>31.6</c:v>
                </c:pt>
                <c:pt idx="1915">
                  <c:v>31.6</c:v>
                </c:pt>
                <c:pt idx="1916">
                  <c:v>31.6</c:v>
                </c:pt>
                <c:pt idx="1917">
                  <c:v>31.6</c:v>
                </c:pt>
                <c:pt idx="1918">
                  <c:v>31.6</c:v>
                </c:pt>
                <c:pt idx="1919">
                  <c:v>31.6</c:v>
                </c:pt>
                <c:pt idx="1920">
                  <c:v>31.6</c:v>
                </c:pt>
                <c:pt idx="1921">
                  <c:v>31.6</c:v>
                </c:pt>
                <c:pt idx="1922">
                  <c:v>31.6</c:v>
                </c:pt>
                <c:pt idx="1923">
                  <c:v>31.6</c:v>
                </c:pt>
                <c:pt idx="1924">
                  <c:v>31.6</c:v>
                </c:pt>
                <c:pt idx="1925">
                  <c:v>31.6</c:v>
                </c:pt>
                <c:pt idx="1926">
                  <c:v>31.6</c:v>
                </c:pt>
                <c:pt idx="1927">
                  <c:v>31.6</c:v>
                </c:pt>
                <c:pt idx="1928">
                  <c:v>31.6</c:v>
                </c:pt>
                <c:pt idx="1929">
                  <c:v>31.6</c:v>
                </c:pt>
                <c:pt idx="1930">
                  <c:v>31.6</c:v>
                </c:pt>
                <c:pt idx="1931">
                  <c:v>31.6</c:v>
                </c:pt>
                <c:pt idx="1932">
                  <c:v>31.6</c:v>
                </c:pt>
                <c:pt idx="1933">
                  <c:v>31.6</c:v>
                </c:pt>
                <c:pt idx="1934">
                  <c:v>31.6</c:v>
                </c:pt>
                <c:pt idx="1935">
                  <c:v>31.6</c:v>
                </c:pt>
                <c:pt idx="1936">
                  <c:v>31.6</c:v>
                </c:pt>
                <c:pt idx="1937">
                  <c:v>31.6</c:v>
                </c:pt>
                <c:pt idx="1938">
                  <c:v>31.6</c:v>
                </c:pt>
                <c:pt idx="1939">
                  <c:v>31.6</c:v>
                </c:pt>
                <c:pt idx="1940">
                  <c:v>31.6</c:v>
                </c:pt>
                <c:pt idx="1941">
                  <c:v>31.6</c:v>
                </c:pt>
                <c:pt idx="1942">
                  <c:v>31.6</c:v>
                </c:pt>
                <c:pt idx="1943">
                  <c:v>31.6</c:v>
                </c:pt>
                <c:pt idx="1944">
                  <c:v>31.6</c:v>
                </c:pt>
                <c:pt idx="1945">
                  <c:v>31.6</c:v>
                </c:pt>
                <c:pt idx="1946">
                  <c:v>31.6</c:v>
                </c:pt>
                <c:pt idx="1947">
                  <c:v>31.6</c:v>
                </c:pt>
                <c:pt idx="1948">
                  <c:v>31.6</c:v>
                </c:pt>
                <c:pt idx="1949">
                  <c:v>31.6</c:v>
                </c:pt>
                <c:pt idx="1950">
                  <c:v>31.6</c:v>
                </c:pt>
                <c:pt idx="1951">
                  <c:v>31.6</c:v>
                </c:pt>
                <c:pt idx="1952">
                  <c:v>31.6</c:v>
                </c:pt>
                <c:pt idx="1953">
                  <c:v>31.6</c:v>
                </c:pt>
                <c:pt idx="1954">
                  <c:v>31.6</c:v>
                </c:pt>
                <c:pt idx="1955">
                  <c:v>31.6</c:v>
                </c:pt>
                <c:pt idx="1956">
                  <c:v>31.6</c:v>
                </c:pt>
                <c:pt idx="1957">
                  <c:v>31.6</c:v>
                </c:pt>
                <c:pt idx="1958">
                  <c:v>31.6</c:v>
                </c:pt>
                <c:pt idx="1959">
                  <c:v>31.6</c:v>
                </c:pt>
                <c:pt idx="1960">
                  <c:v>31.6</c:v>
                </c:pt>
                <c:pt idx="1961">
                  <c:v>31.6</c:v>
                </c:pt>
                <c:pt idx="1962">
                  <c:v>31.6</c:v>
                </c:pt>
                <c:pt idx="1963">
                  <c:v>31.6</c:v>
                </c:pt>
                <c:pt idx="1964">
                  <c:v>31.5</c:v>
                </c:pt>
                <c:pt idx="1965">
                  <c:v>31.6</c:v>
                </c:pt>
                <c:pt idx="1966">
                  <c:v>31.6</c:v>
                </c:pt>
                <c:pt idx="1967">
                  <c:v>31.6</c:v>
                </c:pt>
                <c:pt idx="1968">
                  <c:v>31.6</c:v>
                </c:pt>
                <c:pt idx="1969">
                  <c:v>31.6</c:v>
                </c:pt>
                <c:pt idx="1970">
                  <c:v>31.6</c:v>
                </c:pt>
                <c:pt idx="1971">
                  <c:v>31.6</c:v>
                </c:pt>
                <c:pt idx="1972">
                  <c:v>31.5</c:v>
                </c:pt>
                <c:pt idx="1973">
                  <c:v>31.6</c:v>
                </c:pt>
                <c:pt idx="1974">
                  <c:v>31.6</c:v>
                </c:pt>
                <c:pt idx="1975">
                  <c:v>31.6</c:v>
                </c:pt>
                <c:pt idx="1976">
                  <c:v>31.6</c:v>
                </c:pt>
                <c:pt idx="1977">
                  <c:v>31.6</c:v>
                </c:pt>
                <c:pt idx="1978">
                  <c:v>31.5</c:v>
                </c:pt>
                <c:pt idx="1979">
                  <c:v>31.5</c:v>
                </c:pt>
                <c:pt idx="1980">
                  <c:v>31.6</c:v>
                </c:pt>
                <c:pt idx="1981">
                  <c:v>31.5</c:v>
                </c:pt>
                <c:pt idx="1982">
                  <c:v>31.5</c:v>
                </c:pt>
                <c:pt idx="1983">
                  <c:v>31.5</c:v>
                </c:pt>
                <c:pt idx="1984">
                  <c:v>31.5</c:v>
                </c:pt>
                <c:pt idx="1985">
                  <c:v>31.5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Overview!$F$14</c:f>
              <c:strCache>
                <c:ptCount val="1"/>
                <c:pt idx="0">
                  <c:v>EC Dil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  <a:prstDash val="sysDash"/>
              </a:ln>
            </c:spPr>
          </c:marker>
          <c:xVal>
            <c:numRef>
              <c:f>Overview!$I$16:$I$2001</c:f>
              <c:numCache>
                <c:formatCode>0.00</c:formatCode>
                <c:ptCount val="1986"/>
                <c:pt idx="1">
                  <c:v>1.167E-2</c:v>
                </c:pt>
                <c:pt idx="2">
                  <c:v>3.4979999999999997E-2</c:v>
                </c:pt>
                <c:pt idx="3">
                  <c:v>5.808E-2</c:v>
                </c:pt>
                <c:pt idx="4">
                  <c:v>8.1029999999999991E-2</c:v>
                </c:pt>
                <c:pt idx="5">
                  <c:v>0.10394999999999999</c:v>
                </c:pt>
                <c:pt idx="6">
                  <c:v>0.12680999999999998</c:v>
                </c:pt>
                <c:pt idx="7">
                  <c:v>0.14957999999999999</c:v>
                </c:pt>
                <c:pt idx="8">
                  <c:v>0.17226</c:v>
                </c:pt>
                <c:pt idx="9">
                  <c:v>0.19475999999999999</c:v>
                </c:pt>
                <c:pt idx="10">
                  <c:v>0.21708</c:v>
                </c:pt>
                <c:pt idx="11">
                  <c:v>0.23935499999999998</c:v>
                </c:pt>
                <c:pt idx="12">
                  <c:v>0.26158500000000001</c:v>
                </c:pt>
                <c:pt idx="13">
                  <c:v>0.28377000000000002</c:v>
                </c:pt>
                <c:pt idx="14">
                  <c:v>0.305925</c:v>
                </c:pt>
                <c:pt idx="15">
                  <c:v>0.32805000000000001</c:v>
                </c:pt>
                <c:pt idx="16">
                  <c:v>0.35016000000000003</c:v>
                </c:pt>
                <c:pt idx="17">
                  <c:v>0.37228500000000003</c:v>
                </c:pt>
                <c:pt idx="18">
                  <c:v>0.39429000000000003</c:v>
                </c:pt>
                <c:pt idx="19">
                  <c:v>0.41616000000000003</c:v>
                </c:pt>
                <c:pt idx="20">
                  <c:v>0.43807000000000001</c:v>
                </c:pt>
                <c:pt idx="21">
                  <c:v>0.45998</c:v>
                </c:pt>
                <c:pt idx="22">
                  <c:v>0.48182000000000003</c:v>
                </c:pt>
                <c:pt idx="23">
                  <c:v>0.50365000000000004</c:v>
                </c:pt>
                <c:pt idx="24">
                  <c:v>0.5254350000000001</c:v>
                </c:pt>
                <c:pt idx="25">
                  <c:v>0.54721500000000012</c:v>
                </c:pt>
                <c:pt idx="26">
                  <c:v>0.56899500000000014</c:v>
                </c:pt>
                <c:pt idx="27">
                  <c:v>0.59070000000000011</c:v>
                </c:pt>
                <c:pt idx="28">
                  <c:v>0.61240500000000009</c:v>
                </c:pt>
                <c:pt idx="29">
                  <c:v>0.63409500000000008</c:v>
                </c:pt>
                <c:pt idx="30">
                  <c:v>0.6557400000000001</c:v>
                </c:pt>
                <c:pt idx="31">
                  <c:v>0.67735500000000015</c:v>
                </c:pt>
                <c:pt idx="32">
                  <c:v>0.6989550000000001</c:v>
                </c:pt>
                <c:pt idx="33">
                  <c:v>0.72057000000000015</c:v>
                </c:pt>
                <c:pt idx="34">
                  <c:v>0.74211000000000016</c:v>
                </c:pt>
                <c:pt idx="35">
                  <c:v>0.76365000000000016</c:v>
                </c:pt>
                <c:pt idx="36">
                  <c:v>0.78522000000000014</c:v>
                </c:pt>
                <c:pt idx="37">
                  <c:v>0.80679000000000012</c:v>
                </c:pt>
                <c:pt idx="38">
                  <c:v>0.82830000000000015</c:v>
                </c:pt>
                <c:pt idx="39">
                  <c:v>0.84975000000000012</c:v>
                </c:pt>
                <c:pt idx="40">
                  <c:v>0.87126000000000015</c:v>
                </c:pt>
                <c:pt idx="41">
                  <c:v>0.89277000000000017</c:v>
                </c:pt>
                <c:pt idx="42">
                  <c:v>0.91422000000000014</c:v>
                </c:pt>
                <c:pt idx="43">
                  <c:v>0.9357000000000002</c:v>
                </c:pt>
                <c:pt idx="44">
                  <c:v>0.9572400000000002</c:v>
                </c:pt>
                <c:pt idx="45">
                  <c:v>0.97872000000000026</c:v>
                </c:pt>
                <c:pt idx="46">
                  <c:v>1.0001700000000002</c:v>
                </c:pt>
                <c:pt idx="47">
                  <c:v>1.0216800000000001</c:v>
                </c:pt>
                <c:pt idx="48">
                  <c:v>1.0431600000000001</c:v>
                </c:pt>
                <c:pt idx="49">
                  <c:v>1.0645950000000002</c:v>
                </c:pt>
                <c:pt idx="50">
                  <c:v>1.0860600000000002</c:v>
                </c:pt>
                <c:pt idx="51">
                  <c:v>1.1075400000000002</c:v>
                </c:pt>
                <c:pt idx="52">
                  <c:v>1.1289900000000002</c:v>
                </c:pt>
                <c:pt idx="53">
                  <c:v>1.1504700000000001</c:v>
                </c:pt>
                <c:pt idx="54">
                  <c:v>1.17195</c:v>
                </c:pt>
                <c:pt idx="55">
                  <c:v>1.1934450000000001</c:v>
                </c:pt>
                <c:pt idx="56">
                  <c:v>1.2150150000000002</c:v>
                </c:pt>
                <c:pt idx="57">
                  <c:v>1.2365400000000002</c:v>
                </c:pt>
                <c:pt idx="58">
                  <c:v>1.2580500000000001</c:v>
                </c:pt>
                <c:pt idx="59">
                  <c:v>1.2796500000000002</c:v>
                </c:pt>
                <c:pt idx="60">
                  <c:v>1.3012950000000001</c:v>
                </c:pt>
                <c:pt idx="61">
                  <c:v>1.32291</c:v>
                </c:pt>
                <c:pt idx="62">
                  <c:v>1.3445549999999999</c:v>
                </c:pt>
                <c:pt idx="63">
                  <c:v>1.36626</c:v>
                </c:pt>
                <c:pt idx="64">
                  <c:v>1.38792</c:v>
                </c:pt>
                <c:pt idx="65">
                  <c:v>1.4095800000000001</c:v>
                </c:pt>
                <c:pt idx="66">
                  <c:v>1.43133</c:v>
                </c:pt>
                <c:pt idx="67">
                  <c:v>1.4531099999999999</c:v>
                </c:pt>
                <c:pt idx="68">
                  <c:v>1.4748749999999999</c:v>
                </c:pt>
                <c:pt idx="69">
                  <c:v>1.4966699999999999</c:v>
                </c:pt>
                <c:pt idx="70">
                  <c:v>1.51851</c:v>
                </c:pt>
                <c:pt idx="71">
                  <c:v>1.5403200000000001</c:v>
                </c:pt>
                <c:pt idx="72">
                  <c:v>1.5621300000000002</c:v>
                </c:pt>
                <c:pt idx="73">
                  <c:v>1.5840000000000003</c:v>
                </c:pt>
                <c:pt idx="74">
                  <c:v>1.6058700000000004</c:v>
                </c:pt>
                <c:pt idx="75">
                  <c:v>1.6277250000000003</c:v>
                </c:pt>
                <c:pt idx="76">
                  <c:v>1.6496700000000004</c:v>
                </c:pt>
                <c:pt idx="77">
                  <c:v>1.6716600000000004</c:v>
                </c:pt>
                <c:pt idx="78">
                  <c:v>1.6936800000000003</c:v>
                </c:pt>
                <c:pt idx="79">
                  <c:v>1.7157300000000002</c:v>
                </c:pt>
                <c:pt idx="80">
                  <c:v>1.7377800000000001</c:v>
                </c:pt>
                <c:pt idx="81">
                  <c:v>1.7599050000000001</c:v>
                </c:pt>
                <c:pt idx="82">
                  <c:v>1.7820750000000001</c:v>
                </c:pt>
                <c:pt idx="83">
                  <c:v>1.80423</c:v>
                </c:pt>
                <c:pt idx="84">
                  <c:v>1.82643</c:v>
                </c:pt>
                <c:pt idx="85">
                  <c:v>1.8486899999999999</c:v>
                </c:pt>
                <c:pt idx="86">
                  <c:v>1.8709799999999999</c:v>
                </c:pt>
                <c:pt idx="87">
                  <c:v>1.8932999999999998</c:v>
                </c:pt>
                <c:pt idx="88">
                  <c:v>1.9156949999999997</c:v>
                </c:pt>
                <c:pt idx="89">
                  <c:v>1.9381649999999997</c:v>
                </c:pt>
                <c:pt idx="90">
                  <c:v>1.9606349999999997</c:v>
                </c:pt>
                <c:pt idx="91">
                  <c:v>1.9831349999999996</c:v>
                </c:pt>
                <c:pt idx="92">
                  <c:v>2.0056949999999998</c:v>
                </c:pt>
                <c:pt idx="93">
                  <c:v>2.02833</c:v>
                </c:pt>
                <c:pt idx="94">
                  <c:v>2.0510299999999999</c:v>
                </c:pt>
                <c:pt idx="95">
                  <c:v>2.0737749999999999</c:v>
                </c:pt>
                <c:pt idx="96">
                  <c:v>2.09659</c:v>
                </c:pt>
                <c:pt idx="97">
                  <c:v>2.1194349999999997</c:v>
                </c:pt>
                <c:pt idx="98">
                  <c:v>2.1422949999999998</c:v>
                </c:pt>
                <c:pt idx="99">
                  <c:v>2.1652</c:v>
                </c:pt>
                <c:pt idx="100">
                  <c:v>2.18818</c:v>
                </c:pt>
                <c:pt idx="101">
                  <c:v>2.2112500000000002</c:v>
                </c:pt>
                <c:pt idx="102">
                  <c:v>2.2343800000000003</c:v>
                </c:pt>
                <c:pt idx="103">
                  <c:v>2.2576300000000002</c:v>
                </c:pt>
                <c:pt idx="104">
                  <c:v>2.2809700000000004</c:v>
                </c:pt>
                <c:pt idx="105">
                  <c:v>2.3043100000000005</c:v>
                </c:pt>
                <c:pt idx="106">
                  <c:v>2.3276500000000007</c:v>
                </c:pt>
                <c:pt idx="107">
                  <c:v>2.3510200000000006</c:v>
                </c:pt>
                <c:pt idx="108">
                  <c:v>2.3745250000000007</c:v>
                </c:pt>
                <c:pt idx="109">
                  <c:v>2.3981200000000005</c:v>
                </c:pt>
                <c:pt idx="110">
                  <c:v>2.4217600000000004</c:v>
                </c:pt>
                <c:pt idx="111">
                  <c:v>2.4455500000000003</c:v>
                </c:pt>
                <c:pt idx="112">
                  <c:v>2.4694300000000005</c:v>
                </c:pt>
                <c:pt idx="113">
                  <c:v>2.4933100000000006</c:v>
                </c:pt>
                <c:pt idx="114">
                  <c:v>2.5172500000000007</c:v>
                </c:pt>
                <c:pt idx="115">
                  <c:v>2.5412800000000009</c:v>
                </c:pt>
                <c:pt idx="116">
                  <c:v>2.5654000000000008</c:v>
                </c:pt>
                <c:pt idx="117">
                  <c:v>2.5896550000000009</c:v>
                </c:pt>
                <c:pt idx="118">
                  <c:v>2.6140000000000008</c:v>
                </c:pt>
                <c:pt idx="119">
                  <c:v>2.6384500000000006</c:v>
                </c:pt>
                <c:pt idx="120">
                  <c:v>2.6630050000000005</c:v>
                </c:pt>
                <c:pt idx="121">
                  <c:v>2.6876500000000005</c:v>
                </c:pt>
                <c:pt idx="122">
                  <c:v>2.7124300000000003</c:v>
                </c:pt>
                <c:pt idx="123">
                  <c:v>2.7373600000000002</c:v>
                </c:pt>
                <c:pt idx="124">
                  <c:v>2.7626050000000002</c:v>
                </c:pt>
                <c:pt idx="125">
                  <c:v>2.7880900000000004</c:v>
                </c:pt>
                <c:pt idx="126">
                  <c:v>2.8136950000000005</c:v>
                </c:pt>
                <c:pt idx="127">
                  <c:v>2.8394950000000003</c:v>
                </c:pt>
                <c:pt idx="128">
                  <c:v>2.8656100000000002</c:v>
                </c:pt>
                <c:pt idx="129">
                  <c:v>2.8920100000000004</c:v>
                </c:pt>
                <c:pt idx="130">
                  <c:v>2.9184850000000004</c:v>
                </c:pt>
                <c:pt idx="131">
                  <c:v>2.9450800000000004</c:v>
                </c:pt>
                <c:pt idx="132">
                  <c:v>2.9718700000000005</c:v>
                </c:pt>
                <c:pt idx="133">
                  <c:v>2.9987900000000005</c:v>
                </c:pt>
                <c:pt idx="134">
                  <c:v>3.0258300000000005</c:v>
                </c:pt>
                <c:pt idx="135">
                  <c:v>3.0530400000000006</c:v>
                </c:pt>
                <c:pt idx="136">
                  <c:v>3.0804600000000004</c:v>
                </c:pt>
                <c:pt idx="137">
                  <c:v>3.1081050000000006</c:v>
                </c:pt>
                <c:pt idx="138">
                  <c:v>3.1358850000000005</c:v>
                </c:pt>
                <c:pt idx="139">
                  <c:v>3.1638100000000007</c:v>
                </c:pt>
                <c:pt idx="140">
                  <c:v>3.1919900000000005</c:v>
                </c:pt>
                <c:pt idx="141">
                  <c:v>3.2203850000000007</c:v>
                </c:pt>
                <c:pt idx="142">
                  <c:v>3.2489600000000007</c:v>
                </c:pt>
                <c:pt idx="143">
                  <c:v>3.2777600000000007</c:v>
                </c:pt>
                <c:pt idx="144">
                  <c:v>3.3068300000000006</c:v>
                </c:pt>
                <c:pt idx="145">
                  <c:v>3.3361700000000005</c:v>
                </c:pt>
                <c:pt idx="146">
                  <c:v>3.3657500000000007</c:v>
                </c:pt>
                <c:pt idx="147">
                  <c:v>3.3956000000000008</c:v>
                </c:pt>
                <c:pt idx="148">
                  <c:v>3.4257500000000007</c:v>
                </c:pt>
                <c:pt idx="149">
                  <c:v>3.456220000000001</c:v>
                </c:pt>
                <c:pt idx="150">
                  <c:v>3.487035000000001</c:v>
                </c:pt>
                <c:pt idx="151">
                  <c:v>3.5182200000000008</c:v>
                </c:pt>
                <c:pt idx="152">
                  <c:v>3.5498550000000009</c:v>
                </c:pt>
                <c:pt idx="153">
                  <c:v>3.5819550000000007</c:v>
                </c:pt>
                <c:pt idx="154">
                  <c:v>3.6144900000000009</c:v>
                </c:pt>
                <c:pt idx="155">
                  <c:v>3.6474450000000007</c:v>
                </c:pt>
                <c:pt idx="156">
                  <c:v>3.6808950000000009</c:v>
                </c:pt>
                <c:pt idx="157">
                  <c:v>3.7149900000000011</c:v>
                </c:pt>
                <c:pt idx="158">
                  <c:v>3.7497450000000012</c:v>
                </c:pt>
                <c:pt idx="159">
                  <c:v>3.7672800000000013</c:v>
                </c:pt>
                <c:pt idx="160">
                  <c:v>3.7781400000000014</c:v>
                </c:pt>
                <c:pt idx="161">
                  <c:v>3.7998600000000016</c:v>
                </c:pt>
                <c:pt idx="162">
                  <c:v>3.8216100000000015</c:v>
                </c:pt>
                <c:pt idx="163">
                  <c:v>3.8433900000000016</c:v>
                </c:pt>
                <c:pt idx="164">
                  <c:v>3.8652150000000018</c:v>
                </c:pt>
                <c:pt idx="165">
                  <c:v>3.8870700000000018</c:v>
                </c:pt>
                <c:pt idx="166">
                  <c:v>3.9089250000000018</c:v>
                </c:pt>
                <c:pt idx="167">
                  <c:v>3.9307800000000017</c:v>
                </c:pt>
                <c:pt idx="168">
                  <c:v>3.9526350000000017</c:v>
                </c:pt>
                <c:pt idx="169">
                  <c:v>3.9744750000000018</c:v>
                </c:pt>
                <c:pt idx="170">
                  <c:v>3.9963150000000018</c:v>
                </c:pt>
                <c:pt idx="171">
                  <c:v>4.0181550000000019</c:v>
                </c:pt>
                <c:pt idx="172">
                  <c:v>4.039995000000002</c:v>
                </c:pt>
                <c:pt idx="173">
                  <c:v>4.0618650000000018</c:v>
                </c:pt>
                <c:pt idx="174">
                  <c:v>4.0837200000000022</c:v>
                </c:pt>
                <c:pt idx="175">
                  <c:v>4.1055750000000026</c:v>
                </c:pt>
                <c:pt idx="176">
                  <c:v>4.1274450000000025</c:v>
                </c:pt>
                <c:pt idx="177">
                  <c:v>4.1493300000000026</c:v>
                </c:pt>
                <c:pt idx="178">
                  <c:v>4.1712000000000025</c:v>
                </c:pt>
                <c:pt idx="179">
                  <c:v>4.1930100000000028</c:v>
                </c:pt>
                <c:pt idx="180">
                  <c:v>4.2148050000000028</c:v>
                </c:pt>
                <c:pt idx="181">
                  <c:v>4.2366150000000031</c:v>
                </c:pt>
                <c:pt idx="182">
                  <c:v>4.2584250000000035</c:v>
                </c:pt>
                <c:pt idx="183">
                  <c:v>4.2802350000000038</c:v>
                </c:pt>
                <c:pt idx="184">
                  <c:v>4.3020750000000039</c:v>
                </c:pt>
                <c:pt idx="185">
                  <c:v>4.3239300000000043</c:v>
                </c:pt>
                <c:pt idx="186">
                  <c:v>4.345755000000004</c:v>
                </c:pt>
                <c:pt idx="187">
                  <c:v>4.3675800000000038</c:v>
                </c:pt>
                <c:pt idx="188">
                  <c:v>4.3894200000000039</c:v>
                </c:pt>
                <c:pt idx="189">
                  <c:v>4.4112750000000043</c:v>
                </c:pt>
                <c:pt idx="190">
                  <c:v>4.4331450000000041</c:v>
                </c:pt>
                <c:pt idx="191">
                  <c:v>4.455060000000004</c:v>
                </c:pt>
                <c:pt idx="192">
                  <c:v>4.4769750000000039</c:v>
                </c:pt>
                <c:pt idx="193">
                  <c:v>4.4988450000000038</c:v>
                </c:pt>
                <c:pt idx="194">
                  <c:v>4.5207150000000036</c:v>
                </c:pt>
                <c:pt idx="195">
                  <c:v>4.5425850000000034</c:v>
                </c:pt>
                <c:pt idx="196">
                  <c:v>4.5644700000000036</c:v>
                </c:pt>
                <c:pt idx="197">
                  <c:v>4.5864150000000032</c:v>
                </c:pt>
                <c:pt idx="198">
                  <c:v>4.608380000000003</c:v>
                </c:pt>
                <c:pt idx="199">
                  <c:v>4.6303450000000028</c:v>
                </c:pt>
                <c:pt idx="200">
                  <c:v>4.6523050000000028</c:v>
                </c:pt>
                <c:pt idx="201">
                  <c:v>4.6742500000000025</c:v>
                </c:pt>
                <c:pt idx="202">
                  <c:v>4.6962250000000028</c:v>
                </c:pt>
                <c:pt idx="203">
                  <c:v>4.7182450000000031</c:v>
                </c:pt>
                <c:pt idx="204">
                  <c:v>4.7402800000000029</c:v>
                </c:pt>
                <c:pt idx="205">
                  <c:v>4.7623300000000031</c:v>
                </c:pt>
                <c:pt idx="206">
                  <c:v>4.7844100000000029</c:v>
                </c:pt>
                <c:pt idx="207">
                  <c:v>4.8065200000000026</c:v>
                </c:pt>
                <c:pt idx="208">
                  <c:v>4.8286300000000022</c:v>
                </c:pt>
                <c:pt idx="209">
                  <c:v>4.8507700000000025</c:v>
                </c:pt>
                <c:pt idx="210">
                  <c:v>4.8729550000000028</c:v>
                </c:pt>
                <c:pt idx="211">
                  <c:v>4.8951250000000028</c:v>
                </c:pt>
                <c:pt idx="212">
                  <c:v>4.9173100000000032</c:v>
                </c:pt>
                <c:pt idx="213">
                  <c:v>4.939510000000003</c:v>
                </c:pt>
                <c:pt idx="214">
                  <c:v>4.9617400000000034</c:v>
                </c:pt>
                <c:pt idx="215">
                  <c:v>4.984015000000003</c:v>
                </c:pt>
                <c:pt idx="216">
                  <c:v>5.0063200000000032</c:v>
                </c:pt>
                <c:pt idx="217">
                  <c:v>5.0286250000000035</c:v>
                </c:pt>
                <c:pt idx="218">
                  <c:v>5.0509450000000031</c:v>
                </c:pt>
                <c:pt idx="219">
                  <c:v>5.0732950000000034</c:v>
                </c:pt>
                <c:pt idx="220">
                  <c:v>5.0956300000000034</c:v>
                </c:pt>
                <c:pt idx="221">
                  <c:v>5.1179500000000031</c:v>
                </c:pt>
                <c:pt idx="222">
                  <c:v>5.1402850000000031</c:v>
                </c:pt>
                <c:pt idx="223">
                  <c:v>5.1626800000000035</c:v>
                </c:pt>
                <c:pt idx="224">
                  <c:v>5.1851350000000034</c:v>
                </c:pt>
                <c:pt idx="225">
                  <c:v>5.2076050000000036</c:v>
                </c:pt>
                <c:pt idx="226">
                  <c:v>5.2300900000000032</c:v>
                </c:pt>
                <c:pt idx="227">
                  <c:v>5.252620000000003</c:v>
                </c:pt>
                <c:pt idx="228">
                  <c:v>5.275165000000003</c:v>
                </c:pt>
                <c:pt idx="229">
                  <c:v>5.297710000000003</c:v>
                </c:pt>
                <c:pt idx="230">
                  <c:v>5.3203150000000035</c:v>
                </c:pt>
                <c:pt idx="231">
                  <c:v>5.3429800000000034</c:v>
                </c:pt>
                <c:pt idx="232">
                  <c:v>5.3656600000000036</c:v>
                </c:pt>
                <c:pt idx="233">
                  <c:v>5.3883550000000033</c:v>
                </c:pt>
                <c:pt idx="234">
                  <c:v>5.4111250000000037</c:v>
                </c:pt>
                <c:pt idx="235">
                  <c:v>5.433970000000004</c:v>
                </c:pt>
                <c:pt idx="236">
                  <c:v>5.4568300000000036</c:v>
                </c:pt>
                <c:pt idx="237">
                  <c:v>5.4796900000000033</c:v>
                </c:pt>
                <c:pt idx="238">
                  <c:v>5.5025800000000036</c:v>
                </c:pt>
                <c:pt idx="239">
                  <c:v>5.5255300000000034</c:v>
                </c:pt>
                <c:pt idx="240">
                  <c:v>5.5485000000000033</c:v>
                </c:pt>
                <c:pt idx="241">
                  <c:v>5.5714550000000029</c:v>
                </c:pt>
                <c:pt idx="242">
                  <c:v>5.5944350000000025</c:v>
                </c:pt>
                <c:pt idx="243">
                  <c:v>5.6174900000000028</c:v>
                </c:pt>
                <c:pt idx="244">
                  <c:v>5.6405600000000025</c:v>
                </c:pt>
                <c:pt idx="245">
                  <c:v>5.6636750000000022</c:v>
                </c:pt>
                <c:pt idx="246">
                  <c:v>5.6868800000000022</c:v>
                </c:pt>
                <c:pt idx="247">
                  <c:v>5.7101150000000018</c:v>
                </c:pt>
                <c:pt idx="248">
                  <c:v>5.7333950000000016</c:v>
                </c:pt>
                <c:pt idx="249">
                  <c:v>5.7567200000000014</c:v>
                </c:pt>
                <c:pt idx="250">
                  <c:v>5.7800900000000013</c:v>
                </c:pt>
                <c:pt idx="251">
                  <c:v>5.8035050000000012</c:v>
                </c:pt>
                <c:pt idx="252">
                  <c:v>5.8269350000000015</c:v>
                </c:pt>
                <c:pt idx="253">
                  <c:v>5.8504000000000014</c:v>
                </c:pt>
                <c:pt idx="254">
                  <c:v>5.8739250000000016</c:v>
                </c:pt>
                <c:pt idx="255">
                  <c:v>5.8975200000000019</c:v>
                </c:pt>
                <c:pt idx="256">
                  <c:v>5.9211750000000016</c:v>
                </c:pt>
                <c:pt idx="257">
                  <c:v>5.9449050000000012</c:v>
                </c:pt>
                <c:pt idx="258">
                  <c:v>5.9687100000000015</c:v>
                </c:pt>
                <c:pt idx="259">
                  <c:v>5.9925600000000019</c:v>
                </c:pt>
                <c:pt idx="260">
                  <c:v>6.0164550000000023</c:v>
                </c:pt>
                <c:pt idx="261">
                  <c:v>6.0403650000000022</c:v>
                </c:pt>
                <c:pt idx="262">
                  <c:v>6.0643350000000025</c:v>
                </c:pt>
                <c:pt idx="263">
                  <c:v>6.0884100000000023</c:v>
                </c:pt>
                <c:pt idx="264">
                  <c:v>6.1125300000000022</c:v>
                </c:pt>
                <c:pt idx="265">
                  <c:v>6.1366950000000022</c:v>
                </c:pt>
                <c:pt idx="266">
                  <c:v>6.1609500000000024</c:v>
                </c:pt>
                <c:pt idx="267">
                  <c:v>6.1852950000000027</c:v>
                </c:pt>
                <c:pt idx="268">
                  <c:v>6.2096700000000027</c:v>
                </c:pt>
                <c:pt idx="269">
                  <c:v>6.2340900000000028</c:v>
                </c:pt>
                <c:pt idx="270">
                  <c:v>6.2586150000000025</c:v>
                </c:pt>
                <c:pt idx="271">
                  <c:v>6.2832450000000026</c:v>
                </c:pt>
                <c:pt idx="272">
                  <c:v>6.3079650000000029</c:v>
                </c:pt>
                <c:pt idx="273">
                  <c:v>6.3327750000000034</c:v>
                </c:pt>
                <c:pt idx="274">
                  <c:v>6.3576750000000031</c:v>
                </c:pt>
                <c:pt idx="275">
                  <c:v>6.3826800000000032</c:v>
                </c:pt>
                <c:pt idx="276">
                  <c:v>6.4078050000000033</c:v>
                </c:pt>
                <c:pt idx="277">
                  <c:v>6.4330200000000035</c:v>
                </c:pt>
                <c:pt idx="278">
                  <c:v>6.4583100000000035</c:v>
                </c:pt>
                <c:pt idx="279">
                  <c:v>6.4836750000000034</c:v>
                </c:pt>
                <c:pt idx="280">
                  <c:v>6.5091600000000032</c:v>
                </c:pt>
                <c:pt idx="281">
                  <c:v>6.5347650000000028</c:v>
                </c:pt>
                <c:pt idx="282">
                  <c:v>6.5604600000000026</c:v>
                </c:pt>
                <c:pt idx="283">
                  <c:v>6.5862750000000023</c:v>
                </c:pt>
                <c:pt idx="284">
                  <c:v>6.6121800000000022</c:v>
                </c:pt>
                <c:pt idx="285">
                  <c:v>6.6381600000000018</c:v>
                </c:pt>
                <c:pt idx="286">
                  <c:v>6.6642750000000017</c:v>
                </c:pt>
                <c:pt idx="287">
                  <c:v>6.6905400000000022</c:v>
                </c:pt>
                <c:pt idx="288">
                  <c:v>6.7169550000000022</c:v>
                </c:pt>
                <c:pt idx="289">
                  <c:v>6.7435050000000025</c:v>
                </c:pt>
                <c:pt idx="290">
                  <c:v>6.7702050000000025</c:v>
                </c:pt>
                <c:pt idx="291">
                  <c:v>6.7970700000000024</c:v>
                </c:pt>
                <c:pt idx="292">
                  <c:v>6.824085000000002</c:v>
                </c:pt>
                <c:pt idx="293">
                  <c:v>6.8512800000000018</c:v>
                </c:pt>
                <c:pt idx="294">
                  <c:v>6.8786400000000016</c:v>
                </c:pt>
                <c:pt idx="295">
                  <c:v>6.9061350000000017</c:v>
                </c:pt>
                <c:pt idx="296">
                  <c:v>6.9337800000000014</c:v>
                </c:pt>
                <c:pt idx="297">
                  <c:v>6.9616200000000017</c:v>
                </c:pt>
                <c:pt idx="298">
                  <c:v>6.9896850000000015</c:v>
                </c:pt>
                <c:pt idx="299">
                  <c:v>7.0179450000000019</c:v>
                </c:pt>
                <c:pt idx="300">
                  <c:v>7.0464150000000023</c:v>
                </c:pt>
                <c:pt idx="301">
                  <c:v>7.0751200000000027</c:v>
                </c:pt>
                <c:pt idx="302">
                  <c:v>7.1040350000000023</c:v>
                </c:pt>
                <c:pt idx="303">
                  <c:v>7.1331950000000024</c:v>
                </c:pt>
                <c:pt idx="304">
                  <c:v>7.1626100000000026</c:v>
                </c:pt>
                <c:pt idx="305">
                  <c:v>7.1922950000000023</c:v>
                </c:pt>
                <c:pt idx="306">
                  <c:v>7.2222650000000019</c:v>
                </c:pt>
                <c:pt idx="307">
                  <c:v>7.2525500000000021</c:v>
                </c:pt>
                <c:pt idx="308">
                  <c:v>7.2831950000000019</c:v>
                </c:pt>
                <c:pt idx="309">
                  <c:v>7.3141400000000019</c:v>
                </c:pt>
                <c:pt idx="310">
                  <c:v>7.3454300000000021</c:v>
                </c:pt>
                <c:pt idx="311">
                  <c:v>7.3771400000000025</c:v>
                </c:pt>
                <c:pt idx="312">
                  <c:v>7.4092700000000029</c:v>
                </c:pt>
                <c:pt idx="313">
                  <c:v>7.4417900000000028</c:v>
                </c:pt>
                <c:pt idx="314">
                  <c:v>7.4747600000000025</c:v>
                </c:pt>
                <c:pt idx="315">
                  <c:v>7.5082550000000028</c:v>
                </c:pt>
                <c:pt idx="316">
                  <c:v>7.5251300000000025</c:v>
                </c:pt>
                <c:pt idx="317">
                  <c:v>7.5361400000000023</c:v>
                </c:pt>
                <c:pt idx="318">
                  <c:v>7.5583550000000024</c:v>
                </c:pt>
                <c:pt idx="319">
                  <c:v>7.5807200000000021</c:v>
                </c:pt>
                <c:pt idx="320">
                  <c:v>7.6030550000000021</c:v>
                </c:pt>
                <c:pt idx="321">
                  <c:v>7.6253900000000021</c:v>
                </c:pt>
                <c:pt idx="322">
                  <c:v>7.6477100000000018</c:v>
                </c:pt>
                <c:pt idx="323">
                  <c:v>7.6700300000000015</c:v>
                </c:pt>
                <c:pt idx="324">
                  <c:v>7.6923650000000015</c:v>
                </c:pt>
                <c:pt idx="325">
                  <c:v>7.7147000000000014</c:v>
                </c:pt>
                <c:pt idx="326">
                  <c:v>7.7370050000000017</c:v>
                </c:pt>
                <c:pt idx="327">
                  <c:v>7.7593100000000019</c:v>
                </c:pt>
                <c:pt idx="328">
                  <c:v>7.7816150000000022</c:v>
                </c:pt>
                <c:pt idx="329">
                  <c:v>7.8039200000000024</c:v>
                </c:pt>
                <c:pt idx="330">
                  <c:v>7.8262250000000027</c:v>
                </c:pt>
                <c:pt idx="331">
                  <c:v>7.8485000000000023</c:v>
                </c:pt>
                <c:pt idx="332">
                  <c:v>7.8707300000000027</c:v>
                </c:pt>
                <c:pt idx="333">
                  <c:v>7.8929300000000024</c:v>
                </c:pt>
                <c:pt idx="334">
                  <c:v>7.9151750000000023</c:v>
                </c:pt>
                <c:pt idx="335">
                  <c:v>7.9374500000000019</c:v>
                </c:pt>
                <c:pt idx="336">
                  <c:v>7.9597400000000018</c:v>
                </c:pt>
                <c:pt idx="337">
                  <c:v>7.982000000000002</c:v>
                </c:pt>
                <c:pt idx="338">
                  <c:v>8.0042150000000021</c:v>
                </c:pt>
                <c:pt idx="339">
                  <c:v>8.0264000000000024</c:v>
                </c:pt>
                <c:pt idx="340">
                  <c:v>8.0485550000000021</c:v>
                </c:pt>
                <c:pt idx="341">
                  <c:v>8.0707400000000025</c:v>
                </c:pt>
                <c:pt idx="342">
                  <c:v>8.0929400000000022</c:v>
                </c:pt>
                <c:pt idx="343">
                  <c:v>8.1151250000000026</c:v>
                </c:pt>
                <c:pt idx="344">
                  <c:v>8.1372800000000023</c:v>
                </c:pt>
                <c:pt idx="345">
                  <c:v>8.159435000000002</c:v>
                </c:pt>
                <c:pt idx="346">
                  <c:v>8.1816500000000012</c:v>
                </c:pt>
                <c:pt idx="347">
                  <c:v>8.2039400000000011</c:v>
                </c:pt>
                <c:pt idx="348">
                  <c:v>8.2262450000000005</c:v>
                </c:pt>
                <c:pt idx="349">
                  <c:v>8.2485049999999998</c:v>
                </c:pt>
                <c:pt idx="350">
                  <c:v>8.270719999999999</c:v>
                </c:pt>
                <c:pt idx="351">
                  <c:v>8.2929349999999982</c:v>
                </c:pt>
                <c:pt idx="352">
                  <c:v>8.3152099999999987</c:v>
                </c:pt>
                <c:pt idx="353">
                  <c:v>8.3375299999999992</c:v>
                </c:pt>
                <c:pt idx="354">
                  <c:v>8.3598349999999986</c:v>
                </c:pt>
                <c:pt idx="355">
                  <c:v>8.3821249999999985</c:v>
                </c:pt>
                <c:pt idx="356">
                  <c:v>8.4044149999999984</c:v>
                </c:pt>
                <c:pt idx="357">
                  <c:v>8.4266899999999989</c:v>
                </c:pt>
                <c:pt idx="358">
                  <c:v>8.4489799999999988</c:v>
                </c:pt>
                <c:pt idx="359">
                  <c:v>8.4713149999999988</c:v>
                </c:pt>
                <c:pt idx="360">
                  <c:v>8.4936499999999988</c:v>
                </c:pt>
                <c:pt idx="361">
                  <c:v>8.5159699999999994</c:v>
                </c:pt>
                <c:pt idx="362">
                  <c:v>8.5382899999999999</c:v>
                </c:pt>
                <c:pt idx="363">
                  <c:v>8.5606100000000005</c:v>
                </c:pt>
                <c:pt idx="364">
                  <c:v>8.5829300000000011</c:v>
                </c:pt>
                <c:pt idx="365">
                  <c:v>8.6052500000000016</c:v>
                </c:pt>
                <c:pt idx="366">
                  <c:v>8.6275850000000016</c:v>
                </c:pt>
                <c:pt idx="367">
                  <c:v>8.6499500000000022</c:v>
                </c:pt>
                <c:pt idx="368">
                  <c:v>8.672360000000003</c:v>
                </c:pt>
                <c:pt idx="369">
                  <c:v>8.6948000000000025</c:v>
                </c:pt>
                <c:pt idx="370">
                  <c:v>8.7172550000000033</c:v>
                </c:pt>
                <c:pt idx="371">
                  <c:v>8.7397250000000035</c:v>
                </c:pt>
                <c:pt idx="372">
                  <c:v>8.7622100000000032</c:v>
                </c:pt>
                <c:pt idx="373">
                  <c:v>8.7846800000000034</c:v>
                </c:pt>
                <c:pt idx="374">
                  <c:v>8.8071350000000042</c:v>
                </c:pt>
                <c:pt idx="375">
                  <c:v>8.8296050000000044</c:v>
                </c:pt>
                <c:pt idx="376">
                  <c:v>8.8521050000000052</c:v>
                </c:pt>
                <c:pt idx="377">
                  <c:v>8.8746500000000044</c:v>
                </c:pt>
                <c:pt idx="378">
                  <c:v>8.8972400000000036</c:v>
                </c:pt>
                <c:pt idx="379">
                  <c:v>8.9198600000000035</c:v>
                </c:pt>
                <c:pt idx="380">
                  <c:v>8.942510000000004</c:v>
                </c:pt>
                <c:pt idx="381">
                  <c:v>8.9652050000000045</c:v>
                </c:pt>
                <c:pt idx="382">
                  <c:v>8.9879000000000051</c:v>
                </c:pt>
                <c:pt idx="383">
                  <c:v>9.0105800000000045</c:v>
                </c:pt>
                <c:pt idx="384">
                  <c:v>9.0332600000000038</c:v>
                </c:pt>
                <c:pt idx="385">
                  <c:v>9.0559850000000033</c:v>
                </c:pt>
                <c:pt idx="386">
                  <c:v>9.0787400000000034</c:v>
                </c:pt>
                <c:pt idx="387">
                  <c:v>9.1015100000000029</c:v>
                </c:pt>
                <c:pt idx="388">
                  <c:v>9.1243250000000025</c:v>
                </c:pt>
                <c:pt idx="389">
                  <c:v>9.1471700000000027</c:v>
                </c:pt>
                <c:pt idx="390">
                  <c:v>9.1700300000000023</c:v>
                </c:pt>
                <c:pt idx="391">
                  <c:v>9.1929200000000026</c:v>
                </c:pt>
                <c:pt idx="392">
                  <c:v>9.2158250000000024</c:v>
                </c:pt>
                <c:pt idx="393">
                  <c:v>9.2387600000000027</c:v>
                </c:pt>
                <c:pt idx="394">
                  <c:v>9.2617550000000026</c:v>
                </c:pt>
                <c:pt idx="395">
                  <c:v>9.2847800000000031</c:v>
                </c:pt>
                <c:pt idx="396">
                  <c:v>9.3078200000000031</c:v>
                </c:pt>
                <c:pt idx="397">
                  <c:v>9.3308900000000037</c:v>
                </c:pt>
                <c:pt idx="398">
                  <c:v>9.3539750000000037</c:v>
                </c:pt>
                <c:pt idx="399">
                  <c:v>9.3770750000000032</c:v>
                </c:pt>
                <c:pt idx="400">
                  <c:v>9.4002050000000033</c:v>
                </c:pt>
                <c:pt idx="401">
                  <c:v>9.4233950000000029</c:v>
                </c:pt>
                <c:pt idx="402">
                  <c:v>9.4466600000000032</c:v>
                </c:pt>
                <c:pt idx="403">
                  <c:v>9.4699550000000023</c:v>
                </c:pt>
                <c:pt idx="404">
                  <c:v>9.4932600000000029</c:v>
                </c:pt>
                <c:pt idx="405">
                  <c:v>9.5165800000000029</c:v>
                </c:pt>
                <c:pt idx="406">
                  <c:v>9.5399500000000028</c:v>
                </c:pt>
                <c:pt idx="407">
                  <c:v>9.5633200000000027</c:v>
                </c:pt>
                <c:pt idx="408">
                  <c:v>9.5866900000000026</c:v>
                </c:pt>
                <c:pt idx="409">
                  <c:v>9.610120000000002</c:v>
                </c:pt>
                <c:pt idx="410">
                  <c:v>9.6336100000000027</c:v>
                </c:pt>
                <c:pt idx="411">
                  <c:v>9.6571600000000029</c:v>
                </c:pt>
                <c:pt idx="412">
                  <c:v>9.6807250000000025</c:v>
                </c:pt>
                <c:pt idx="413">
                  <c:v>9.7043350000000022</c:v>
                </c:pt>
                <c:pt idx="414">
                  <c:v>9.7280050000000013</c:v>
                </c:pt>
                <c:pt idx="415">
                  <c:v>9.7517500000000013</c:v>
                </c:pt>
                <c:pt idx="416">
                  <c:v>9.7755550000000007</c:v>
                </c:pt>
                <c:pt idx="417">
                  <c:v>9.7993900000000007</c:v>
                </c:pt>
                <c:pt idx="418">
                  <c:v>9.8232700000000008</c:v>
                </c:pt>
                <c:pt idx="419">
                  <c:v>9.8471650000000004</c:v>
                </c:pt>
                <c:pt idx="420">
                  <c:v>9.8710900000000006</c:v>
                </c:pt>
                <c:pt idx="421">
                  <c:v>9.8950750000000003</c:v>
                </c:pt>
                <c:pt idx="422">
                  <c:v>9.9191350000000007</c:v>
                </c:pt>
                <c:pt idx="423">
                  <c:v>9.943225</c:v>
                </c:pt>
                <c:pt idx="424">
                  <c:v>9.96739</c:v>
                </c:pt>
                <c:pt idx="425">
                  <c:v>9.9916</c:v>
                </c:pt>
                <c:pt idx="426">
                  <c:v>10.015855</c:v>
                </c:pt>
                <c:pt idx="427">
                  <c:v>10.040215</c:v>
                </c:pt>
                <c:pt idx="428">
                  <c:v>10.064605</c:v>
                </c:pt>
                <c:pt idx="429">
                  <c:v>10.08902</c:v>
                </c:pt>
                <c:pt idx="430">
                  <c:v>10.113495</c:v>
                </c:pt>
                <c:pt idx="431">
                  <c:v>10.138020000000001</c:v>
                </c:pt>
                <c:pt idx="432">
                  <c:v>10.162635000000002</c:v>
                </c:pt>
                <c:pt idx="433">
                  <c:v>10.187340000000003</c:v>
                </c:pt>
                <c:pt idx="434">
                  <c:v>10.212120000000002</c:v>
                </c:pt>
                <c:pt idx="435">
                  <c:v>10.236990000000002</c:v>
                </c:pt>
                <c:pt idx="436">
                  <c:v>10.261890000000003</c:v>
                </c:pt>
                <c:pt idx="437">
                  <c:v>10.286850000000003</c:v>
                </c:pt>
                <c:pt idx="438">
                  <c:v>10.311900000000003</c:v>
                </c:pt>
                <c:pt idx="439">
                  <c:v>10.337055000000003</c:v>
                </c:pt>
                <c:pt idx="440">
                  <c:v>10.362270000000002</c:v>
                </c:pt>
                <c:pt idx="441">
                  <c:v>10.387560000000002</c:v>
                </c:pt>
                <c:pt idx="442">
                  <c:v>10.412940000000003</c:v>
                </c:pt>
                <c:pt idx="443">
                  <c:v>10.438380000000002</c:v>
                </c:pt>
                <c:pt idx="444">
                  <c:v>10.463910000000002</c:v>
                </c:pt>
                <c:pt idx="445">
                  <c:v>10.489530000000002</c:v>
                </c:pt>
                <c:pt idx="446">
                  <c:v>10.515240000000002</c:v>
                </c:pt>
                <c:pt idx="447">
                  <c:v>10.541070000000001</c:v>
                </c:pt>
                <c:pt idx="448">
                  <c:v>10.566990000000001</c:v>
                </c:pt>
                <c:pt idx="449">
                  <c:v>10.592985000000001</c:v>
                </c:pt>
                <c:pt idx="450">
                  <c:v>10.619100000000001</c:v>
                </c:pt>
                <c:pt idx="451">
                  <c:v>10.645290000000001</c:v>
                </c:pt>
                <c:pt idx="452">
                  <c:v>10.671585</c:v>
                </c:pt>
                <c:pt idx="453">
                  <c:v>10.698015</c:v>
                </c:pt>
                <c:pt idx="454">
                  <c:v>10.724565</c:v>
                </c:pt>
                <c:pt idx="455">
                  <c:v>10.75122</c:v>
                </c:pt>
                <c:pt idx="456">
                  <c:v>10.777979999999999</c:v>
                </c:pt>
                <c:pt idx="457">
                  <c:v>10.80486</c:v>
                </c:pt>
                <c:pt idx="458">
                  <c:v>10.831875</c:v>
                </c:pt>
                <c:pt idx="459">
                  <c:v>10.859055</c:v>
                </c:pt>
                <c:pt idx="460">
                  <c:v>10.886369999999999</c:v>
                </c:pt>
                <c:pt idx="461">
                  <c:v>10.913805</c:v>
                </c:pt>
                <c:pt idx="462">
                  <c:v>10.941375000000001</c:v>
                </c:pt>
                <c:pt idx="463">
                  <c:v>10.969095000000001</c:v>
                </c:pt>
                <c:pt idx="464">
                  <c:v>10.996970000000001</c:v>
                </c:pt>
                <c:pt idx="465">
                  <c:v>11.024965000000002</c:v>
                </c:pt>
                <c:pt idx="466">
                  <c:v>11.053120000000002</c:v>
                </c:pt>
                <c:pt idx="467">
                  <c:v>11.081440000000002</c:v>
                </c:pt>
                <c:pt idx="468">
                  <c:v>11.109955000000003</c:v>
                </c:pt>
                <c:pt idx="469">
                  <c:v>11.138710000000003</c:v>
                </c:pt>
                <c:pt idx="470">
                  <c:v>11.167675000000003</c:v>
                </c:pt>
                <c:pt idx="471">
                  <c:v>11.196850000000003</c:v>
                </c:pt>
                <c:pt idx="472">
                  <c:v>11.226235000000003</c:v>
                </c:pt>
                <c:pt idx="473">
                  <c:v>11.255890000000003</c:v>
                </c:pt>
                <c:pt idx="474">
                  <c:v>11.285770000000003</c:v>
                </c:pt>
                <c:pt idx="475">
                  <c:v>11.315830000000004</c:v>
                </c:pt>
                <c:pt idx="476">
                  <c:v>11.346160000000003</c:v>
                </c:pt>
                <c:pt idx="477">
                  <c:v>11.376805000000003</c:v>
                </c:pt>
                <c:pt idx="478">
                  <c:v>11.407720000000003</c:v>
                </c:pt>
                <c:pt idx="479">
                  <c:v>11.438935000000003</c:v>
                </c:pt>
                <c:pt idx="480">
                  <c:v>11.470480000000002</c:v>
                </c:pt>
                <c:pt idx="481">
                  <c:v>11.502355000000001</c:v>
                </c:pt>
                <c:pt idx="482">
                  <c:v>11.534620000000002</c:v>
                </c:pt>
                <c:pt idx="483">
                  <c:v>11.567275000000002</c:v>
                </c:pt>
                <c:pt idx="484">
                  <c:v>11.600335000000003</c:v>
                </c:pt>
                <c:pt idx="485">
                  <c:v>11.633815000000004</c:v>
                </c:pt>
                <c:pt idx="486">
                  <c:v>11.667730000000004</c:v>
                </c:pt>
                <c:pt idx="487">
                  <c:v>11.702110000000005</c:v>
                </c:pt>
                <c:pt idx="488">
                  <c:v>11.719420000000005</c:v>
                </c:pt>
                <c:pt idx="489">
                  <c:v>11.730580000000005</c:v>
                </c:pt>
                <c:pt idx="490">
                  <c:v>11.753125000000004</c:v>
                </c:pt>
                <c:pt idx="491">
                  <c:v>11.775880000000004</c:v>
                </c:pt>
                <c:pt idx="492">
                  <c:v>11.798650000000004</c:v>
                </c:pt>
                <c:pt idx="493">
                  <c:v>11.821480000000005</c:v>
                </c:pt>
                <c:pt idx="494">
                  <c:v>11.844310000000005</c:v>
                </c:pt>
                <c:pt idx="495">
                  <c:v>11.867095000000006</c:v>
                </c:pt>
                <c:pt idx="496">
                  <c:v>11.889895000000006</c:v>
                </c:pt>
                <c:pt idx="497">
                  <c:v>11.912710000000006</c:v>
                </c:pt>
                <c:pt idx="498">
                  <c:v>11.935525000000005</c:v>
                </c:pt>
                <c:pt idx="499">
                  <c:v>11.958330000000005</c:v>
                </c:pt>
                <c:pt idx="500">
                  <c:v>11.981135000000005</c:v>
                </c:pt>
                <c:pt idx="501">
                  <c:v>12.003980000000006</c:v>
                </c:pt>
                <c:pt idx="502">
                  <c:v>12.026830000000006</c:v>
                </c:pt>
                <c:pt idx="503">
                  <c:v>12.049650000000005</c:v>
                </c:pt>
                <c:pt idx="504">
                  <c:v>12.072465000000005</c:v>
                </c:pt>
                <c:pt idx="505">
                  <c:v>12.095280000000004</c:v>
                </c:pt>
                <c:pt idx="506">
                  <c:v>12.118080000000004</c:v>
                </c:pt>
                <c:pt idx="507">
                  <c:v>12.140910000000005</c:v>
                </c:pt>
                <c:pt idx="508">
                  <c:v>12.163750000000006</c:v>
                </c:pt>
                <c:pt idx="509">
                  <c:v>12.186620000000005</c:v>
                </c:pt>
                <c:pt idx="510">
                  <c:v>12.209495000000006</c:v>
                </c:pt>
                <c:pt idx="511">
                  <c:v>12.232325000000007</c:v>
                </c:pt>
                <c:pt idx="512">
                  <c:v>12.255170000000007</c:v>
                </c:pt>
                <c:pt idx="513">
                  <c:v>12.278000000000008</c:v>
                </c:pt>
                <c:pt idx="514">
                  <c:v>12.300830000000008</c:v>
                </c:pt>
                <c:pt idx="515">
                  <c:v>12.323675000000009</c:v>
                </c:pt>
                <c:pt idx="516">
                  <c:v>12.346520000000009</c:v>
                </c:pt>
                <c:pt idx="517">
                  <c:v>12.369380000000008</c:v>
                </c:pt>
                <c:pt idx="518">
                  <c:v>12.392255000000009</c:v>
                </c:pt>
                <c:pt idx="519">
                  <c:v>12.41514500000001</c:v>
                </c:pt>
                <c:pt idx="520">
                  <c:v>12.438050000000009</c:v>
                </c:pt>
                <c:pt idx="521">
                  <c:v>12.46094000000001</c:v>
                </c:pt>
                <c:pt idx="522">
                  <c:v>12.483800000000009</c:v>
                </c:pt>
                <c:pt idx="523">
                  <c:v>12.506660000000009</c:v>
                </c:pt>
                <c:pt idx="524">
                  <c:v>12.529520000000009</c:v>
                </c:pt>
                <c:pt idx="525">
                  <c:v>12.552440000000008</c:v>
                </c:pt>
                <c:pt idx="526">
                  <c:v>12.575360000000007</c:v>
                </c:pt>
                <c:pt idx="527">
                  <c:v>12.598265000000007</c:v>
                </c:pt>
                <c:pt idx="528">
                  <c:v>12.621170000000006</c:v>
                </c:pt>
                <c:pt idx="529">
                  <c:v>12.644075000000006</c:v>
                </c:pt>
                <c:pt idx="530">
                  <c:v>12.666995000000005</c:v>
                </c:pt>
                <c:pt idx="531">
                  <c:v>12.689885000000006</c:v>
                </c:pt>
                <c:pt idx="532">
                  <c:v>12.712760000000006</c:v>
                </c:pt>
                <c:pt idx="533">
                  <c:v>12.735680000000006</c:v>
                </c:pt>
                <c:pt idx="534">
                  <c:v>12.758645000000005</c:v>
                </c:pt>
                <c:pt idx="535">
                  <c:v>12.781610000000004</c:v>
                </c:pt>
                <c:pt idx="536">
                  <c:v>12.804605000000004</c:v>
                </c:pt>
                <c:pt idx="537">
                  <c:v>12.827600000000004</c:v>
                </c:pt>
                <c:pt idx="538">
                  <c:v>12.850610000000003</c:v>
                </c:pt>
                <c:pt idx="539">
                  <c:v>12.873620000000003</c:v>
                </c:pt>
                <c:pt idx="540">
                  <c:v>12.896630000000002</c:v>
                </c:pt>
                <c:pt idx="541">
                  <c:v>12.919655000000002</c:v>
                </c:pt>
                <c:pt idx="542">
                  <c:v>12.942710000000002</c:v>
                </c:pt>
                <c:pt idx="543">
                  <c:v>12.965780000000002</c:v>
                </c:pt>
                <c:pt idx="544">
                  <c:v>12.988820000000002</c:v>
                </c:pt>
                <c:pt idx="545">
                  <c:v>13.011875000000002</c:v>
                </c:pt>
                <c:pt idx="546">
                  <c:v>13.034885000000001</c:v>
                </c:pt>
                <c:pt idx="547">
                  <c:v>13.057880000000001</c:v>
                </c:pt>
                <c:pt idx="548">
                  <c:v>13.080950000000001</c:v>
                </c:pt>
                <c:pt idx="549">
                  <c:v>13.104080000000002</c:v>
                </c:pt>
                <c:pt idx="550">
                  <c:v>13.127240000000002</c:v>
                </c:pt>
                <c:pt idx="551">
                  <c:v>13.150445000000003</c:v>
                </c:pt>
                <c:pt idx="552">
                  <c:v>13.173695000000004</c:v>
                </c:pt>
                <c:pt idx="553">
                  <c:v>13.196990000000003</c:v>
                </c:pt>
                <c:pt idx="554">
                  <c:v>13.220320000000003</c:v>
                </c:pt>
                <c:pt idx="555">
                  <c:v>13.243650000000002</c:v>
                </c:pt>
                <c:pt idx="556">
                  <c:v>13.266975000000002</c:v>
                </c:pt>
                <c:pt idx="557">
                  <c:v>13.290300000000002</c:v>
                </c:pt>
                <c:pt idx="558">
                  <c:v>13.313685000000001</c:v>
                </c:pt>
                <c:pt idx="559">
                  <c:v>13.337085000000002</c:v>
                </c:pt>
                <c:pt idx="560">
                  <c:v>13.360440000000002</c:v>
                </c:pt>
                <c:pt idx="561">
                  <c:v>13.383795000000003</c:v>
                </c:pt>
                <c:pt idx="562">
                  <c:v>13.407180000000002</c:v>
                </c:pt>
                <c:pt idx="563">
                  <c:v>13.430610000000001</c:v>
                </c:pt>
                <c:pt idx="564">
                  <c:v>13.454070000000002</c:v>
                </c:pt>
                <c:pt idx="565">
                  <c:v>13.477500000000001</c:v>
                </c:pt>
                <c:pt idx="566">
                  <c:v>13.500915000000001</c:v>
                </c:pt>
                <c:pt idx="567">
                  <c:v>13.524375000000001</c:v>
                </c:pt>
                <c:pt idx="568">
                  <c:v>13.54785</c:v>
                </c:pt>
                <c:pt idx="569">
                  <c:v>13.571340000000001</c:v>
                </c:pt>
                <c:pt idx="570">
                  <c:v>13.594920000000002</c:v>
                </c:pt>
                <c:pt idx="571">
                  <c:v>13.618560000000002</c:v>
                </c:pt>
                <c:pt idx="572">
                  <c:v>13.642200000000003</c:v>
                </c:pt>
                <c:pt idx="573">
                  <c:v>13.665885000000003</c:v>
                </c:pt>
                <c:pt idx="574">
                  <c:v>13.689690000000002</c:v>
                </c:pt>
                <c:pt idx="575">
                  <c:v>13.713570000000002</c:v>
                </c:pt>
                <c:pt idx="576">
                  <c:v>13.737510000000002</c:v>
                </c:pt>
                <c:pt idx="577">
                  <c:v>13.761450000000002</c:v>
                </c:pt>
                <c:pt idx="578">
                  <c:v>13.785450000000001</c:v>
                </c:pt>
                <c:pt idx="579">
                  <c:v>13.809525000000001</c:v>
                </c:pt>
                <c:pt idx="580">
                  <c:v>13.833465</c:v>
                </c:pt>
                <c:pt idx="581">
                  <c:v>13.857345</c:v>
                </c:pt>
                <c:pt idx="582">
                  <c:v>13.881255000000001</c:v>
                </c:pt>
                <c:pt idx="583">
                  <c:v>13.905210000000002</c:v>
                </c:pt>
                <c:pt idx="584">
                  <c:v>13.929465000000002</c:v>
                </c:pt>
                <c:pt idx="585">
                  <c:v>13.953885000000001</c:v>
                </c:pt>
                <c:pt idx="586">
                  <c:v>13.978320000000002</c:v>
                </c:pt>
                <c:pt idx="587">
                  <c:v>14.002770000000002</c:v>
                </c:pt>
                <c:pt idx="588">
                  <c:v>14.027175000000002</c:v>
                </c:pt>
                <c:pt idx="589">
                  <c:v>14.051625000000001</c:v>
                </c:pt>
                <c:pt idx="590">
                  <c:v>14.076090000000001</c:v>
                </c:pt>
                <c:pt idx="591">
                  <c:v>14.100555</c:v>
                </c:pt>
                <c:pt idx="592">
                  <c:v>14.125005</c:v>
                </c:pt>
                <c:pt idx="593">
                  <c:v>14.149485</c:v>
                </c:pt>
                <c:pt idx="594">
                  <c:v>14.174025</c:v>
                </c:pt>
                <c:pt idx="595">
                  <c:v>14.198625</c:v>
                </c:pt>
                <c:pt idx="596">
                  <c:v>14.223269999999999</c:v>
                </c:pt>
                <c:pt idx="597">
                  <c:v>14.24793</c:v>
                </c:pt>
                <c:pt idx="598">
                  <c:v>14.272650000000001</c:v>
                </c:pt>
                <c:pt idx="599">
                  <c:v>14.29743</c:v>
                </c:pt>
                <c:pt idx="600">
                  <c:v>14.322255</c:v>
                </c:pt>
                <c:pt idx="601">
                  <c:v>14.34714</c:v>
                </c:pt>
                <c:pt idx="602">
                  <c:v>14.37204</c:v>
                </c:pt>
                <c:pt idx="603">
                  <c:v>14.396955</c:v>
                </c:pt>
                <c:pt idx="604">
                  <c:v>14.42193</c:v>
                </c:pt>
                <c:pt idx="605">
                  <c:v>14.44698</c:v>
                </c:pt>
                <c:pt idx="606">
                  <c:v>14.47212</c:v>
                </c:pt>
                <c:pt idx="607">
                  <c:v>14.497305000000001</c:v>
                </c:pt>
                <c:pt idx="608">
                  <c:v>14.522490000000001</c:v>
                </c:pt>
                <c:pt idx="609">
                  <c:v>14.547735000000001</c:v>
                </c:pt>
                <c:pt idx="610">
                  <c:v>14.573010000000002</c:v>
                </c:pt>
                <c:pt idx="611">
                  <c:v>14.598345000000002</c:v>
                </c:pt>
                <c:pt idx="612">
                  <c:v>14.623995000000003</c:v>
                </c:pt>
                <c:pt idx="613">
                  <c:v>14.649855000000002</c:v>
                </c:pt>
                <c:pt idx="614">
                  <c:v>14.675700000000003</c:v>
                </c:pt>
                <c:pt idx="615">
                  <c:v>14.701575000000002</c:v>
                </c:pt>
                <c:pt idx="616">
                  <c:v>14.727450000000001</c:v>
                </c:pt>
                <c:pt idx="617">
                  <c:v>14.75337</c:v>
                </c:pt>
                <c:pt idx="618">
                  <c:v>14.77932</c:v>
                </c:pt>
                <c:pt idx="619">
                  <c:v>14.805300000000001</c:v>
                </c:pt>
                <c:pt idx="620">
                  <c:v>14.831340000000001</c:v>
                </c:pt>
                <c:pt idx="621">
                  <c:v>14.857470000000001</c:v>
                </c:pt>
                <c:pt idx="622">
                  <c:v>14.88372</c:v>
                </c:pt>
                <c:pt idx="623">
                  <c:v>14.910030000000001</c:v>
                </c:pt>
                <c:pt idx="624">
                  <c:v>14.936400000000001</c:v>
                </c:pt>
                <c:pt idx="625">
                  <c:v>14.96283</c:v>
                </c:pt>
                <c:pt idx="626">
                  <c:v>14.989335000000001</c:v>
                </c:pt>
                <c:pt idx="627">
                  <c:v>15.0159</c:v>
                </c:pt>
                <c:pt idx="628">
                  <c:v>15.042555</c:v>
                </c:pt>
                <c:pt idx="629">
                  <c:v>15.069315</c:v>
                </c:pt>
                <c:pt idx="630">
                  <c:v>15.09615</c:v>
                </c:pt>
                <c:pt idx="631">
                  <c:v>15.123060000000001</c:v>
                </c:pt>
                <c:pt idx="632">
                  <c:v>15.150105</c:v>
                </c:pt>
                <c:pt idx="633">
                  <c:v>15.177255000000001</c:v>
                </c:pt>
                <c:pt idx="634">
                  <c:v>15.204450000000001</c:v>
                </c:pt>
                <c:pt idx="635">
                  <c:v>15.231720000000001</c:v>
                </c:pt>
                <c:pt idx="636">
                  <c:v>15.25914</c:v>
                </c:pt>
                <c:pt idx="637">
                  <c:v>15.286695</c:v>
                </c:pt>
                <c:pt idx="638">
                  <c:v>15.314354999999999</c:v>
                </c:pt>
                <c:pt idx="639">
                  <c:v>15.342134999999999</c:v>
                </c:pt>
                <c:pt idx="640">
                  <c:v>15.370004999999999</c:v>
                </c:pt>
                <c:pt idx="641">
                  <c:v>15.397995</c:v>
                </c:pt>
                <c:pt idx="642">
                  <c:v>15.426164999999999</c:v>
                </c:pt>
                <c:pt idx="643">
                  <c:v>15.454514999999999</c:v>
                </c:pt>
                <c:pt idx="644">
                  <c:v>15.482984999999999</c:v>
                </c:pt>
                <c:pt idx="645">
                  <c:v>15.511559999999999</c:v>
                </c:pt>
                <c:pt idx="646">
                  <c:v>15.540239999999999</c:v>
                </c:pt>
                <c:pt idx="647">
                  <c:v>15.569039999999999</c:v>
                </c:pt>
                <c:pt idx="648">
                  <c:v>15.597975</c:v>
                </c:pt>
                <c:pt idx="649">
                  <c:v>15.62706</c:v>
                </c:pt>
                <c:pt idx="650">
                  <c:v>15.656295</c:v>
                </c:pt>
                <c:pt idx="651">
                  <c:v>15.685650000000001</c:v>
                </c:pt>
                <c:pt idx="652">
                  <c:v>15.71514</c:v>
                </c:pt>
                <c:pt idx="653">
                  <c:v>15.744854999999999</c:v>
                </c:pt>
                <c:pt idx="654">
                  <c:v>15.77478</c:v>
                </c:pt>
                <c:pt idx="655">
                  <c:v>15.80481</c:v>
                </c:pt>
                <c:pt idx="656">
                  <c:v>15.835005000000001</c:v>
                </c:pt>
                <c:pt idx="657">
                  <c:v>15.865425</c:v>
                </c:pt>
                <c:pt idx="658">
                  <c:v>15.89601</c:v>
                </c:pt>
                <c:pt idx="659">
                  <c:v>15.926805</c:v>
                </c:pt>
                <c:pt idx="660">
                  <c:v>15.957855</c:v>
                </c:pt>
                <c:pt idx="661">
                  <c:v>15.989174999999999</c:v>
                </c:pt>
                <c:pt idx="662">
                  <c:v>16.020734999999998</c:v>
                </c:pt>
                <c:pt idx="663">
                  <c:v>16.05255</c:v>
                </c:pt>
                <c:pt idx="664">
                  <c:v>16.084710000000001</c:v>
                </c:pt>
                <c:pt idx="665">
                  <c:v>16.117155</c:v>
                </c:pt>
                <c:pt idx="666">
                  <c:v>16.149885000000001</c:v>
                </c:pt>
                <c:pt idx="667">
                  <c:v>16.182960000000001</c:v>
                </c:pt>
                <c:pt idx="668">
                  <c:v>16.216395000000002</c:v>
                </c:pt>
                <c:pt idx="669">
                  <c:v>16.250230000000002</c:v>
                </c:pt>
                <c:pt idx="670">
                  <c:v>16.284485000000004</c:v>
                </c:pt>
                <c:pt idx="671">
                  <c:v>16.301720000000003</c:v>
                </c:pt>
                <c:pt idx="672">
                  <c:v>16.312670000000004</c:v>
                </c:pt>
                <c:pt idx="673">
                  <c:v>16.334765000000004</c:v>
                </c:pt>
                <c:pt idx="674">
                  <c:v>16.357070000000004</c:v>
                </c:pt>
                <c:pt idx="675">
                  <c:v>16.379360000000005</c:v>
                </c:pt>
                <c:pt idx="676">
                  <c:v>16.401650000000007</c:v>
                </c:pt>
                <c:pt idx="677">
                  <c:v>16.423985000000009</c:v>
                </c:pt>
                <c:pt idx="678">
                  <c:v>16.446320000000011</c:v>
                </c:pt>
                <c:pt idx="679">
                  <c:v>16.468655000000012</c:v>
                </c:pt>
                <c:pt idx="680">
                  <c:v>16.491020000000013</c:v>
                </c:pt>
                <c:pt idx="681">
                  <c:v>16.513380000000012</c:v>
                </c:pt>
                <c:pt idx="682">
                  <c:v>16.535725000000014</c:v>
                </c:pt>
                <c:pt idx="683">
                  <c:v>16.558060000000015</c:v>
                </c:pt>
                <c:pt idx="684">
                  <c:v>16.580400000000015</c:v>
                </c:pt>
                <c:pt idx="685">
                  <c:v>16.602740000000015</c:v>
                </c:pt>
                <c:pt idx="686">
                  <c:v>16.625090000000014</c:v>
                </c:pt>
                <c:pt idx="687">
                  <c:v>16.647380000000016</c:v>
                </c:pt>
                <c:pt idx="688">
                  <c:v>16.669580000000018</c:v>
                </c:pt>
                <c:pt idx="689">
                  <c:v>16.691750000000017</c:v>
                </c:pt>
                <c:pt idx="690">
                  <c:v>16.713950000000018</c:v>
                </c:pt>
                <c:pt idx="691">
                  <c:v>16.736225000000019</c:v>
                </c:pt>
                <c:pt idx="692">
                  <c:v>16.75851500000002</c:v>
                </c:pt>
                <c:pt idx="693">
                  <c:v>16.78077500000002</c:v>
                </c:pt>
                <c:pt idx="694">
                  <c:v>16.803035000000019</c:v>
                </c:pt>
                <c:pt idx="695">
                  <c:v>16.82531000000002</c:v>
                </c:pt>
                <c:pt idx="696">
                  <c:v>16.847570000000019</c:v>
                </c:pt>
                <c:pt idx="697">
                  <c:v>16.869830000000018</c:v>
                </c:pt>
                <c:pt idx="698">
                  <c:v>16.89207500000002</c:v>
                </c:pt>
                <c:pt idx="699">
                  <c:v>16.91430500000002</c:v>
                </c:pt>
                <c:pt idx="700">
                  <c:v>16.936550000000022</c:v>
                </c:pt>
                <c:pt idx="701">
                  <c:v>16.958810000000021</c:v>
                </c:pt>
                <c:pt idx="702">
                  <c:v>16.981085000000022</c:v>
                </c:pt>
                <c:pt idx="703">
                  <c:v>17.003390000000021</c:v>
                </c:pt>
                <c:pt idx="704">
                  <c:v>17.025710000000021</c:v>
                </c:pt>
                <c:pt idx="705">
                  <c:v>17.048030000000022</c:v>
                </c:pt>
                <c:pt idx="706">
                  <c:v>17.070335000000021</c:v>
                </c:pt>
                <c:pt idx="707">
                  <c:v>17.092640000000021</c:v>
                </c:pt>
                <c:pt idx="708">
                  <c:v>17.114960000000021</c:v>
                </c:pt>
                <c:pt idx="709">
                  <c:v>17.137295000000023</c:v>
                </c:pt>
                <c:pt idx="710">
                  <c:v>17.159645000000022</c:v>
                </c:pt>
                <c:pt idx="711">
                  <c:v>17.181980000000024</c:v>
                </c:pt>
                <c:pt idx="712">
                  <c:v>17.204315000000026</c:v>
                </c:pt>
                <c:pt idx="713">
                  <c:v>17.226665000000025</c:v>
                </c:pt>
                <c:pt idx="714">
                  <c:v>17.249015000000025</c:v>
                </c:pt>
                <c:pt idx="715">
                  <c:v>17.271380000000025</c:v>
                </c:pt>
                <c:pt idx="716">
                  <c:v>17.293760000000024</c:v>
                </c:pt>
                <c:pt idx="717">
                  <c:v>17.316155000000023</c:v>
                </c:pt>
                <c:pt idx="718">
                  <c:v>17.338535000000022</c:v>
                </c:pt>
                <c:pt idx="719">
                  <c:v>17.360945000000022</c:v>
                </c:pt>
                <c:pt idx="720">
                  <c:v>17.383385000000022</c:v>
                </c:pt>
                <c:pt idx="721">
                  <c:v>17.40581000000002</c:v>
                </c:pt>
                <c:pt idx="722">
                  <c:v>17.428220000000021</c:v>
                </c:pt>
                <c:pt idx="723">
                  <c:v>17.45066000000002</c:v>
                </c:pt>
                <c:pt idx="724">
                  <c:v>17.47314500000002</c:v>
                </c:pt>
                <c:pt idx="725">
                  <c:v>17.49563000000002</c:v>
                </c:pt>
                <c:pt idx="726">
                  <c:v>17.518115000000019</c:v>
                </c:pt>
                <c:pt idx="727">
                  <c:v>17.540600000000019</c:v>
                </c:pt>
                <c:pt idx="728">
                  <c:v>17.563130000000019</c:v>
                </c:pt>
                <c:pt idx="729">
                  <c:v>17.58571000000002</c:v>
                </c:pt>
                <c:pt idx="730">
                  <c:v>17.608305000000019</c:v>
                </c:pt>
                <c:pt idx="731">
                  <c:v>17.630910000000018</c:v>
                </c:pt>
                <c:pt idx="732">
                  <c:v>17.653500000000019</c:v>
                </c:pt>
                <c:pt idx="733">
                  <c:v>17.676105000000017</c:v>
                </c:pt>
                <c:pt idx="734">
                  <c:v>17.698755000000016</c:v>
                </c:pt>
                <c:pt idx="735">
                  <c:v>17.721405000000015</c:v>
                </c:pt>
                <c:pt idx="736">
                  <c:v>17.744085000000016</c:v>
                </c:pt>
                <c:pt idx="737">
                  <c:v>17.766810000000017</c:v>
                </c:pt>
                <c:pt idx="738">
                  <c:v>17.789535000000019</c:v>
                </c:pt>
                <c:pt idx="739">
                  <c:v>17.812290000000019</c:v>
                </c:pt>
                <c:pt idx="740">
                  <c:v>17.83510500000002</c:v>
                </c:pt>
                <c:pt idx="741">
                  <c:v>17.857920000000021</c:v>
                </c:pt>
                <c:pt idx="742">
                  <c:v>17.88075000000002</c:v>
                </c:pt>
                <c:pt idx="743">
                  <c:v>17.903610000000022</c:v>
                </c:pt>
                <c:pt idx="744">
                  <c:v>17.926485000000021</c:v>
                </c:pt>
                <c:pt idx="745">
                  <c:v>17.94936000000002</c:v>
                </c:pt>
                <c:pt idx="746">
                  <c:v>17.97225000000002</c:v>
                </c:pt>
                <c:pt idx="747">
                  <c:v>17.995185000000021</c:v>
                </c:pt>
                <c:pt idx="748">
                  <c:v>18.01815000000002</c:v>
                </c:pt>
                <c:pt idx="749">
                  <c:v>18.04113000000002</c:v>
                </c:pt>
                <c:pt idx="750">
                  <c:v>18.06414000000002</c:v>
                </c:pt>
                <c:pt idx="751">
                  <c:v>18.087180000000021</c:v>
                </c:pt>
                <c:pt idx="752">
                  <c:v>18.110235000000021</c:v>
                </c:pt>
                <c:pt idx="753">
                  <c:v>18.133350000000021</c:v>
                </c:pt>
                <c:pt idx="754">
                  <c:v>18.156495000000021</c:v>
                </c:pt>
                <c:pt idx="755">
                  <c:v>18.179655000000022</c:v>
                </c:pt>
                <c:pt idx="756">
                  <c:v>18.20283000000002</c:v>
                </c:pt>
                <c:pt idx="757">
                  <c:v>18.226050000000019</c:v>
                </c:pt>
                <c:pt idx="758">
                  <c:v>18.249315000000017</c:v>
                </c:pt>
                <c:pt idx="759">
                  <c:v>18.272610000000018</c:v>
                </c:pt>
                <c:pt idx="760">
                  <c:v>18.295920000000017</c:v>
                </c:pt>
                <c:pt idx="761">
                  <c:v>18.319230000000015</c:v>
                </c:pt>
                <c:pt idx="762">
                  <c:v>18.342600000000015</c:v>
                </c:pt>
                <c:pt idx="763">
                  <c:v>18.365985000000016</c:v>
                </c:pt>
                <c:pt idx="764">
                  <c:v>18.389385000000015</c:v>
                </c:pt>
                <c:pt idx="765">
                  <c:v>18.412815000000016</c:v>
                </c:pt>
                <c:pt idx="766">
                  <c:v>18.436275000000016</c:v>
                </c:pt>
                <c:pt idx="767">
                  <c:v>18.459780000000016</c:v>
                </c:pt>
                <c:pt idx="768">
                  <c:v>18.483300000000018</c:v>
                </c:pt>
                <c:pt idx="769">
                  <c:v>18.506880000000017</c:v>
                </c:pt>
                <c:pt idx="770">
                  <c:v>18.530505000000016</c:v>
                </c:pt>
                <c:pt idx="771">
                  <c:v>18.554140000000015</c:v>
                </c:pt>
                <c:pt idx="772">
                  <c:v>18.577835000000015</c:v>
                </c:pt>
                <c:pt idx="773">
                  <c:v>18.601550000000014</c:v>
                </c:pt>
                <c:pt idx="774">
                  <c:v>18.625300000000014</c:v>
                </c:pt>
                <c:pt idx="775">
                  <c:v>18.649125000000012</c:v>
                </c:pt>
                <c:pt idx="776">
                  <c:v>18.672990000000013</c:v>
                </c:pt>
                <c:pt idx="777">
                  <c:v>18.696870000000011</c:v>
                </c:pt>
                <c:pt idx="778">
                  <c:v>18.72075000000001</c:v>
                </c:pt>
                <c:pt idx="779">
                  <c:v>18.74466000000001</c:v>
                </c:pt>
                <c:pt idx="780">
                  <c:v>18.768615000000011</c:v>
                </c:pt>
                <c:pt idx="781">
                  <c:v>18.792615000000012</c:v>
                </c:pt>
                <c:pt idx="782">
                  <c:v>18.816645000000012</c:v>
                </c:pt>
                <c:pt idx="783">
                  <c:v>18.840720000000012</c:v>
                </c:pt>
                <c:pt idx="784">
                  <c:v>18.86487000000001</c:v>
                </c:pt>
                <c:pt idx="785">
                  <c:v>18.889065000000009</c:v>
                </c:pt>
                <c:pt idx="786">
                  <c:v>18.913320000000009</c:v>
                </c:pt>
                <c:pt idx="787">
                  <c:v>18.937635000000011</c:v>
                </c:pt>
                <c:pt idx="788">
                  <c:v>18.961980000000011</c:v>
                </c:pt>
                <c:pt idx="789">
                  <c:v>18.986370000000012</c:v>
                </c:pt>
                <c:pt idx="790">
                  <c:v>19.010805000000012</c:v>
                </c:pt>
                <c:pt idx="791">
                  <c:v>19.035240000000012</c:v>
                </c:pt>
                <c:pt idx="792">
                  <c:v>19.059705000000012</c:v>
                </c:pt>
                <c:pt idx="793">
                  <c:v>19.08424500000001</c:v>
                </c:pt>
                <c:pt idx="794">
                  <c:v>19.108845000000009</c:v>
                </c:pt>
                <c:pt idx="795">
                  <c:v>19.133490000000009</c:v>
                </c:pt>
                <c:pt idx="796">
                  <c:v>19.158210000000008</c:v>
                </c:pt>
                <c:pt idx="797">
                  <c:v>19.182960000000008</c:v>
                </c:pt>
                <c:pt idx="798">
                  <c:v>19.207740000000008</c:v>
                </c:pt>
                <c:pt idx="799">
                  <c:v>19.232610000000008</c:v>
                </c:pt>
                <c:pt idx="800">
                  <c:v>19.257525000000008</c:v>
                </c:pt>
                <c:pt idx="801">
                  <c:v>19.282485000000008</c:v>
                </c:pt>
                <c:pt idx="802">
                  <c:v>19.307490000000008</c:v>
                </c:pt>
                <c:pt idx="803">
                  <c:v>19.33255500000001</c:v>
                </c:pt>
                <c:pt idx="804">
                  <c:v>19.357680000000009</c:v>
                </c:pt>
                <c:pt idx="805">
                  <c:v>19.38286500000001</c:v>
                </c:pt>
                <c:pt idx="806">
                  <c:v>19.408120000000011</c:v>
                </c:pt>
                <c:pt idx="807">
                  <c:v>19.43343500000001</c:v>
                </c:pt>
                <c:pt idx="808">
                  <c:v>19.458815000000008</c:v>
                </c:pt>
                <c:pt idx="809">
                  <c:v>19.484255000000008</c:v>
                </c:pt>
                <c:pt idx="810">
                  <c:v>19.509755000000009</c:v>
                </c:pt>
                <c:pt idx="811">
                  <c:v>19.53534500000001</c:v>
                </c:pt>
                <c:pt idx="812">
                  <c:v>19.561025000000011</c:v>
                </c:pt>
                <c:pt idx="813">
                  <c:v>19.586750000000013</c:v>
                </c:pt>
                <c:pt idx="814">
                  <c:v>19.612535000000012</c:v>
                </c:pt>
                <c:pt idx="815">
                  <c:v>19.638410000000011</c:v>
                </c:pt>
                <c:pt idx="816">
                  <c:v>19.664345000000012</c:v>
                </c:pt>
                <c:pt idx="817">
                  <c:v>19.690325000000012</c:v>
                </c:pt>
                <c:pt idx="818">
                  <c:v>19.71641000000001</c:v>
                </c:pt>
                <c:pt idx="819">
                  <c:v>19.742570000000011</c:v>
                </c:pt>
                <c:pt idx="820">
                  <c:v>19.76879000000001</c:v>
                </c:pt>
                <c:pt idx="821">
                  <c:v>19.795130000000011</c:v>
                </c:pt>
                <c:pt idx="822">
                  <c:v>19.821545000000011</c:v>
                </c:pt>
                <c:pt idx="823">
                  <c:v>19.848020000000012</c:v>
                </c:pt>
                <c:pt idx="824">
                  <c:v>19.874600000000012</c:v>
                </c:pt>
                <c:pt idx="825">
                  <c:v>19.901270000000011</c:v>
                </c:pt>
                <c:pt idx="826">
                  <c:v>19.928060000000009</c:v>
                </c:pt>
                <c:pt idx="827">
                  <c:v>19.95497000000001</c:v>
                </c:pt>
                <c:pt idx="828">
                  <c:v>19.98191000000001</c:v>
                </c:pt>
                <c:pt idx="829">
                  <c:v>20.00894000000001</c:v>
                </c:pt>
                <c:pt idx="830">
                  <c:v>20.036120000000011</c:v>
                </c:pt>
                <c:pt idx="831">
                  <c:v>20.063420000000011</c:v>
                </c:pt>
                <c:pt idx="832">
                  <c:v>20.090825000000013</c:v>
                </c:pt>
                <c:pt idx="833">
                  <c:v>20.118320000000011</c:v>
                </c:pt>
                <c:pt idx="834">
                  <c:v>20.14595000000001</c:v>
                </c:pt>
                <c:pt idx="835">
                  <c:v>20.173715000000009</c:v>
                </c:pt>
                <c:pt idx="836">
                  <c:v>20.201585000000009</c:v>
                </c:pt>
                <c:pt idx="837">
                  <c:v>20.22956000000001</c:v>
                </c:pt>
                <c:pt idx="838">
                  <c:v>20.257640000000009</c:v>
                </c:pt>
                <c:pt idx="839">
                  <c:v>20.285855000000009</c:v>
                </c:pt>
                <c:pt idx="840">
                  <c:v>20.314220000000009</c:v>
                </c:pt>
                <c:pt idx="841">
                  <c:v>20.342735000000008</c:v>
                </c:pt>
                <c:pt idx="842">
                  <c:v>20.37141500000001</c:v>
                </c:pt>
                <c:pt idx="843">
                  <c:v>20.400275000000011</c:v>
                </c:pt>
                <c:pt idx="844">
                  <c:v>20.42927000000001</c:v>
                </c:pt>
                <c:pt idx="845">
                  <c:v>20.45838500000001</c:v>
                </c:pt>
                <c:pt idx="846">
                  <c:v>20.487680000000012</c:v>
                </c:pt>
                <c:pt idx="847">
                  <c:v>20.517125000000011</c:v>
                </c:pt>
                <c:pt idx="848">
                  <c:v>20.546720000000011</c:v>
                </c:pt>
                <c:pt idx="849">
                  <c:v>20.576540000000012</c:v>
                </c:pt>
                <c:pt idx="850">
                  <c:v>20.606540000000013</c:v>
                </c:pt>
                <c:pt idx="851">
                  <c:v>20.636700000000012</c:v>
                </c:pt>
                <c:pt idx="852">
                  <c:v>20.667070000000013</c:v>
                </c:pt>
                <c:pt idx="853">
                  <c:v>20.697655000000012</c:v>
                </c:pt>
                <c:pt idx="854">
                  <c:v>20.728480000000012</c:v>
                </c:pt>
                <c:pt idx="855">
                  <c:v>20.759545000000013</c:v>
                </c:pt>
                <c:pt idx="856">
                  <c:v>20.790865000000014</c:v>
                </c:pt>
                <c:pt idx="857">
                  <c:v>20.822440000000014</c:v>
                </c:pt>
                <c:pt idx="858">
                  <c:v>20.854270000000014</c:v>
                </c:pt>
                <c:pt idx="859">
                  <c:v>20.886385000000015</c:v>
                </c:pt>
                <c:pt idx="860">
                  <c:v>20.918770000000016</c:v>
                </c:pt>
                <c:pt idx="861">
                  <c:v>20.951470000000015</c:v>
                </c:pt>
                <c:pt idx="862">
                  <c:v>20.984515000000016</c:v>
                </c:pt>
                <c:pt idx="863">
                  <c:v>21.017890000000016</c:v>
                </c:pt>
                <c:pt idx="864">
                  <c:v>21.051640000000017</c:v>
                </c:pt>
                <c:pt idx="865">
                  <c:v>21.068620000000017</c:v>
                </c:pt>
                <c:pt idx="866">
                  <c:v>21.079580000000018</c:v>
                </c:pt>
                <c:pt idx="867">
                  <c:v>21.101775000000018</c:v>
                </c:pt>
                <c:pt idx="868">
                  <c:v>21.124260000000017</c:v>
                </c:pt>
                <c:pt idx="869">
                  <c:v>21.146745000000017</c:v>
                </c:pt>
                <c:pt idx="870">
                  <c:v>21.169200000000018</c:v>
                </c:pt>
                <c:pt idx="871">
                  <c:v>21.191640000000017</c:v>
                </c:pt>
                <c:pt idx="872">
                  <c:v>21.214095000000018</c:v>
                </c:pt>
                <c:pt idx="873">
                  <c:v>21.236535000000018</c:v>
                </c:pt>
                <c:pt idx="874">
                  <c:v>21.258945000000018</c:v>
                </c:pt>
                <c:pt idx="875">
                  <c:v>21.281340000000018</c:v>
                </c:pt>
                <c:pt idx="876">
                  <c:v>21.303705000000019</c:v>
                </c:pt>
                <c:pt idx="877">
                  <c:v>21.326055000000018</c:v>
                </c:pt>
                <c:pt idx="878">
                  <c:v>21.348435000000016</c:v>
                </c:pt>
                <c:pt idx="879">
                  <c:v>21.370880000000017</c:v>
                </c:pt>
                <c:pt idx="880">
                  <c:v>21.393370000000019</c:v>
                </c:pt>
                <c:pt idx="881">
                  <c:v>21.41587000000002</c:v>
                </c:pt>
                <c:pt idx="882">
                  <c:v>21.438130000000019</c:v>
                </c:pt>
                <c:pt idx="883">
                  <c:v>21.460180000000019</c:v>
                </c:pt>
                <c:pt idx="884">
                  <c:v>21.48224500000002</c:v>
                </c:pt>
                <c:pt idx="885">
                  <c:v>21.504370000000019</c:v>
                </c:pt>
                <c:pt idx="886">
                  <c:v>21.52651000000002</c:v>
                </c:pt>
                <c:pt idx="887">
                  <c:v>21.54865000000002</c:v>
                </c:pt>
                <c:pt idx="888">
                  <c:v>21.570850000000021</c:v>
                </c:pt>
                <c:pt idx="889">
                  <c:v>21.593020000000021</c:v>
                </c:pt>
                <c:pt idx="890">
                  <c:v>21.615160000000021</c:v>
                </c:pt>
                <c:pt idx="891">
                  <c:v>21.637315000000022</c:v>
                </c:pt>
                <c:pt idx="892">
                  <c:v>21.659530000000021</c:v>
                </c:pt>
                <c:pt idx="893">
                  <c:v>21.681745000000021</c:v>
                </c:pt>
                <c:pt idx="894">
                  <c:v>21.703930000000021</c:v>
                </c:pt>
                <c:pt idx="895">
                  <c:v>21.726160000000021</c:v>
                </c:pt>
                <c:pt idx="896">
                  <c:v>21.748405000000023</c:v>
                </c:pt>
                <c:pt idx="897">
                  <c:v>21.770620000000022</c:v>
                </c:pt>
                <c:pt idx="898">
                  <c:v>21.792820000000024</c:v>
                </c:pt>
                <c:pt idx="899">
                  <c:v>21.815050000000024</c:v>
                </c:pt>
                <c:pt idx="900">
                  <c:v>21.837280000000025</c:v>
                </c:pt>
                <c:pt idx="901">
                  <c:v>21.859495000000024</c:v>
                </c:pt>
                <c:pt idx="902">
                  <c:v>21.881755000000023</c:v>
                </c:pt>
                <c:pt idx="903">
                  <c:v>21.904030000000024</c:v>
                </c:pt>
                <c:pt idx="904">
                  <c:v>21.926260000000024</c:v>
                </c:pt>
                <c:pt idx="905">
                  <c:v>21.948505000000026</c:v>
                </c:pt>
                <c:pt idx="906">
                  <c:v>21.970810000000025</c:v>
                </c:pt>
                <c:pt idx="907">
                  <c:v>21.993115000000024</c:v>
                </c:pt>
                <c:pt idx="908">
                  <c:v>22.015405000000026</c:v>
                </c:pt>
                <c:pt idx="909">
                  <c:v>22.037695000000028</c:v>
                </c:pt>
                <c:pt idx="910">
                  <c:v>22.060000000000027</c:v>
                </c:pt>
                <c:pt idx="911">
                  <c:v>22.082320000000028</c:v>
                </c:pt>
                <c:pt idx="912">
                  <c:v>22.104640000000028</c:v>
                </c:pt>
                <c:pt idx="913">
                  <c:v>22.126990000000028</c:v>
                </c:pt>
                <c:pt idx="914">
                  <c:v>22.149340000000027</c:v>
                </c:pt>
                <c:pt idx="915">
                  <c:v>22.171690000000027</c:v>
                </c:pt>
                <c:pt idx="916">
                  <c:v>22.194055000000027</c:v>
                </c:pt>
                <c:pt idx="917">
                  <c:v>22.216435000000025</c:v>
                </c:pt>
                <c:pt idx="918">
                  <c:v>22.238845000000026</c:v>
                </c:pt>
                <c:pt idx="919">
                  <c:v>22.261255000000027</c:v>
                </c:pt>
                <c:pt idx="920">
                  <c:v>22.283660000000026</c:v>
                </c:pt>
                <c:pt idx="921">
                  <c:v>22.306095000000028</c:v>
                </c:pt>
                <c:pt idx="922">
                  <c:v>22.328580000000027</c:v>
                </c:pt>
                <c:pt idx="923">
                  <c:v>22.351065000000027</c:v>
                </c:pt>
                <c:pt idx="924">
                  <c:v>22.373520000000028</c:v>
                </c:pt>
                <c:pt idx="925">
                  <c:v>22.395975000000028</c:v>
                </c:pt>
                <c:pt idx="926">
                  <c:v>22.418475000000029</c:v>
                </c:pt>
                <c:pt idx="927">
                  <c:v>22.441035000000028</c:v>
                </c:pt>
                <c:pt idx="928">
                  <c:v>22.463595000000026</c:v>
                </c:pt>
                <c:pt idx="929">
                  <c:v>22.486155000000025</c:v>
                </c:pt>
                <c:pt idx="930">
                  <c:v>22.508750000000024</c:v>
                </c:pt>
                <c:pt idx="931">
                  <c:v>22.531330000000025</c:v>
                </c:pt>
                <c:pt idx="932">
                  <c:v>22.553935000000024</c:v>
                </c:pt>
                <c:pt idx="933">
                  <c:v>22.576570000000025</c:v>
                </c:pt>
                <c:pt idx="934">
                  <c:v>22.599190000000025</c:v>
                </c:pt>
                <c:pt idx="935">
                  <c:v>22.621855000000025</c:v>
                </c:pt>
                <c:pt idx="936">
                  <c:v>22.644550000000024</c:v>
                </c:pt>
                <c:pt idx="937">
                  <c:v>22.667275000000025</c:v>
                </c:pt>
                <c:pt idx="938">
                  <c:v>22.690060000000024</c:v>
                </c:pt>
                <c:pt idx="939">
                  <c:v>22.712830000000025</c:v>
                </c:pt>
                <c:pt idx="940">
                  <c:v>22.735630000000025</c:v>
                </c:pt>
                <c:pt idx="941">
                  <c:v>22.758460000000024</c:v>
                </c:pt>
                <c:pt idx="942">
                  <c:v>22.781275000000026</c:v>
                </c:pt>
                <c:pt idx="943">
                  <c:v>22.804120000000026</c:v>
                </c:pt>
                <c:pt idx="944">
                  <c:v>22.826965000000026</c:v>
                </c:pt>
                <c:pt idx="945">
                  <c:v>22.849810000000026</c:v>
                </c:pt>
                <c:pt idx="946">
                  <c:v>22.872700000000027</c:v>
                </c:pt>
                <c:pt idx="947">
                  <c:v>22.895590000000027</c:v>
                </c:pt>
                <c:pt idx="948">
                  <c:v>22.918465000000026</c:v>
                </c:pt>
                <c:pt idx="949">
                  <c:v>22.941370000000028</c:v>
                </c:pt>
                <c:pt idx="950">
                  <c:v>22.964305000000028</c:v>
                </c:pt>
                <c:pt idx="951">
                  <c:v>22.98725500000003</c:v>
                </c:pt>
                <c:pt idx="952">
                  <c:v>23.010220000000029</c:v>
                </c:pt>
                <c:pt idx="953">
                  <c:v>23.03321500000003</c:v>
                </c:pt>
                <c:pt idx="954">
                  <c:v>23.056240000000031</c:v>
                </c:pt>
                <c:pt idx="955">
                  <c:v>23.079325000000029</c:v>
                </c:pt>
                <c:pt idx="956">
                  <c:v>23.10244000000003</c:v>
                </c:pt>
                <c:pt idx="957">
                  <c:v>23.125585000000029</c:v>
                </c:pt>
                <c:pt idx="958">
                  <c:v>23.14879000000003</c:v>
                </c:pt>
                <c:pt idx="959">
                  <c:v>23.17198000000003</c:v>
                </c:pt>
                <c:pt idx="960">
                  <c:v>23.195200000000028</c:v>
                </c:pt>
                <c:pt idx="961">
                  <c:v>23.218480000000028</c:v>
                </c:pt>
                <c:pt idx="962">
                  <c:v>23.241760000000028</c:v>
                </c:pt>
                <c:pt idx="963">
                  <c:v>23.265040000000027</c:v>
                </c:pt>
                <c:pt idx="964">
                  <c:v>23.288350000000026</c:v>
                </c:pt>
                <c:pt idx="965">
                  <c:v>23.311690000000027</c:v>
                </c:pt>
                <c:pt idx="966">
                  <c:v>23.335045000000026</c:v>
                </c:pt>
                <c:pt idx="967">
                  <c:v>23.358445000000025</c:v>
                </c:pt>
                <c:pt idx="968">
                  <c:v>23.381875000000026</c:v>
                </c:pt>
                <c:pt idx="969">
                  <c:v>23.405305000000027</c:v>
                </c:pt>
                <c:pt idx="970">
                  <c:v>23.428765000000027</c:v>
                </c:pt>
                <c:pt idx="971">
                  <c:v>23.452285000000028</c:v>
                </c:pt>
                <c:pt idx="972">
                  <c:v>23.475865000000027</c:v>
                </c:pt>
                <c:pt idx="973">
                  <c:v>23.499490000000026</c:v>
                </c:pt>
                <c:pt idx="974">
                  <c:v>23.523145000000028</c:v>
                </c:pt>
                <c:pt idx="975">
                  <c:v>23.546810000000029</c:v>
                </c:pt>
                <c:pt idx="976">
                  <c:v>23.570505000000029</c:v>
                </c:pt>
                <c:pt idx="977">
                  <c:v>23.594250000000031</c:v>
                </c:pt>
                <c:pt idx="978">
                  <c:v>23.61801000000003</c:v>
                </c:pt>
                <c:pt idx="979">
                  <c:v>23.641785000000031</c:v>
                </c:pt>
                <c:pt idx="980">
                  <c:v>23.66559000000003</c:v>
                </c:pt>
                <c:pt idx="981">
                  <c:v>23.689425000000028</c:v>
                </c:pt>
                <c:pt idx="982">
                  <c:v>23.713320000000028</c:v>
                </c:pt>
                <c:pt idx="983">
                  <c:v>23.737245000000026</c:v>
                </c:pt>
                <c:pt idx="984">
                  <c:v>23.761170000000025</c:v>
                </c:pt>
                <c:pt idx="985">
                  <c:v>23.785140000000023</c:v>
                </c:pt>
                <c:pt idx="986">
                  <c:v>23.809185000000024</c:v>
                </c:pt>
                <c:pt idx="987">
                  <c:v>23.833260000000024</c:v>
                </c:pt>
                <c:pt idx="988">
                  <c:v>23.857350000000025</c:v>
                </c:pt>
                <c:pt idx="989">
                  <c:v>23.881500000000024</c:v>
                </c:pt>
                <c:pt idx="990">
                  <c:v>23.905710000000024</c:v>
                </c:pt>
                <c:pt idx="991">
                  <c:v>23.929980000000025</c:v>
                </c:pt>
                <c:pt idx="992">
                  <c:v>23.954310000000024</c:v>
                </c:pt>
                <c:pt idx="993">
                  <c:v>23.978670000000026</c:v>
                </c:pt>
                <c:pt idx="994">
                  <c:v>24.003030000000027</c:v>
                </c:pt>
                <c:pt idx="995">
                  <c:v>24.027410000000028</c:v>
                </c:pt>
                <c:pt idx="996">
                  <c:v>24.051820000000028</c:v>
                </c:pt>
                <c:pt idx="997">
                  <c:v>24.076270000000029</c:v>
                </c:pt>
                <c:pt idx="998">
                  <c:v>24.100790000000028</c:v>
                </c:pt>
                <c:pt idx="999">
                  <c:v>24.125370000000029</c:v>
                </c:pt>
                <c:pt idx="1000">
                  <c:v>24.150000000000027</c:v>
                </c:pt>
                <c:pt idx="1001">
                  <c:v>24.174700000000026</c:v>
                </c:pt>
                <c:pt idx="1002">
                  <c:v>24.199460000000027</c:v>
                </c:pt>
                <c:pt idx="1003">
                  <c:v>24.224270000000026</c:v>
                </c:pt>
                <c:pt idx="1004">
                  <c:v>24.249140000000025</c:v>
                </c:pt>
                <c:pt idx="1005">
                  <c:v>24.274040000000024</c:v>
                </c:pt>
                <c:pt idx="1006">
                  <c:v>24.298970000000025</c:v>
                </c:pt>
                <c:pt idx="1007">
                  <c:v>24.323945000000027</c:v>
                </c:pt>
                <c:pt idx="1008">
                  <c:v>24.349010000000028</c:v>
                </c:pt>
                <c:pt idx="1009">
                  <c:v>24.37416500000003</c:v>
                </c:pt>
                <c:pt idx="1010">
                  <c:v>24.39935000000003</c:v>
                </c:pt>
                <c:pt idx="1011">
                  <c:v>24.424580000000031</c:v>
                </c:pt>
                <c:pt idx="1012">
                  <c:v>24.44988500000003</c:v>
                </c:pt>
                <c:pt idx="1013">
                  <c:v>24.475250000000031</c:v>
                </c:pt>
                <c:pt idx="1014">
                  <c:v>24.500640000000033</c:v>
                </c:pt>
                <c:pt idx="1015">
                  <c:v>24.526075000000034</c:v>
                </c:pt>
                <c:pt idx="1016">
                  <c:v>24.551605000000034</c:v>
                </c:pt>
                <c:pt idx="1017">
                  <c:v>24.577240000000035</c:v>
                </c:pt>
                <c:pt idx="1018">
                  <c:v>24.602935000000034</c:v>
                </c:pt>
                <c:pt idx="1019">
                  <c:v>24.628660000000036</c:v>
                </c:pt>
                <c:pt idx="1020">
                  <c:v>24.654475000000037</c:v>
                </c:pt>
                <c:pt idx="1021">
                  <c:v>24.680380000000039</c:v>
                </c:pt>
                <c:pt idx="1022">
                  <c:v>24.70633000000004</c:v>
                </c:pt>
                <c:pt idx="1023">
                  <c:v>24.732355000000041</c:v>
                </c:pt>
                <c:pt idx="1024">
                  <c:v>24.758500000000041</c:v>
                </c:pt>
                <c:pt idx="1025">
                  <c:v>24.784750000000042</c:v>
                </c:pt>
                <c:pt idx="1026">
                  <c:v>24.81106000000004</c:v>
                </c:pt>
                <c:pt idx="1027">
                  <c:v>24.83743000000004</c:v>
                </c:pt>
                <c:pt idx="1028">
                  <c:v>24.863875000000039</c:v>
                </c:pt>
                <c:pt idx="1029">
                  <c:v>24.890395000000041</c:v>
                </c:pt>
                <c:pt idx="1030">
                  <c:v>24.917005000000042</c:v>
                </c:pt>
                <c:pt idx="1031">
                  <c:v>24.943690000000043</c:v>
                </c:pt>
                <c:pt idx="1032">
                  <c:v>24.970465000000043</c:v>
                </c:pt>
                <c:pt idx="1033">
                  <c:v>24.997360000000043</c:v>
                </c:pt>
                <c:pt idx="1034">
                  <c:v>25.024330000000042</c:v>
                </c:pt>
                <c:pt idx="1035">
                  <c:v>25.051375000000043</c:v>
                </c:pt>
                <c:pt idx="1036">
                  <c:v>25.078510000000044</c:v>
                </c:pt>
                <c:pt idx="1037">
                  <c:v>25.105780000000046</c:v>
                </c:pt>
                <c:pt idx="1038">
                  <c:v>25.133170000000046</c:v>
                </c:pt>
                <c:pt idx="1039">
                  <c:v>25.160610000000045</c:v>
                </c:pt>
                <c:pt idx="1040">
                  <c:v>25.188150000000043</c:v>
                </c:pt>
                <c:pt idx="1041">
                  <c:v>25.215835000000045</c:v>
                </c:pt>
                <c:pt idx="1042">
                  <c:v>25.243645000000043</c:v>
                </c:pt>
                <c:pt idx="1043">
                  <c:v>25.271600000000042</c:v>
                </c:pt>
                <c:pt idx="1044">
                  <c:v>25.299690000000041</c:v>
                </c:pt>
                <c:pt idx="1045">
                  <c:v>25.32790500000004</c:v>
                </c:pt>
                <c:pt idx="1046">
                  <c:v>25.356270000000041</c:v>
                </c:pt>
                <c:pt idx="1047">
                  <c:v>25.384755000000041</c:v>
                </c:pt>
                <c:pt idx="1048">
                  <c:v>25.413330000000041</c:v>
                </c:pt>
                <c:pt idx="1049">
                  <c:v>25.442040000000041</c:v>
                </c:pt>
                <c:pt idx="1050">
                  <c:v>25.470930000000042</c:v>
                </c:pt>
                <c:pt idx="1051">
                  <c:v>25.49997000000004</c:v>
                </c:pt>
                <c:pt idx="1052">
                  <c:v>25.52916000000004</c:v>
                </c:pt>
                <c:pt idx="1053">
                  <c:v>25.558515000000039</c:v>
                </c:pt>
                <c:pt idx="1054">
                  <c:v>25.588020000000039</c:v>
                </c:pt>
                <c:pt idx="1055">
                  <c:v>25.617675000000041</c:v>
                </c:pt>
                <c:pt idx="1056">
                  <c:v>25.647495000000042</c:v>
                </c:pt>
                <c:pt idx="1057">
                  <c:v>25.677465000000041</c:v>
                </c:pt>
                <c:pt idx="1058">
                  <c:v>25.70761500000004</c:v>
                </c:pt>
                <c:pt idx="1059">
                  <c:v>25.73797000000004</c:v>
                </c:pt>
                <c:pt idx="1060">
                  <c:v>25.76850500000004</c:v>
                </c:pt>
                <c:pt idx="1061">
                  <c:v>25.799255000000041</c:v>
                </c:pt>
                <c:pt idx="1062">
                  <c:v>25.830230000000043</c:v>
                </c:pt>
                <c:pt idx="1063">
                  <c:v>25.861415000000044</c:v>
                </c:pt>
                <c:pt idx="1064">
                  <c:v>25.892810000000043</c:v>
                </c:pt>
                <c:pt idx="1065">
                  <c:v>25.924460000000042</c:v>
                </c:pt>
                <c:pt idx="1066">
                  <c:v>25.956035000000043</c:v>
                </c:pt>
                <c:pt idx="1067">
                  <c:v>25.987490000000044</c:v>
                </c:pt>
                <c:pt idx="1068">
                  <c:v>26.019200000000044</c:v>
                </c:pt>
                <c:pt idx="1069">
                  <c:v>26.051195000000043</c:v>
                </c:pt>
                <c:pt idx="1070">
                  <c:v>26.083505000000041</c:v>
                </c:pt>
                <c:pt idx="1071">
                  <c:v>26.116145000000042</c:v>
                </c:pt>
                <c:pt idx="1072">
                  <c:v>26.149100000000043</c:v>
                </c:pt>
                <c:pt idx="1073">
                  <c:v>26.182415000000045</c:v>
                </c:pt>
                <c:pt idx="1074">
                  <c:v>26.216105000000045</c:v>
                </c:pt>
                <c:pt idx="1075">
                  <c:v>26.233040000000045</c:v>
                </c:pt>
                <c:pt idx="1076">
                  <c:v>26.243540000000046</c:v>
                </c:pt>
                <c:pt idx="1077">
                  <c:v>26.264840000000046</c:v>
                </c:pt>
                <c:pt idx="1078">
                  <c:v>26.286455000000046</c:v>
                </c:pt>
                <c:pt idx="1079">
                  <c:v>26.308085000000045</c:v>
                </c:pt>
                <c:pt idx="1080">
                  <c:v>26.329685000000044</c:v>
                </c:pt>
                <c:pt idx="1081">
                  <c:v>26.351270000000046</c:v>
                </c:pt>
                <c:pt idx="1082">
                  <c:v>26.372885000000046</c:v>
                </c:pt>
                <c:pt idx="1083">
                  <c:v>26.394485000000046</c:v>
                </c:pt>
                <c:pt idx="1084">
                  <c:v>26.416085000000045</c:v>
                </c:pt>
                <c:pt idx="1085">
                  <c:v>26.437685000000045</c:v>
                </c:pt>
                <c:pt idx="1086">
                  <c:v>26.459240000000044</c:v>
                </c:pt>
                <c:pt idx="1087">
                  <c:v>26.480810000000044</c:v>
                </c:pt>
                <c:pt idx="1088">
                  <c:v>26.502380000000045</c:v>
                </c:pt>
                <c:pt idx="1089">
                  <c:v>26.523920000000047</c:v>
                </c:pt>
                <c:pt idx="1090">
                  <c:v>26.545460000000048</c:v>
                </c:pt>
                <c:pt idx="1091">
                  <c:v>26.567030000000049</c:v>
                </c:pt>
                <c:pt idx="1092">
                  <c:v>26.588600000000049</c:v>
                </c:pt>
                <c:pt idx="1093">
                  <c:v>26.610140000000051</c:v>
                </c:pt>
                <c:pt idx="1094">
                  <c:v>26.631710000000052</c:v>
                </c:pt>
                <c:pt idx="1095">
                  <c:v>26.653295000000053</c:v>
                </c:pt>
                <c:pt idx="1096">
                  <c:v>26.674880000000055</c:v>
                </c:pt>
                <c:pt idx="1097">
                  <c:v>26.696450000000056</c:v>
                </c:pt>
                <c:pt idx="1098">
                  <c:v>26.718035000000057</c:v>
                </c:pt>
                <c:pt idx="1099">
                  <c:v>26.739635000000057</c:v>
                </c:pt>
                <c:pt idx="1100">
                  <c:v>26.761235000000056</c:v>
                </c:pt>
                <c:pt idx="1101">
                  <c:v>26.782850000000057</c:v>
                </c:pt>
                <c:pt idx="1102">
                  <c:v>26.804465000000057</c:v>
                </c:pt>
                <c:pt idx="1103">
                  <c:v>26.826095000000056</c:v>
                </c:pt>
                <c:pt idx="1104">
                  <c:v>26.847690000000057</c:v>
                </c:pt>
                <c:pt idx="1105">
                  <c:v>26.869270000000057</c:v>
                </c:pt>
                <c:pt idx="1106">
                  <c:v>26.890855000000059</c:v>
                </c:pt>
                <c:pt idx="1107">
                  <c:v>26.912455000000058</c:v>
                </c:pt>
                <c:pt idx="1108">
                  <c:v>26.934070000000059</c:v>
                </c:pt>
                <c:pt idx="1109">
                  <c:v>26.955700000000057</c:v>
                </c:pt>
                <c:pt idx="1110">
                  <c:v>26.977345000000057</c:v>
                </c:pt>
                <c:pt idx="1111">
                  <c:v>26.998960000000057</c:v>
                </c:pt>
                <c:pt idx="1112">
                  <c:v>27.020605000000057</c:v>
                </c:pt>
                <c:pt idx="1113">
                  <c:v>27.042265000000057</c:v>
                </c:pt>
                <c:pt idx="1114">
                  <c:v>27.063940000000056</c:v>
                </c:pt>
                <c:pt idx="1115">
                  <c:v>27.085645000000056</c:v>
                </c:pt>
                <c:pt idx="1116">
                  <c:v>27.107350000000057</c:v>
                </c:pt>
                <c:pt idx="1117">
                  <c:v>27.129085000000057</c:v>
                </c:pt>
                <c:pt idx="1118">
                  <c:v>27.150835000000058</c:v>
                </c:pt>
                <c:pt idx="1119">
                  <c:v>27.172540000000058</c:v>
                </c:pt>
                <c:pt idx="1120">
                  <c:v>27.194260000000057</c:v>
                </c:pt>
                <c:pt idx="1121">
                  <c:v>27.216025000000055</c:v>
                </c:pt>
                <c:pt idx="1122">
                  <c:v>27.237760000000055</c:v>
                </c:pt>
                <c:pt idx="1123">
                  <c:v>27.259525000000053</c:v>
                </c:pt>
                <c:pt idx="1124">
                  <c:v>27.281290000000052</c:v>
                </c:pt>
                <c:pt idx="1125">
                  <c:v>27.303040000000053</c:v>
                </c:pt>
                <c:pt idx="1126">
                  <c:v>27.324820000000052</c:v>
                </c:pt>
                <c:pt idx="1127">
                  <c:v>27.346615000000053</c:v>
                </c:pt>
                <c:pt idx="1128">
                  <c:v>27.368410000000054</c:v>
                </c:pt>
                <c:pt idx="1129">
                  <c:v>27.390220000000053</c:v>
                </c:pt>
                <c:pt idx="1130">
                  <c:v>27.412060000000054</c:v>
                </c:pt>
                <c:pt idx="1131">
                  <c:v>27.433900000000055</c:v>
                </c:pt>
                <c:pt idx="1132">
                  <c:v>27.455740000000056</c:v>
                </c:pt>
                <c:pt idx="1133">
                  <c:v>27.477580000000057</c:v>
                </c:pt>
                <c:pt idx="1134">
                  <c:v>27.499435000000055</c:v>
                </c:pt>
                <c:pt idx="1135">
                  <c:v>27.521320000000056</c:v>
                </c:pt>
                <c:pt idx="1136">
                  <c:v>27.543190000000056</c:v>
                </c:pt>
                <c:pt idx="1137">
                  <c:v>27.565030000000057</c:v>
                </c:pt>
                <c:pt idx="1138">
                  <c:v>27.586930000000056</c:v>
                </c:pt>
                <c:pt idx="1139">
                  <c:v>27.608860000000057</c:v>
                </c:pt>
                <c:pt idx="1140">
                  <c:v>27.630760000000055</c:v>
                </c:pt>
                <c:pt idx="1141">
                  <c:v>27.652675000000055</c:v>
                </c:pt>
                <c:pt idx="1142">
                  <c:v>27.674650000000057</c:v>
                </c:pt>
                <c:pt idx="1143">
                  <c:v>27.696655000000057</c:v>
                </c:pt>
                <c:pt idx="1144">
                  <c:v>27.718660000000057</c:v>
                </c:pt>
                <c:pt idx="1145">
                  <c:v>27.740680000000058</c:v>
                </c:pt>
                <c:pt idx="1146">
                  <c:v>27.762715000000057</c:v>
                </c:pt>
                <c:pt idx="1147">
                  <c:v>27.784780000000058</c:v>
                </c:pt>
                <c:pt idx="1148">
                  <c:v>27.80689000000006</c:v>
                </c:pt>
                <c:pt idx="1149">
                  <c:v>27.82903000000006</c:v>
                </c:pt>
                <c:pt idx="1150">
                  <c:v>27.85117000000006</c:v>
                </c:pt>
                <c:pt idx="1151">
                  <c:v>27.873280000000062</c:v>
                </c:pt>
                <c:pt idx="1152">
                  <c:v>27.895390000000063</c:v>
                </c:pt>
                <c:pt idx="1153">
                  <c:v>27.917560000000062</c:v>
                </c:pt>
                <c:pt idx="1154">
                  <c:v>27.939790000000063</c:v>
                </c:pt>
                <c:pt idx="1155">
                  <c:v>27.962020000000063</c:v>
                </c:pt>
                <c:pt idx="1156">
                  <c:v>27.984220000000064</c:v>
                </c:pt>
                <c:pt idx="1157">
                  <c:v>28.006450000000065</c:v>
                </c:pt>
                <c:pt idx="1158">
                  <c:v>28.028740000000067</c:v>
                </c:pt>
                <c:pt idx="1159">
                  <c:v>28.051060000000067</c:v>
                </c:pt>
                <c:pt idx="1160">
                  <c:v>28.073410000000067</c:v>
                </c:pt>
                <c:pt idx="1161">
                  <c:v>28.095760000000066</c:v>
                </c:pt>
                <c:pt idx="1162">
                  <c:v>28.118125000000067</c:v>
                </c:pt>
                <c:pt idx="1163">
                  <c:v>28.140535000000067</c:v>
                </c:pt>
                <c:pt idx="1164">
                  <c:v>28.162930000000067</c:v>
                </c:pt>
                <c:pt idx="1165">
                  <c:v>28.185355000000065</c:v>
                </c:pt>
                <c:pt idx="1166">
                  <c:v>28.207840000000065</c:v>
                </c:pt>
                <c:pt idx="1167">
                  <c:v>28.230310000000063</c:v>
                </c:pt>
                <c:pt idx="1168">
                  <c:v>28.252795000000063</c:v>
                </c:pt>
                <c:pt idx="1169">
                  <c:v>28.275340000000064</c:v>
                </c:pt>
                <c:pt idx="1170">
                  <c:v>28.297900000000062</c:v>
                </c:pt>
                <c:pt idx="1171">
                  <c:v>28.320490000000063</c:v>
                </c:pt>
                <c:pt idx="1172">
                  <c:v>28.343110000000063</c:v>
                </c:pt>
                <c:pt idx="1173">
                  <c:v>28.365730000000063</c:v>
                </c:pt>
                <c:pt idx="1174">
                  <c:v>28.388395000000063</c:v>
                </c:pt>
                <c:pt idx="1175">
                  <c:v>28.411105000000063</c:v>
                </c:pt>
                <c:pt idx="1176">
                  <c:v>28.433860000000063</c:v>
                </c:pt>
                <c:pt idx="1177">
                  <c:v>28.456690000000062</c:v>
                </c:pt>
                <c:pt idx="1178">
                  <c:v>28.479520000000061</c:v>
                </c:pt>
                <c:pt idx="1179">
                  <c:v>28.502335000000063</c:v>
                </c:pt>
                <c:pt idx="1180">
                  <c:v>28.525180000000063</c:v>
                </c:pt>
                <c:pt idx="1181">
                  <c:v>28.548055000000062</c:v>
                </c:pt>
                <c:pt idx="1182">
                  <c:v>28.570930000000061</c:v>
                </c:pt>
                <c:pt idx="1183">
                  <c:v>28.59380500000006</c:v>
                </c:pt>
                <c:pt idx="1184">
                  <c:v>28.61674000000006</c:v>
                </c:pt>
                <c:pt idx="1185">
                  <c:v>28.639720000000061</c:v>
                </c:pt>
                <c:pt idx="1186">
                  <c:v>28.662700000000061</c:v>
                </c:pt>
                <c:pt idx="1187">
                  <c:v>28.685725000000062</c:v>
                </c:pt>
                <c:pt idx="1188">
                  <c:v>28.708795000000062</c:v>
                </c:pt>
                <c:pt idx="1189">
                  <c:v>28.731880000000061</c:v>
                </c:pt>
                <c:pt idx="1190">
                  <c:v>28.75498000000006</c:v>
                </c:pt>
                <c:pt idx="1191">
                  <c:v>28.77812500000006</c:v>
                </c:pt>
                <c:pt idx="1192">
                  <c:v>28.80133000000006</c:v>
                </c:pt>
                <c:pt idx="1193">
                  <c:v>28.824580000000061</c:v>
                </c:pt>
                <c:pt idx="1194">
                  <c:v>28.847860000000061</c:v>
                </c:pt>
                <c:pt idx="1195">
                  <c:v>28.87117000000006</c:v>
                </c:pt>
                <c:pt idx="1196">
                  <c:v>28.894510000000061</c:v>
                </c:pt>
                <c:pt idx="1197">
                  <c:v>28.917880000000061</c:v>
                </c:pt>
                <c:pt idx="1198">
                  <c:v>28.941280000000059</c:v>
                </c:pt>
                <c:pt idx="1199">
                  <c:v>28.964695000000059</c:v>
                </c:pt>
                <c:pt idx="1200">
                  <c:v>28.988170000000061</c:v>
                </c:pt>
                <c:pt idx="1201">
                  <c:v>29.011690000000062</c:v>
                </c:pt>
                <c:pt idx="1202">
                  <c:v>29.035240000000062</c:v>
                </c:pt>
                <c:pt idx="1203">
                  <c:v>29.058835000000062</c:v>
                </c:pt>
                <c:pt idx="1204">
                  <c:v>29.082490000000064</c:v>
                </c:pt>
                <c:pt idx="1205">
                  <c:v>29.106220000000064</c:v>
                </c:pt>
                <c:pt idx="1206">
                  <c:v>29.130010000000066</c:v>
                </c:pt>
                <c:pt idx="1207">
                  <c:v>29.153860000000066</c:v>
                </c:pt>
                <c:pt idx="1208">
                  <c:v>29.177740000000064</c:v>
                </c:pt>
                <c:pt idx="1209">
                  <c:v>29.201620000000062</c:v>
                </c:pt>
                <c:pt idx="1210">
                  <c:v>29.225500000000061</c:v>
                </c:pt>
                <c:pt idx="1211">
                  <c:v>29.249425000000059</c:v>
                </c:pt>
                <c:pt idx="1212">
                  <c:v>29.273410000000059</c:v>
                </c:pt>
                <c:pt idx="1213">
                  <c:v>29.297440000000059</c:v>
                </c:pt>
                <c:pt idx="1214">
                  <c:v>29.32153000000006</c:v>
                </c:pt>
                <c:pt idx="1215">
                  <c:v>29.345680000000058</c:v>
                </c:pt>
                <c:pt idx="1216">
                  <c:v>29.369875000000057</c:v>
                </c:pt>
                <c:pt idx="1217">
                  <c:v>29.394115000000056</c:v>
                </c:pt>
                <c:pt idx="1218">
                  <c:v>29.418400000000055</c:v>
                </c:pt>
                <c:pt idx="1219">
                  <c:v>29.442715000000057</c:v>
                </c:pt>
                <c:pt idx="1220">
                  <c:v>29.467060000000057</c:v>
                </c:pt>
                <c:pt idx="1221">
                  <c:v>29.491450000000057</c:v>
                </c:pt>
                <c:pt idx="1222">
                  <c:v>29.515930000000058</c:v>
                </c:pt>
                <c:pt idx="1223">
                  <c:v>29.540470000000056</c:v>
                </c:pt>
                <c:pt idx="1224">
                  <c:v>29.565025000000055</c:v>
                </c:pt>
                <c:pt idx="1225">
                  <c:v>29.589610000000054</c:v>
                </c:pt>
                <c:pt idx="1226">
                  <c:v>29.614255000000053</c:v>
                </c:pt>
                <c:pt idx="1227">
                  <c:v>29.639005000000054</c:v>
                </c:pt>
                <c:pt idx="1228">
                  <c:v>29.663830000000054</c:v>
                </c:pt>
                <c:pt idx="1229">
                  <c:v>29.688700000000054</c:v>
                </c:pt>
                <c:pt idx="1230">
                  <c:v>29.713630000000055</c:v>
                </c:pt>
                <c:pt idx="1231">
                  <c:v>29.738605000000057</c:v>
                </c:pt>
                <c:pt idx="1232">
                  <c:v>29.763655000000057</c:v>
                </c:pt>
                <c:pt idx="1233">
                  <c:v>29.788780000000056</c:v>
                </c:pt>
                <c:pt idx="1234">
                  <c:v>29.813935000000058</c:v>
                </c:pt>
                <c:pt idx="1235">
                  <c:v>29.839165000000058</c:v>
                </c:pt>
                <c:pt idx="1236">
                  <c:v>29.864470000000058</c:v>
                </c:pt>
                <c:pt idx="1237">
                  <c:v>29.889820000000057</c:v>
                </c:pt>
                <c:pt idx="1238">
                  <c:v>29.915230000000058</c:v>
                </c:pt>
                <c:pt idx="1239">
                  <c:v>29.940685000000059</c:v>
                </c:pt>
                <c:pt idx="1240">
                  <c:v>29.96618500000006</c:v>
                </c:pt>
                <c:pt idx="1241">
                  <c:v>29.99176000000006</c:v>
                </c:pt>
                <c:pt idx="1242">
                  <c:v>30.017440000000061</c:v>
                </c:pt>
                <c:pt idx="1243">
                  <c:v>30.043240000000061</c:v>
                </c:pt>
                <c:pt idx="1244">
                  <c:v>30.06911500000006</c:v>
                </c:pt>
                <c:pt idx="1245">
                  <c:v>30.095020000000062</c:v>
                </c:pt>
                <c:pt idx="1246">
                  <c:v>30.120985000000061</c:v>
                </c:pt>
                <c:pt idx="1247">
                  <c:v>30.147040000000061</c:v>
                </c:pt>
                <c:pt idx="1248">
                  <c:v>30.173215000000059</c:v>
                </c:pt>
                <c:pt idx="1249">
                  <c:v>30.199495000000059</c:v>
                </c:pt>
                <c:pt idx="1250">
                  <c:v>30.225850000000058</c:v>
                </c:pt>
                <c:pt idx="1251">
                  <c:v>30.252295000000057</c:v>
                </c:pt>
                <c:pt idx="1252">
                  <c:v>30.278815000000058</c:v>
                </c:pt>
                <c:pt idx="1253">
                  <c:v>30.305410000000059</c:v>
                </c:pt>
                <c:pt idx="1254">
                  <c:v>30.332080000000058</c:v>
                </c:pt>
                <c:pt idx="1255">
                  <c:v>30.358855000000059</c:v>
                </c:pt>
                <c:pt idx="1256">
                  <c:v>30.385750000000058</c:v>
                </c:pt>
                <c:pt idx="1257">
                  <c:v>30.412705000000059</c:v>
                </c:pt>
                <c:pt idx="1258">
                  <c:v>30.439735000000059</c:v>
                </c:pt>
                <c:pt idx="1259">
                  <c:v>30.466900000000059</c:v>
                </c:pt>
                <c:pt idx="1260">
                  <c:v>30.494185000000058</c:v>
                </c:pt>
                <c:pt idx="1261">
                  <c:v>30.521560000000058</c:v>
                </c:pt>
                <c:pt idx="1262">
                  <c:v>30.54901000000006</c:v>
                </c:pt>
                <c:pt idx="1263">
                  <c:v>30.57658000000006</c:v>
                </c:pt>
                <c:pt idx="1264">
                  <c:v>30.604300000000059</c:v>
                </c:pt>
                <c:pt idx="1265">
                  <c:v>30.63214000000006</c:v>
                </c:pt>
                <c:pt idx="1266">
                  <c:v>30.660115000000062</c:v>
                </c:pt>
                <c:pt idx="1267">
                  <c:v>30.688225000000063</c:v>
                </c:pt>
                <c:pt idx="1268">
                  <c:v>30.716455000000064</c:v>
                </c:pt>
                <c:pt idx="1269">
                  <c:v>30.744835000000062</c:v>
                </c:pt>
                <c:pt idx="1270">
                  <c:v>30.773365000000062</c:v>
                </c:pt>
                <c:pt idx="1271">
                  <c:v>30.802045000000064</c:v>
                </c:pt>
                <c:pt idx="1272">
                  <c:v>30.830890000000064</c:v>
                </c:pt>
                <c:pt idx="1273">
                  <c:v>30.859840000000062</c:v>
                </c:pt>
                <c:pt idx="1274">
                  <c:v>30.888925000000061</c:v>
                </c:pt>
                <c:pt idx="1275">
                  <c:v>30.918205000000061</c:v>
                </c:pt>
                <c:pt idx="1276">
                  <c:v>30.94765000000006</c:v>
                </c:pt>
                <c:pt idx="1277">
                  <c:v>30.977230000000059</c:v>
                </c:pt>
                <c:pt idx="1278">
                  <c:v>31.00700500000006</c:v>
                </c:pt>
                <c:pt idx="1279">
                  <c:v>31.037005000000061</c:v>
                </c:pt>
                <c:pt idx="1280">
                  <c:v>31.06720000000006</c:v>
                </c:pt>
                <c:pt idx="1281">
                  <c:v>31.097590000000061</c:v>
                </c:pt>
                <c:pt idx="1282">
                  <c:v>31.12819000000006</c:v>
                </c:pt>
                <c:pt idx="1283">
                  <c:v>31.159030000000062</c:v>
                </c:pt>
                <c:pt idx="1284">
                  <c:v>31.190095000000063</c:v>
                </c:pt>
                <c:pt idx="1285">
                  <c:v>31.221370000000064</c:v>
                </c:pt>
                <c:pt idx="1286">
                  <c:v>31.252900000000064</c:v>
                </c:pt>
                <c:pt idx="1287">
                  <c:v>31.284670000000066</c:v>
                </c:pt>
                <c:pt idx="1288">
                  <c:v>31.316650000000067</c:v>
                </c:pt>
                <c:pt idx="1289">
                  <c:v>31.348930000000067</c:v>
                </c:pt>
                <c:pt idx="1290">
                  <c:v>31.381540000000065</c:v>
                </c:pt>
                <c:pt idx="1291">
                  <c:v>31.397920000000067</c:v>
                </c:pt>
                <c:pt idx="1292">
                  <c:v>31.408615000000065</c:v>
                </c:pt>
                <c:pt idx="1293">
                  <c:v>31.430290000000063</c:v>
                </c:pt>
                <c:pt idx="1294">
                  <c:v>31.452235000000062</c:v>
                </c:pt>
                <c:pt idx="1295">
                  <c:v>31.474190000000061</c:v>
                </c:pt>
                <c:pt idx="1296">
                  <c:v>31.496130000000061</c:v>
                </c:pt>
                <c:pt idx="1297">
                  <c:v>31.518060000000062</c:v>
                </c:pt>
                <c:pt idx="1298">
                  <c:v>31.539990000000063</c:v>
                </c:pt>
                <c:pt idx="1299">
                  <c:v>31.561860000000063</c:v>
                </c:pt>
                <c:pt idx="1300">
                  <c:v>31.583715000000062</c:v>
                </c:pt>
                <c:pt idx="1301">
                  <c:v>31.605585000000062</c:v>
                </c:pt>
                <c:pt idx="1302">
                  <c:v>31.627425000000063</c:v>
                </c:pt>
                <c:pt idx="1303">
                  <c:v>31.649235000000061</c:v>
                </c:pt>
                <c:pt idx="1304">
                  <c:v>31.671015000000061</c:v>
                </c:pt>
                <c:pt idx="1305">
                  <c:v>31.692780000000059</c:v>
                </c:pt>
                <c:pt idx="1306">
                  <c:v>31.714560000000059</c:v>
                </c:pt>
                <c:pt idx="1307">
                  <c:v>31.73635500000006</c:v>
                </c:pt>
                <c:pt idx="1308">
                  <c:v>31.758105000000061</c:v>
                </c:pt>
                <c:pt idx="1309">
                  <c:v>31.779810000000062</c:v>
                </c:pt>
                <c:pt idx="1310">
                  <c:v>31.80153000000006</c:v>
                </c:pt>
                <c:pt idx="1311">
                  <c:v>31.823295000000059</c:v>
                </c:pt>
                <c:pt idx="1312">
                  <c:v>31.845045000000059</c:v>
                </c:pt>
                <c:pt idx="1313">
                  <c:v>31.866765000000058</c:v>
                </c:pt>
                <c:pt idx="1314">
                  <c:v>31.888485000000056</c:v>
                </c:pt>
                <c:pt idx="1315">
                  <c:v>31.910205000000055</c:v>
                </c:pt>
                <c:pt idx="1316">
                  <c:v>31.931940000000054</c:v>
                </c:pt>
                <c:pt idx="1317">
                  <c:v>31.953660000000053</c:v>
                </c:pt>
                <c:pt idx="1318">
                  <c:v>31.975380000000051</c:v>
                </c:pt>
                <c:pt idx="1319">
                  <c:v>31.997130000000052</c:v>
                </c:pt>
                <c:pt idx="1320">
                  <c:v>32.018880000000053</c:v>
                </c:pt>
                <c:pt idx="1321">
                  <c:v>32.040645000000055</c:v>
                </c:pt>
                <c:pt idx="1322">
                  <c:v>32.062410000000057</c:v>
                </c:pt>
                <c:pt idx="1323">
                  <c:v>32.084175000000059</c:v>
                </c:pt>
                <c:pt idx="1324">
                  <c:v>32.105950000000057</c:v>
                </c:pt>
                <c:pt idx="1325">
                  <c:v>32.12769500000006</c:v>
                </c:pt>
                <c:pt idx="1326">
                  <c:v>32.149400000000057</c:v>
                </c:pt>
                <c:pt idx="1327">
                  <c:v>32.171120000000059</c:v>
                </c:pt>
                <c:pt idx="1328">
                  <c:v>32.192870000000056</c:v>
                </c:pt>
                <c:pt idx="1329">
                  <c:v>32.214620000000053</c:v>
                </c:pt>
                <c:pt idx="1330">
                  <c:v>32.236370000000051</c:v>
                </c:pt>
                <c:pt idx="1331">
                  <c:v>32.25810500000005</c:v>
                </c:pt>
                <c:pt idx="1332">
                  <c:v>32.279855000000047</c:v>
                </c:pt>
                <c:pt idx="1333">
                  <c:v>32.30162000000005</c:v>
                </c:pt>
                <c:pt idx="1334">
                  <c:v>32.323370000000047</c:v>
                </c:pt>
                <c:pt idx="1335">
                  <c:v>32.345135000000049</c:v>
                </c:pt>
                <c:pt idx="1336">
                  <c:v>32.366945000000051</c:v>
                </c:pt>
                <c:pt idx="1337">
                  <c:v>32.388755000000053</c:v>
                </c:pt>
                <c:pt idx="1338">
                  <c:v>32.410565000000055</c:v>
                </c:pt>
                <c:pt idx="1339">
                  <c:v>32.432390000000055</c:v>
                </c:pt>
                <c:pt idx="1340">
                  <c:v>32.454215000000055</c:v>
                </c:pt>
                <c:pt idx="1341">
                  <c:v>32.476040000000054</c:v>
                </c:pt>
                <c:pt idx="1342">
                  <c:v>32.497865000000054</c:v>
                </c:pt>
                <c:pt idx="1343">
                  <c:v>32.519690000000054</c:v>
                </c:pt>
                <c:pt idx="1344">
                  <c:v>32.541530000000051</c:v>
                </c:pt>
                <c:pt idx="1345">
                  <c:v>32.563385000000054</c:v>
                </c:pt>
                <c:pt idx="1346">
                  <c:v>32.585240000000056</c:v>
                </c:pt>
                <c:pt idx="1347">
                  <c:v>32.607095000000058</c:v>
                </c:pt>
                <c:pt idx="1348">
                  <c:v>32.628980000000055</c:v>
                </c:pt>
                <c:pt idx="1349">
                  <c:v>32.650865000000053</c:v>
                </c:pt>
                <c:pt idx="1350">
                  <c:v>32.67275000000005</c:v>
                </c:pt>
                <c:pt idx="1351">
                  <c:v>32.69462000000005</c:v>
                </c:pt>
                <c:pt idx="1352">
                  <c:v>32.716520000000052</c:v>
                </c:pt>
                <c:pt idx="1353">
                  <c:v>32.73845000000005</c:v>
                </c:pt>
                <c:pt idx="1354">
                  <c:v>32.760335000000048</c:v>
                </c:pt>
                <c:pt idx="1355">
                  <c:v>32.782250000000047</c:v>
                </c:pt>
                <c:pt idx="1356">
                  <c:v>32.804190000000048</c:v>
                </c:pt>
                <c:pt idx="1357">
                  <c:v>32.826115000000051</c:v>
                </c:pt>
                <c:pt idx="1358">
                  <c:v>32.848045000000049</c:v>
                </c:pt>
                <c:pt idx="1359">
                  <c:v>32.870005000000049</c:v>
                </c:pt>
                <c:pt idx="1360">
                  <c:v>32.891995000000051</c:v>
                </c:pt>
                <c:pt idx="1361">
                  <c:v>32.914000000000051</c:v>
                </c:pt>
                <c:pt idx="1362">
                  <c:v>32.936035000000054</c:v>
                </c:pt>
                <c:pt idx="1363">
                  <c:v>32.958130000000054</c:v>
                </c:pt>
                <c:pt idx="1364">
                  <c:v>32.980225000000054</c:v>
                </c:pt>
                <c:pt idx="1365">
                  <c:v>33.002275000000054</c:v>
                </c:pt>
                <c:pt idx="1366">
                  <c:v>33.024340000000052</c:v>
                </c:pt>
                <c:pt idx="1367">
                  <c:v>33.046420000000055</c:v>
                </c:pt>
                <c:pt idx="1368">
                  <c:v>33.068530000000052</c:v>
                </c:pt>
                <c:pt idx="1369">
                  <c:v>33.09068500000005</c:v>
                </c:pt>
                <c:pt idx="1370">
                  <c:v>33.112870000000051</c:v>
                </c:pt>
                <c:pt idx="1371">
                  <c:v>33.135040000000053</c:v>
                </c:pt>
                <c:pt idx="1372">
                  <c:v>33.157210000000056</c:v>
                </c:pt>
                <c:pt idx="1373">
                  <c:v>33.179440000000056</c:v>
                </c:pt>
                <c:pt idx="1374">
                  <c:v>33.201670000000057</c:v>
                </c:pt>
                <c:pt idx="1375">
                  <c:v>33.22388500000006</c:v>
                </c:pt>
                <c:pt idx="1376">
                  <c:v>33.24616000000006</c:v>
                </c:pt>
                <c:pt idx="1377">
                  <c:v>33.268480000000061</c:v>
                </c:pt>
                <c:pt idx="1378">
                  <c:v>33.290800000000061</c:v>
                </c:pt>
                <c:pt idx="1379">
                  <c:v>33.313120000000062</c:v>
                </c:pt>
                <c:pt idx="1380">
                  <c:v>33.335440000000062</c:v>
                </c:pt>
                <c:pt idx="1381">
                  <c:v>33.357760000000063</c:v>
                </c:pt>
                <c:pt idx="1382">
                  <c:v>33.380110000000066</c:v>
                </c:pt>
                <c:pt idx="1383">
                  <c:v>33.402505000000069</c:v>
                </c:pt>
                <c:pt idx="1384">
                  <c:v>33.42487000000007</c:v>
                </c:pt>
                <c:pt idx="1385">
                  <c:v>33.44723500000007</c:v>
                </c:pt>
                <c:pt idx="1386">
                  <c:v>33.469660000000069</c:v>
                </c:pt>
                <c:pt idx="1387">
                  <c:v>33.492130000000067</c:v>
                </c:pt>
                <c:pt idx="1388">
                  <c:v>33.514630000000068</c:v>
                </c:pt>
                <c:pt idx="1389">
                  <c:v>33.537130000000069</c:v>
                </c:pt>
                <c:pt idx="1390">
                  <c:v>33.559645000000067</c:v>
                </c:pt>
                <c:pt idx="1391">
                  <c:v>33.582205000000066</c:v>
                </c:pt>
                <c:pt idx="1392">
                  <c:v>33.604780000000069</c:v>
                </c:pt>
                <c:pt idx="1393">
                  <c:v>33.627355000000072</c:v>
                </c:pt>
                <c:pt idx="1394">
                  <c:v>33.649960000000071</c:v>
                </c:pt>
                <c:pt idx="1395">
                  <c:v>33.67261000000007</c:v>
                </c:pt>
                <c:pt idx="1396">
                  <c:v>33.695320000000066</c:v>
                </c:pt>
                <c:pt idx="1397">
                  <c:v>33.718090000000068</c:v>
                </c:pt>
                <c:pt idx="1398">
                  <c:v>33.740875000000067</c:v>
                </c:pt>
                <c:pt idx="1399">
                  <c:v>33.763630000000063</c:v>
                </c:pt>
                <c:pt idx="1400">
                  <c:v>33.786415000000062</c:v>
                </c:pt>
                <c:pt idx="1401">
                  <c:v>33.809260000000059</c:v>
                </c:pt>
                <c:pt idx="1402">
                  <c:v>33.832135000000058</c:v>
                </c:pt>
                <c:pt idx="1403">
                  <c:v>33.855040000000059</c:v>
                </c:pt>
                <c:pt idx="1404">
                  <c:v>33.877960000000058</c:v>
                </c:pt>
                <c:pt idx="1405">
                  <c:v>33.900880000000058</c:v>
                </c:pt>
                <c:pt idx="1406">
                  <c:v>33.923785000000059</c:v>
                </c:pt>
                <c:pt idx="1407">
                  <c:v>33.946690000000061</c:v>
                </c:pt>
                <c:pt idx="1408">
                  <c:v>33.969640000000062</c:v>
                </c:pt>
                <c:pt idx="1409">
                  <c:v>33.992620000000059</c:v>
                </c:pt>
                <c:pt idx="1410">
                  <c:v>34.015630000000058</c:v>
                </c:pt>
                <c:pt idx="1411">
                  <c:v>34.03867000000006</c:v>
                </c:pt>
                <c:pt idx="1412">
                  <c:v>34.06172500000006</c:v>
                </c:pt>
                <c:pt idx="1413">
                  <c:v>34.084810000000061</c:v>
                </c:pt>
                <c:pt idx="1414">
                  <c:v>34.107955000000061</c:v>
                </c:pt>
                <c:pt idx="1415">
                  <c:v>34.13114500000006</c:v>
                </c:pt>
                <c:pt idx="1416">
                  <c:v>34.154350000000058</c:v>
                </c:pt>
                <c:pt idx="1417">
                  <c:v>34.177600000000055</c:v>
                </c:pt>
                <c:pt idx="1418">
                  <c:v>34.200880000000055</c:v>
                </c:pt>
                <c:pt idx="1419">
                  <c:v>34.224190000000057</c:v>
                </c:pt>
                <c:pt idx="1420">
                  <c:v>34.247545000000059</c:v>
                </c:pt>
                <c:pt idx="1421">
                  <c:v>34.270930000000057</c:v>
                </c:pt>
                <c:pt idx="1422">
                  <c:v>34.294360000000054</c:v>
                </c:pt>
                <c:pt idx="1423">
                  <c:v>34.317805000000057</c:v>
                </c:pt>
                <c:pt idx="1424">
                  <c:v>34.341250000000059</c:v>
                </c:pt>
                <c:pt idx="1425">
                  <c:v>34.364740000000062</c:v>
                </c:pt>
                <c:pt idx="1426">
                  <c:v>34.388300000000065</c:v>
                </c:pt>
                <c:pt idx="1427">
                  <c:v>34.411920000000066</c:v>
                </c:pt>
                <c:pt idx="1428">
                  <c:v>34.435575000000064</c:v>
                </c:pt>
                <c:pt idx="1429">
                  <c:v>34.459230000000062</c:v>
                </c:pt>
                <c:pt idx="1430">
                  <c:v>34.482910000000061</c:v>
                </c:pt>
                <c:pt idx="1431">
                  <c:v>34.50668000000006</c:v>
                </c:pt>
                <c:pt idx="1432">
                  <c:v>34.530515000000058</c:v>
                </c:pt>
                <c:pt idx="1433">
                  <c:v>34.554365000000061</c:v>
                </c:pt>
                <c:pt idx="1434">
                  <c:v>34.578230000000062</c:v>
                </c:pt>
                <c:pt idx="1435">
                  <c:v>34.602125000000065</c:v>
                </c:pt>
                <c:pt idx="1436">
                  <c:v>34.626080000000066</c:v>
                </c:pt>
                <c:pt idx="1437">
                  <c:v>34.650065000000069</c:v>
                </c:pt>
                <c:pt idx="1438">
                  <c:v>34.67406500000007</c:v>
                </c:pt>
                <c:pt idx="1439">
                  <c:v>34.698155000000071</c:v>
                </c:pt>
                <c:pt idx="1440">
                  <c:v>34.722320000000074</c:v>
                </c:pt>
                <c:pt idx="1441">
                  <c:v>34.746500000000076</c:v>
                </c:pt>
                <c:pt idx="1442">
                  <c:v>34.770710000000072</c:v>
                </c:pt>
                <c:pt idx="1443">
                  <c:v>34.794965000000069</c:v>
                </c:pt>
                <c:pt idx="1444">
                  <c:v>34.819265000000065</c:v>
                </c:pt>
                <c:pt idx="1445">
                  <c:v>34.843610000000062</c:v>
                </c:pt>
                <c:pt idx="1446">
                  <c:v>34.867985000000061</c:v>
                </c:pt>
                <c:pt idx="1447">
                  <c:v>34.892390000000063</c:v>
                </c:pt>
                <c:pt idx="1448">
                  <c:v>34.916840000000064</c:v>
                </c:pt>
                <c:pt idx="1449">
                  <c:v>34.941335000000066</c:v>
                </c:pt>
                <c:pt idx="1450">
                  <c:v>34.965875000000068</c:v>
                </c:pt>
                <c:pt idx="1451">
                  <c:v>34.990475000000067</c:v>
                </c:pt>
                <c:pt idx="1452">
                  <c:v>35.015135000000065</c:v>
                </c:pt>
                <c:pt idx="1453">
                  <c:v>35.039855000000067</c:v>
                </c:pt>
                <c:pt idx="1454">
                  <c:v>35.064650000000064</c:v>
                </c:pt>
                <c:pt idx="1455">
                  <c:v>35.089490000000062</c:v>
                </c:pt>
                <c:pt idx="1456">
                  <c:v>35.114375000000059</c:v>
                </c:pt>
                <c:pt idx="1457">
                  <c:v>35.139320000000062</c:v>
                </c:pt>
                <c:pt idx="1458">
                  <c:v>35.16429500000006</c:v>
                </c:pt>
                <c:pt idx="1459">
                  <c:v>35.18934500000006</c:v>
                </c:pt>
                <c:pt idx="1460">
                  <c:v>35.21448500000006</c:v>
                </c:pt>
                <c:pt idx="1461">
                  <c:v>35.239685000000058</c:v>
                </c:pt>
                <c:pt idx="1462">
                  <c:v>35.264960000000059</c:v>
                </c:pt>
                <c:pt idx="1463">
                  <c:v>35.290295000000057</c:v>
                </c:pt>
                <c:pt idx="1464">
                  <c:v>35.315660000000058</c:v>
                </c:pt>
                <c:pt idx="1465">
                  <c:v>35.341100000000061</c:v>
                </c:pt>
                <c:pt idx="1466">
                  <c:v>35.366630000000065</c:v>
                </c:pt>
                <c:pt idx="1467">
                  <c:v>35.392250000000068</c:v>
                </c:pt>
                <c:pt idx="1468">
                  <c:v>35.417945000000067</c:v>
                </c:pt>
                <c:pt idx="1469">
                  <c:v>35.443685000000066</c:v>
                </c:pt>
                <c:pt idx="1470">
                  <c:v>35.469500000000068</c:v>
                </c:pt>
                <c:pt idx="1471">
                  <c:v>35.495390000000064</c:v>
                </c:pt>
                <c:pt idx="1472">
                  <c:v>35.521355000000064</c:v>
                </c:pt>
                <c:pt idx="1473">
                  <c:v>35.547380000000061</c:v>
                </c:pt>
                <c:pt idx="1474">
                  <c:v>35.57348000000006</c:v>
                </c:pt>
                <c:pt idx="1475">
                  <c:v>35.59967000000006</c:v>
                </c:pt>
                <c:pt idx="1476">
                  <c:v>35.625935000000062</c:v>
                </c:pt>
                <c:pt idx="1477">
                  <c:v>35.652290000000065</c:v>
                </c:pt>
                <c:pt idx="1478">
                  <c:v>35.678705000000065</c:v>
                </c:pt>
                <c:pt idx="1479">
                  <c:v>35.705210000000065</c:v>
                </c:pt>
                <c:pt idx="1480">
                  <c:v>35.731820000000063</c:v>
                </c:pt>
                <c:pt idx="1481">
                  <c:v>35.758505000000063</c:v>
                </c:pt>
                <c:pt idx="1482">
                  <c:v>35.785295000000062</c:v>
                </c:pt>
                <c:pt idx="1483">
                  <c:v>35.812190000000065</c:v>
                </c:pt>
                <c:pt idx="1484">
                  <c:v>35.839160000000064</c:v>
                </c:pt>
                <c:pt idx="1485">
                  <c:v>35.866235000000067</c:v>
                </c:pt>
                <c:pt idx="1486">
                  <c:v>35.893415000000068</c:v>
                </c:pt>
                <c:pt idx="1487">
                  <c:v>35.920700000000068</c:v>
                </c:pt>
                <c:pt idx="1488">
                  <c:v>35.948090000000064</c:v>
                </c:pt>
                <c:pt idx="1489">
                  <c:v>35.975585000000066</c:v>
                </c:pt>
                <c:pt idx="1490">
                  <c:v>36.003230000000066</c:v>
                </c:pt>
                <c:pt idx="1491">
                  <c:v>36.030950000000068</c:v>
                </c:pt>
                <c:pt idx="1492">
                  <c:v>36.058760000000071</c:v>
                </c:pt>
                <c:pt idx="1493">
                  <c:v>36.086705000000073</c:v>
                </c:pt>
                <c:pt idx="1494">
                  <c:v>36.114770000000071</c:v>
                </c:pt>
                <c:pt idx="1495">
                  <c:v>36.142985000000074</c:v>
                </c:pt>
                <c:pt idx="1496">
                  <c:v>36.171350000000075</c:v>
                </c:pt>
                <c:pt idx="1497">
                  <c:v>36.199850000000076</c:v>
                </c:pt>
                <c:pt idx="1498">
                  <c:v>36.228485000000077</c:v>
                </c:pt>
                <c:pt idx="1499">
                  <c:v>36.257240000000074</c:v>
                </c:pt>
                <c:pt idx="1500">
                  <c:v>36.286130000000071</c:v>
                </c:pt>
                <c:pt idx="1501">
                  <c:v>36.315185000000071</c:v>
                </c:pt>
                <c:pt idx="1502">
                  <c:v>36.344390000000068</c:v>
                </c:pt>
                <c:pt idx="1503">
                  <c:v>36.373760000000068</c:v>
                </c:pt>
                <c:pt idx="1504">
                  <c:v>36.403295000000071</c:v>
                </c:pt>
                <c:pt idx="1505">
                  <c:v>36.433025000000072</c:v>
                </c:pt>
                <c:pt idx="1506">
                  <c:v>36.46295000000007</c:v>
                </c:pt>
                <c:pt idx="1507">
                  <c:v>36.493025000000067</c:v>
                </c:pt>
                <c:pt idx="1508">
                  <c:v>36.523295000000068</c:v>
                </c:pt>
                <c:pt idx="1509">
                  <c:v>36.553775000000066</c:v>
                </c:pt>
                <c:pt idx="1510">
                  <c:v>36.584465000000066</c:v>
                </c:pt>
                <c:pt idx="1511">
                  <c:v>36.615350000000063</c:v>
                </c:pt>
                <c:pt idx="1512">
                  <c:v>36.646445000000064</c:v>
                </c:pt>
                <c:pt idx="1513">
                  <c:v>36.677810000000065</c:v>
                </c:pt>
                <c:pt idx="1514">
                  <c:v>36.709400000000066</c:v>
                </c:pt>
                <c:pt idx="1515">
                  <c:v>36.741230000000066</c:v>
                </c:pt>
                <c:pt idx="1516">
                  <c:v>36.773315000000068</c:v>
                </c:pt>
                <c:pt idx="1517">
                  <c:v>36.805655000000066</c:v>
                </c:pt>
                <c:pt idx="1518">
                  <c:v>36.838280000000069</c:v>
                </c:pt>
                <c:pt idx="1519">
                  <c:v>36.854660000000067</c:v>
                </c:pt>
                <c:pt idx="1520">
                  <c:v>36.864750000000065</c:v>
                </c:pt>
                <c:pt idx="1521">
                  <c:v>36.885160000000063</c:v>
                </c:pt>
                <c:pt idx="1522">
                  <c:v>36.905815000000061</c:v>
                </c:pt>
                <c:pt idx="1523">
                  <c:v>36.926500000000061</c:v>
                </c:pt>
                <c:pt idx="1524">
                  <c:v>36.947215000000064</c:v>
                </c:pt>
                <c:pt idx="1525">
                  <c:v>36.967930000000067</c:v>
                </c:pt>
                <c:pt idx="1526">
                  <c:v>36.988645000000069</c:v>
                </c:pt>
                <c:pt idx="1527">
                  <c:v>37.00937500000007</c:v>
                </c:pt>
                <c:pt idx="1528">
                  <c:v>37.030090000000072</c:v>
                </c:pt>
                <c:pt idx="1529">
                  <c:v>37.050805000000075</c:v>
                </c:pt>
                <c:pt idx="1530">
                  <c:v>37.071550000000073</c:v>
                </c:pt>
                <c:pt idx="1531">
                  <c:v>37.092280000000073</c:v>
                </c:pt>
                <c:pt idx="1532">
                  <c:v>37.112980000000071</c:v>
                </c:pt>
                <c:pt idx="1533">
                  <c:v>37.133650000000074</c:v>
                </c:pt>
                <c:pt idx="1534">
                  <c:v>37.154320000000077</c:v>
                </c:pt>
                <c:pt idx="1535">
                  <c:v>37.175035000000079</c:v>
                </c:pt>
                <c:pt idx="1536">
                  <c:v>37.195735000000077</c:v>
                </c:pt>
                <c:pt idx="1537">
                  <c:v>37.21645000000008</c:v>
                </c:pt>
                <c:pt idx="1538">
                  <c:v>37.237150000000078</c:v>
                </c:pt>
                <c:pt idx="1539">
                  <c:v>37.257850000000076</c:v>
                </c:pt>
                <c:pt idx="1540">
                  <c:v>37.278580000000076</c:v>
                </c:pt>
                <c:pt idx="1541">
                  <c:v>37.299280000000074</c:v>
                </c:pt>
                <c:pt idx="1542">
                  <c:v>37.320040000000077</c:v>
                </c:pt>
                <c:pt idx="1543">
                  <c:v>37.340830000000075</c:v>
                </c:pt>
                <c:pt idx="1544">
                  <c:v>37.361590000000078</c:v>
                </c:pt>
                <c:pt idx="1545">
                  <c:v>37.382365000000078</c:v>
                </c:pt>
                <c:pt idx="1546">
                  <c:v>37.403110000000076</c:v>
                </c:pt>
                <c:pt idx="1547">
                  <c:v>37.423870000000079</c:v>
                </c:pt>
                <c:pt idx="1548">
                  <c:v>37.444675000000082</c:v>
                </c:pt>
                <c:pt idx="1549">
                  <c:v>37.465450000000082</c:v>
                </c:pt>
                <c:pt idx="1550">
                  <c:v>37.48624000000008</c:v>
                </c:pt>
                <c:pt idx="1551">
                  <c:v>37.507045000000083</c:v>
                </c:pt>
                <c:pt idx="1552">
                  <c:v>37.527850000000086</c:v>
                </c:pt>
                <c:pt idx="1553">
                  <c:v>37.548670000000087</c:v>
                </c:pt>
                <c:pt idx="1554">
                  <c:v>37.569490000000087</c:v>
                </c:pt>
                <c:pt idx="1555">
                  <c:v>37.590310000000088</c:v>
                </c:pt>
                <c:pt idx="1556">
                  <c:v>37.611145000000086</c:v>
                </c:pt>
                <c:pt idx="1557">
                  <c:v>37.631980000000084</c:v>
                </c:pt>
                <c:pt idx="1558">
                  <c:v>37.652815000000082</c:v>
                </c:pt>
                <c:pt idx="1559">
                  <c:v>37.67365000000008</c:v>
                </c:pt>
                <c:pt idx="1560">
                  <c:v>37.694515000000081</c:v>
                </c:pt>
                <c:pt idx="1561">
                  <c:v>37.715380000000081</c:v>
                </c:pt>
                <c:pt idx="1562">
                  <c:v>37.73626000000008</c:v>
                </c:pt>
                <c:pt idx="1563">
                  <c:v>37.757200000000083</c:v>
                </c:pt>
                <c:pt idx="1564">
                  <c:v>37.778110000000083</c:v>
                </c:pt>
                <c:pt idx="1565">
                  <c:v>37.798990000000082</c:v>
                </c:pt>
                <c:pt idx="1566">
                  <c:v>37.819885000000085</c:v>
                </c:pt>
                <c:pt idx="1567">
                  <c:v>37.840780000000088</c:v>
                </c:pt>
                <c:pt idx="1568">
                  <c:v>37.861690000000088</c:v>
                </c:pt>
                <c:pt idx="1569">
                  <c:v>37.882690000000089</c:v>
                </c:pt>
                <c:pt idx="1570">
                  <c:v>37.90369000000009</c:v>
                </c:pt>
                <c:pt idx="1571">
                  <c:v>37.924690000000091</c:v>
                </c:pt>
                <c:pt idx="1572">
                  <c:v>37.945750000000089</c:v>
                </c:pt>
                <c:pt idx="1573">
                  <c:v>37.96679500000009</c:v>
                </c:pt>
                <c:pt idx="1574">
                  <c:v>37.987840000000091</c:v>
                </c:pt>
                <c:pt idx="1575">
                  <c:v>38.008930000000092</c:v>
                </c:pt>
                <c:pt idx="1576">
                  <c:v>38.030065000000093</c:v>
                </c:pt>
                <c:pt idx="1577">
                  <c:v>38.051170000000091</c:v>
                </c:pt>
                <c:pt idx="1578">
                  <c:v>38.07227500000009</c:v>
                </c:pt>
                <c:pt idx="1579">
                  <c:v>38.093425000000089</c:v>
                </c:pt>
                <c:pt idx="1580">
                  <c:v>38.114590000000092</c:v>
                </c:pt>
                <c:pt idx="1581">
                  <c:v>38.135785000000091</c:v>
                </c:pt>
                <c:pt idx="1582">
                  <c:v>38.15698000000009</c:v>
                </c:pt>
                <c:pt idx="1583">
                  <c:v>38.178160000000091</c:v>
                </c:pt>
                <c:pt idx="1584">
                  <c:v>38.19940000000009</c:v>
                </c:pt>
                <c:pt idx="1585">
                  <c:v>38.220670000000091</c:v>
                </c:pt>
                <c:pt idx="1586">
                  <c:v>38.24191000000009</c:v>
                </c:pt>
                <c:pt idx="1587">
                  <c:v>38.263180000000091</c:v>
                </c:pt>
                <c:pt idx="1588">
                  <c:v>38.284480000000087</c:v>
                </c:pt>
                <c:pt idx="1589">
                  <c:v>38.305780000000084</c:v>
                </c:pt>
                <c:pt idx="1590">
                  <c:v>38.32708000000008</c:v>
                </c:pt>
                <c:pt idx="1591">
                  <c:v>38.348395000000082</c:v>
                </c:pt>
                <c:pt idx="1592">
                  <c:v>38.369710000000083</c:v>
                </c:pt>
                <c:pt idx="1593">
                  <c:v>38.39101000000008</c:v>
                </c:pt>
                <c:pt idx="1594">
                  <c:v>38.412355000000076</c:v>
                </c:pt>
                <c:pt idx="1595">
                  <c:v>38.433775000000075</c:v>
                </c:pt>
                <c:pt idx="1596">
                  <c:v>38.455195000000074</c:v>
                </c:pt>
                <c:pt idx="1597">
                  <c:v>38.476600000000076</c:v>
                </c:pt>
                <c:pt idx="1598">
                  <c:v>38.498050000000077</c:v>
                </c:pt>
                <c:pt idx="1599">
                  <c:v>38.519560000000077</c:v>
                </c:pt>
                <c:pt idx="1600">
                  <c:v>38.541040000000073</c:v>
                </c:pt>
                <c:pt idx="1601">
                  <c:v>38.562490000000075</c:v>
                </c:pt>
                <c:pt idx="1602">
                  <c:v>38.583970000000072</c:v>
                </c:pt>
                <c:pt idx="1603">
                  <c:v>38.605465000000073</c:v>
                </c:pt>
                <c:pt idx="1604">
                  <c:v>38.627020000000073</c:v>
                </c:pt>
                <c:pt idx="1605">
                  <c:v>38.64859000000007</c:v>
                </c:pt>
                <c:pt idx="1606">
                  <c:v>38.670190000000069</c:v>
                </c:pt>
                <c:pt idx="1607">
                  <c:v>38.691835000000069</c:v>
                </c:pt>
                <c:pt idx="1608">
                  <c:v>38.713780000000071</c:v>
                </c:pt>
                <c:pt idx="1609">
                  <c:v>38.735990000000072</c:v>
                </c:pt>
                <c:pt idx="1610">
                  <c:v>38.758170000000071</c:v>
                </c:pt>
                <c:pt idx="1611">
                  <c:v>38.780400000000071</c:v>
                </c:pt>
                <c:pt idx="1612">
                  <c:v>38.802645000000069</c:v>
                </c:pt>
                <c:pt idx="1613">
                  <c:v>38.824860000000072</c:v>
                </c:pt>
                <c:pt idx="1614">
                  <c:v>38.847075000000075</c:v>
                </c:pt>
                <c:pt idx="1615">
                  <c:v>38.869320000000073</c:v>
                </c:pt>
                <c:pt idx="1616">
                  <c:v>38.891610000000071</c:v>
                </c:pt>
                <c:pt idx="1617">
                  <c:v>38.913960000000074</c:v>
                </c:pt>
                <c:pt idx="1618">
                  <c:v>38.936310000000077</c:v>
                </c:pt>
                <c:pt idx="1619">
                  <c:v>38.958690000000075</c:v>
                </c:pt>
                <c:pt idx="1620">
                  <c:v>38.981130000000078</c:v>
                </c:pt>
                <c:pt idx="1621">
                  <c:v>39.003585000000079</c:v>
                </c:pt>
                <c:pt idx="1622">
                  <c:v>39.02604000000008</c:v>
                </c:pt>
                <c:pt idx="1623">
                  <c:v>39.048525000000083</c:v>
                </c:pt>
                <c:pt idx="1624">
                  <c:v>39.071070000000084</c:v>
                </c:pt>
                <c:pt idx="1625">
                  <c:v>39.093645000000087</c:v>
                </c:pt>
                <c:pt idx="1626">
                  <c:v>39.116220000000091</c:v>
                </c:pt>
                <c:pt idx="1627">
                  <c:v>39.138840000000094</c:v>
                </c:pt>
                <c:pt idx="1628">
                  <c:v>39.161490000000093</c:v>
                </c:pt>
                <c:pt idx="1629">
                  <c:v>39.184140000000092</c:v>
                </c:pt>
                <c:pt idx="1630">
                  <c:v>39.206850000000088</c:v>
                </c:pt>
                <c:pt idx="1631">
                  <c:v>39.229590000000087</c:v>
                </c:pt>
                <c:pt idx="1632">
                  <c:v>39.252360000000088</c:v>
                </c:pt>
                <c:pt idx="1633">
                  <c:v>39.275190000000087</c:v>
                </c:pt>
                <c:pt idx="1634">
                  <c:v>39.298050000000089</c:v>
                </c:pt>
                <c:pt idx="1635">
                  <c:v>39.32091000000009</c:v>
                </c:pt>
                <c:pt idx="1636">
                  <c:v>39.343785000000089</c:v>
                </c:pt>
                <c:pt idx="1637">
                  <c:v>39.366720000000086</c:v>
                </c:pt>
                <c:pt idx="1638">
                  <c:v>39.389685000000085</c:v>
                </c:pt>
                <c:pt idx="1639">
                  <c:v>39.412650000000085</c:v>
                </c:pt>
                <c:pt idx="1640">
                  <c:v>39.435630000000081</c:v>
                </c:pt>
                <c:pt idx="1641">
                  <c:v>39.458640000000081</c:v>
                </c:pt>
                <c:pt idx="1642">
                  <c:v>39.481710000000078</c:v>
                </c:pt>
                <c:pt idx="1643">
                  <c:v>39.504810000000077</c:v>
                </c:pt>
                <c:pt idx="1644">
                  <c:v>39.527970000000074</c:v>
                </c:pt>
                <c:pt idx="1645">
                  <c:v>39.551160000000074</c:v>
                </c:pt>
                <c:pt idx="1646">
                  <c:v>39.574350000000074</c:v>
                </c:pt>
                <c:pt idx="1647">
                  <c:v>39.597630000000073</c:v>
                </c:pt>
                <c:pt idx="1648">
                  <c:v>39.620940000000076</c:v>
                </c:pt>
                <c:pt idx="1649">
                  <c:v>39.644250000000078</c:v>
                </c:pt>
                <c:pt idx="1650">
                  <c:v>39.667590000000075</c:v>
                </c:pt>
                <c:pt idx="1651">
                  <c:v>39.690960000000075</c:v>
                </c:pt>
                <c:pt idx="1652">
                  <c:v>39.714360000000077</c:v>
                </c:pt>
                <c:pt idx="1653">
                  <c:v>39.737790000000075</c:v>
                </c:pt>
                <c:pt idx="1654">
                  <c:v>39.761250000000075</c:v>
                </c:pt>
                <c:pt idx="1655">
                  <c:v>39.784755000000075</c:v>
                </c:pt>
                <c:pt idx="1656">
                  <c:v>39.808320000000073</c:v>
                </c:pt>
                <c:pt idx="1657">
                  <c:v>39.831930000000071</c:v>
                </c:pt>
                <c:pt idx="1658">
                  <c:v>39.855585000000069</c:v>
                </c:pt>
                <c:pt idx="1659">
                  <c:v>39.879270000000069</c:v>
                </c:pt>
                <c:pt idx="1660">
                  <c:v>39.903015000000067</c:v>
                </c:pt>
                <c:pt idx="1661">
                  <c:v>39.92682000000007</c:v>
                </c:pt>
                <c:pt idx="1662">
                  <c:v>39.950655000000069</c:v>
                </c:pt>
                <c:pt idx="1663">
                  <c:v>39.974535000000067</c:v>
                </c:pt>
                <c:pt idx="1664">
                  <c:v>39.998460000000065</c:v>
                </c:pt>
                <c:pt idx="1665">
                  <c:v>40.022415000000066</c:v>
                </c:pt>
                <c:pt idx="1666">
                  <c:v>40.046370000000067</c:v>
                </c:pt>
                <c:pt idx="1667">
                  <c:v>40.070370000000068</c:v>
                </c:pt>
                <c:pt idx="1668">
                  <c:v>40.094460000000069</c:v>
                </c:pt>
                <c:pt idx="1669">
                  <c:v>40.118580000000073</c:v>
                </c:pt>
                <c:pt idx="1670">
                  <c:v>40.142715000000074</c:v>
                </c:pt>
                <c:pt idx="1671">
                  <c:v>40.166895000000075</c:v>
                </c:pt>
                <c:pt idx="1672">
                  <c:v>40.191135000000074</c:v>
                </c:pt>
                <c:pt idx="1673">
                  <c:v>40.215420000000073</c:v>
                </c:pt>
                <c:pt idx="1674">
                  <c:v>40.239750000000072</c:v>
                </c:pt>
                <c:pt idx="1675">
                  <c:v>40.264110000000073</c:v>
                </c:pt>
                <c:pt idx="1676">
                  <c:v>40.288485000000072</c:v>
                </c:pt>
                <c:pt idx="1677">
                  <c:v>40.312890000000074</c:v>
                </c:pt>
                <c:pt idx="1678">
                  <c:v>40.337325000000071</c:v>
                </c:pt>
                <c:pt idx="1679">
                  <c:v>40.36183500000007</c:v>
                </c:pt>
                <c:pt idx="1680">
                  <c:v>40.38643500000007</c:v>
                </c:pt>
                <c:pt idx="1681">
                  <c:v>40.411080000000069</c:v>
                </c:pt>
                <c:pt idx="1682">
                  <c:v>40.435755000000071</c:v>
                </c:pt>
                <c:pt idx="1683">
                  <c:v>40.460475000000073</c:v>
                </c:pt>
                <c:pt idx="1684">
                  <c:v>40.485240000000076</c:v>
                </c:pt>
                <c:pt idx="1685">
                  <c:v>40.510035000000073</c:v>
                </c:pt>
                <c:pt idx="1686">
                  <c:v>40.534890000000075</c:v>
                </c:pt>
                <c:pt idx="1687">
                  <c:v>40.559805000000075</c:v>
                </c:pt>
                <c:pt idx="1688">
                  <c:v>40.584735000000073</c:v>
                </c:pt>
                <c:pt idx="1689">
                  <c:v>40.609740000000073</c:v>
                </c:pt>
                <c:pt idx="1690">
                  <c:v>40.634820000000076</c:v>
                </c:pt>
                <c:pt idx="1691">
                  <c:v>40.659930000000074</c:v>
                </c:pt>
                <c:pt idx="1692">
                  <c:v>40.685115000000074</c:v>
                </c:pt>
                <c:pt idx="1693">
                  <c:v>40.710360000000072</c:v>
                </c:pt>
                <c:pt idx="1694">
                  <c:v>40.735650000000071</c:v>
                </c:pt>
                <c:pt idx="1695">
                  <c:v>40.761000000000074</c:v>
                </c:pt>
                <c:pt idx="1696">
                  <c:v>40.786395000000077</c:v>
                </c:pt>
                <c:pt idx="1697">
                  <c:v>40.811850000000078</c:v>
                </c:pt>
                <c:pt idx="1698">
                  <c:v>40.837395000000079</c:v>
                </c:pt>
                <c:pt idx="1699">
                  <c:v>40.863015000000082</c:v>
                </c:pt>
                <c:pt idx="1700">
                  <c:v>40.888695000000084</c:v>
                </c:pt>
                <c:pt idx="1701">
                  <c:v>40.914435000000083</c:v>
                </c:pt>
                <c:pt idx="1702">
                  <c:v>40.940220000000082</c:v>
                </c:pt>
                <c:pt idx="1703">
                  <c:v>40.966080000000083</c:v>
                </c:pt>
                <c:pt idx="1704">
                  <c:v>40.99201500000008</c:v>
                </c:pt>
                <c:pt idx="1705">
                  <c:v>41.018010000000082</c:v>
                </c:pt>
                <c:pt idx="1706">
                  <c:v>41.044110000000082</c:v>
                </c:pt>
                <c:pt idx="1707">
                  <c:v>41.070285000000084</c:v>
                </c:pt>
                <c:pt idx="1708">
                  <c:v>41.096535000000081</c:v>
                </c:pt>
                <c:pt idx="1709">
                  <c:v>41.122870000000084</c:v>
                </c:pt>
                <c:pt idx="1710">
                  <c:v>41.149250000000087</c:v>
                </c:pt>
                <c:pt idx="1711">
                  <c:v>41.175680000000085</c:v>
                </c:pt>
                <c:pt idx="1712">
                  <c:v>41.202170000000088</c:v>
                </c:pt>
                <c:pt idx="1713">
                  <c:v>41.228760000000086</c:v>
                </c:pt>
                <c:pt idx="1714">
                  <c:v>41.255485000000085</c:v>
                </c:pt>
                <c:pt idx="1715">
                  <c:v>41.282305000000086</c:v>
                </c:pt>
                <c:pt idx="1716">
                  <c:v>41.309200000000089</c:v>
                </c:pt>
                <c:pt idx="1717">
                  <c:v>41.336140000000093</c:v>
                </c:pt>
                <c:pt idx="1718">
                  <c:v>41.363170000000096</c:v>
                </c:pt>
                <c:pt idx="1719">
                  <c:v>41.390335000000093</c:v>
                </c:pt>
                <c:pt idx="1720">
                  <c:v>41.417605000000094</c:v>
                </c:pt>
                <c:pt idx="1721">
                  <c:v>41.444980000000093</c:v>
                </c:pt>
                <c:pt idx="1722">
                  <c:v>41.472410000000096</c:v>
                </c:pt>
                <c:pt idx="1723">
                  <c:v>41.499900000000096</c:v>
                </c:pt>
                <c:pt idx="1724">
                  <c:v>41.527500000000096</c:v>
                </c:pt>
                <c:pt idx="1725">
                  <c:v>41.555205000000093</c:v>
                </c:pt>
                <c:pt idx="1726">
                  <c:v>41.583015000000096</c:v>
                </c:pt>
                <c:pt idx="1727">
                  <c:v>41.610930000000096</c:v>
                </c:pt>
                <c:pt idx="1728">
                  <c:v>41.638965000000098</c:v>
                </c:pt>
                <c:pt idx="1729">
                  <c:v>41.6671300000001</c:v>
                </c:pt>
                <c:pt idx="1730">
                  <c:v>41.695415000000096</c:v>
                </c:pt>
                <c:pt idx="1731">
                  <c:v>41.723825000000097</c:v>
                </c:pt>
                <c:pt idx="1732">
                  <c:v>41.752340000000096</c:v>
                </c:pt>
                <c:pt idx="1733">
                  <c:v>41.780990000000095</c:v>
                </c:pt>
                <c:pt idx="1734">
                  <c:v>41.809775000000094</c:v>
                </c:pt>
                <c:pt idx="1735">
                  <c:v>41.838680000000096</c:v>
                </c:pt>
                <c:pt idx="1736">
                  <c:v>41.867690000000096</c:v>
                </c:pt>
                <c:pt idx="1737">
                  <c:v>41.896820000000098</c:v>
                </c:pt>
                <c:pt idx="1738">
                  <c:v>41.926115000000095</c:v>
                </c:pt>
                <c:pt idx="1739">
                  <c:v>41.955545000000093</c:v>
                </c:pt>
                <c:pt idx="1740">
                  <c:v>41.985140000000094</c:v>
                </c:pt>
                <c:pt idx="1741">
                  <c:v>42.014915000000094</c:v>
                </c:pt>
                <c:pt idx="1742">
                  <c:v>42.044840000000093</c:v>
                </c:pt>
                <c:pt idx="1743">
                  <c:v>42.07527500000009</c:v>
                </c:pt>
                <c:pt idx="1744">
                  <c:v>42.106160000000088</c:v>
                </c:pt>
                <c:pt idx="1745">
                  <c:v>42.137090000000086</c:v>
                </c:pt>
                <c:pt idx="1746">
                  <c:v>42.168140000000086</c:v>
                </c:pt>
                <c:pt idx="1747">
                  <c:v>42.199370000000087</c:v>
                </c:pt>
                <c:pt idx="1748">
                  <c:v>42.230780000000088</c:v>
                </c:pt>
                <c:pt idx="1749">
                  <c:v>42.262385000000087</c:v>
                </c:pt>
                <c:pt idx="1750">
                  <c:v>42.294200000000089</c:v>
                </c:pt>
                <c:pt idx="1751">
                  <c:v>42.326230000000088</c:v>
                </c:pt>
                <c:pt idx="1752">
                  <c:v>42.358515000000089</c:v>
                </c:pt>
                <c:pt idx="1753">
                  <c:v>42.39102000000009</c:v>
                </c:pt>
                <c:pt idx="1754">
                  <c:v>42.423735000000093</c:v>
                </c:pt>
                <c:pt idx="1755">
                  <c:v>42.456705000000092</c:v>
                </c:pt>
                <c:pt idx="1756">
                  <c:v>42.489960000000089</c:v>
                </c:pt>
                <c:pt idx="1757">
                  <c:v>42.506670000000092</c:v>
                </c:pt>
                <c:pt idx="1758">
                  <c:v>42.517590000000091</c:v>
                </c:pt>
                <c:pt idx="1759">
                  <c:v>42.539505000000091</c:v>
                </c:pt>
                <c:pt idx="1760">
                  <c:v>42.561540000000093</c:v>
                </c:pt>
                <c:pt idx="1761">
                  <c:v>42.583635000000093</c:v>
                </c:pt>
                <c:pt idx="1762">
                  <c:v>42.605760000000096</c:v>
                </c:pt>
                <c:pt idx="1763">
                  <c:v>42.627870000000094</c:v>
                </c:pt>
                <c:pt idx="1764">
                  <c:v>42.649950000000096</c:v>
                </c:pt>
                <c:pt idx="1765">
                  <c:v>42.672015000000094</c:v>
                </c:pt>
                <c:pt idx="1766">
                  <c:v>42.694080000000092</c:v>
                </c:pt>
                <c:pt idx="1767">
                  <c:v>42.71619000000009</c:v>
                </c:pt>
                <c:pt idx="1768">
                  <c:v>42.738315000000092</c:v>
                </c:pt>
                <c:pt idx="1769">
                  <c:v>42.760410000000093</c:v>
                </c:pt>
                <c:pt idx="1770">
                  <c:v>42.78252000000009</c:v>
                </c:pt>
                <c:pt idx="1771">
                  <c:v>42.804660000000091</c:v>
                </c:pt>
                <c:pt idx="1772">
                  <c:v>42.826845000000091</c:v>
                </c:pt>
                <c:pt idx="1773">
                  <c:v>42.849105000000094</c:v>
                </c:pt>
                <c:pt idx="1774">
                  <c:v>42.871380000000094</c:v>
                </c:pt>
                <c:pt idx="1775">
                  <c:v>42.893660000000096</c:v>
                </c:pt>
                <c:pt idx="1776">
                  <c:v>42.916000000000096</c:v>
                </c:pt>
                <c:pt idx="1777">
                  <c:v>42.938365000000097</c:v>
                </c:pt>
                <c:pt idx="1778">
                  <c:v>42.960745000000095</c:v>
                </c:pt>
                <c:pt idx="1779">
                  <c:v>42.983200000000096</c:v>
                </c:pt>
                <c:pt idx="1780">
                  <c:v>43.005670000000094</c:v>
                </c:pt>
                <c:pt idx="1781">
                  <c:v>43.028125000000095</c:v>
                </c:pt>
                <c:pt idx="1782">
                  <c:v>43.050580000000096</c:v>
                </c:pt>
                <c:pt idx="1783">
                  <c:v>43.073020000000099</c:v>
                </c:pt>
                <c:pt idx="1784">
                  <c:v>43.095505000000102</c:v>
                </c:pt>
                <c:pt idx="1785">
                  <c:v>43.118035000000106</c:v>
                </c:pt>
                <c:pt idx="1786">
                  <c:v>43.140550000000104</c:v>
                </c:pt>
                <c:pt idx="1787">
                  <c:v>43.163050000000105</c:v>
                </c:pt>
                <c:pt idx="1788">
                  <c:v>43.185580000000108</c:v>
                </c:pt>
                <c:pt idx="1789">
                  <c:v>43.208140000000107</c:v>
                </c:pt>
                <c:pt idx="1790">
                  <c:v>43.23071500000011</c:v>
                </c:pt>
                <c:pt idx="1791">
                  <c:v>43.253320000000109</c:v>
                </c:pt>
                <c:pt idx="1792">
                  <c:v>43.275970000000108</c:v>
                </c:pt>
                <c:pt idx="1793">
                  <c:v>43.298575000000106</c:v>
                </c:pt>
                <c:pt idx="1794">
                  <c:v>43.321165000000107</c:v>
                </c:pt>
                <c:pt idx="1795">
                  <c:v>43.343815000000106</c:v>
                </c:pt>
                <c:pt idx="1796">
                  <c:v>43.366465000000105</c:v>
                </c:pt>
                <c:pt idx="1797">
                  <c:v>43.389160000000103</c:v>
                </c:pt>
                <c:pt idx="1798">
                  <c:v>43.411930000000105</c:v>
                </c:pt>
                <c:pt idx="1799">
                  <c:v>43.434730000000101</c:v>
                </c:pt>
                <c:pt idx="1800">
                  <c:v>43.457530000000098</c:v>
                </c:pt>
                <c:pt idx="1801">
                  <c:v>43.480360000000097</c:v>
                </c:pt>
                <c:pt idx="1802">
                  <c:v>43.503220000000098</c:v>
                </c:pt>
                <c:pt idx="1803">
                  <c:v>43.5260800000001</c:v>
                </c:pt>
                <c:pt idx="1804">
                  <c:v>43.548925000000096</c:v>
                </c:pt>
                <c:pt idx="1805">
                  <c:v>43.571770000000093</c:v>
                </c:pt>
                <c:pt idx="1806">
                  <c:v>43.594645000000092</c:v>
                </c:pt>
                <c:pt idx="1807">
                  <c:v>43.617535000000089</c:v>
                </c:pt>
                <c:pt idx="1808">
                  <c:v>43.640425000000086</c:v>
                </c:pt>
                <c:pt idx="1809">
                  <c:v>43.663315000000082</c:v>
                </c:pt>
                <c:pt idx="1810">
                  <c:v>43.686220000000084</c:v>
                </c:pt>
                <c:pt idx="1811">
                  <c:v>43.709155000000081</c:v>
                </c:pt>
                <c:pt idx="1812">
                  <c:v>43.73212000000008</c:v>
                </c:pt>
                <c:pt idx="1813">
                  <c:v>43.75511000000008</c:v>
                </c:pt>
                <c:pt idx="1814">
                  <c:v>43.778130000000083</c:v>
                </c:pt>
                <c:pt idx="1815">
                  <c:v>43.80115500000008</c:v>
                </c:pt>
                <c:pt idx="1816">
                  <c:v>43.824225000000077</c:v>
                </c:pt>
                <c:pt idx="1817">
                  <c:v>43.847460000000076</c:v>
                </c:pt>
                <c:pt idx="1818">
                  <c:v>43.870875000000076</c:v>
                </c:pt>
                <c:pt idx="1819">
                  <c:v>43.894305000000074</c:v>
                </c:pt>
                <c:pt idx="1820">
                  <c:v>43.917660000000076</c:v>
                </c:pt>
                <c:pt idx="1821">
                  <c:v>43.940970000000078</c:v>
                </c:pt>
                <c:pt idx="1822">
                  <c:v>43.964220000000076</c:v>
                </c:pt>
                <c:pt idx="1823">
                  <c:v>43.987500000000075</c:v>
                </c:pt>
                <c:pt idx="1824">
                  <c:v>44.010855000000078</c:v>
                </c:pt>
                <c:pt idx="1825">
                  <c:v>44.03421000000008</c:v>
                </c:pt>
                <c:pt idx="1826">
                  <c:v>44.05753500000008</c:v>
                </c:pt>
                <c:pt idx="1827">
                  <c:v>44.080860000000079</c:v>
                </c:pt>
                <c:pt idx="1828">
                  <c:v>44.104230000000079</c:v>
                </c:pt>
                <c:pt idx="1829">
                  <c:v>44.127630000000082</c:v>
                </c:pt>
                <c:pt idx="1830">
                  <c:v>44.151015000000079</c:v>
                </c:pt>
                <c:pt idx="1831">
                  <c:v>44.174370000000081</c:v>
                </c:pt>
                <c:pt idx="1832">
                  <c:v>44.197710000000079</c:v>
                </c:pt>
                <c:pt idx="1833">
                  <c:v>44.221065000000081</c:v>
                </c:pt>
                <c:pt idx="1834">
                  <c:v>44.244435000000081</c:v>
                </c:pt>
                <c:pt idx="1835">
                  <c:v>44.267830000000082</c:v>
                </c:pt>
                <c:pt idx="1836">
                  <c:v>44.29128500000008</c:v>
                </c:pt>
                <c:pt idx="1837">
                  <c:v>44.31479000000008</c:v>
                </c:pt>
                <c:pt idx="1838">
                  <c:v>44.338325000000083</c:v>
                </c:pt>
                <c:pt idx="1839">
                  <c:v>44.361905000000085</c:v>
                </c:pt>
                <c:pt idx="1840">
                  <c:v>44.385440000000088</c:v>
                </c:pt>
                <c:pt idx="1841">
                  <c:v>44.408990000000088</c:v>
                </c:pt>
                <c:pt idx="1842">
                  <c:v>44.432645000000086</c:v>
                </c:pt>
                <c:pt idx="1843">
                  <c:v>44.456300000000084</c:v>
                </c:pt>
                <c:pt idx="1844">
                  <c:v>44.479970000000087</c:v>
                </c:pt>
                <c:pt idx="1845">
                  <c:v>44.50368500000009</c:v>
                </c:pt>
                <c:pt idx="1846">
                  <c:v>44.52741500000009</c:v>
                </c:pt>
                <c:pt idx="1847">
                  <c:v>44.551145000000091</c:v>
                </c:pt>
                <c:pt idx="1848">
                  <c:v>44.574845000000089</c:v>
                </c:pt>
                <c:pt idx="1849">
                  <c:v>44.598440000000089</c:v>
                </c:pt>
                <c:pt idx="1850">
                  <c:v>44.622005000000087</c:v>
                </c:pt>
                <c:pt idx="1851">
                  <c:v>44.645630000000089</c:v>
                </c:pt>
                <c:pt idx="1852">
                  <c:v>44.66931500000009</c:v>
                </c:pt>
                <c:pt idx="1853">
                  <c:v>44.69304500000009</c:v>
                </c:pt>
                <c:pt idx="1854">
                  <c:v>44.716775000000091</c:v>
                </c:pt>
                <c:pt idx="1855">
                  <c:v>44.740530000000092</c:v>
                </c:pt>
                <c:pt idx="1856">
                  <c:v>44.764345000000091</c:v>
                </c:pt>
                <c:pt idx="1857">
                  <c:v>44.788195000000094</c:v>
                </c:pt>
                <c:pt idx="1858">
                  <c:v>44.812050000000092</c:v>
                </c:pt>
                <c:pt idx="1859">
                  <c:v>44.835875000000094</c:v>
                </c:pt>
                <c:pt idx="1860">
                  <c:v>44.859695000000094</c:v>
                </c:pt>
                <c:pt idx="1861">
                  <c:v>44.883515000000095</c:v>
                </c:pt>
                <c:pt idx="1862">
                  <c:v>44.907350000000093</c:v>
                </c:pt>
                <c:pt idx="1863">
                  <c:v>44.931245000000096</c:v>
                </c:pt>
                <c:pt idx="1864">
                  <c:v>44.9551850000001</c:v>
                </c:pt>
                <c:pt idx="1865">
                  <c:v>44.979155000000098</c:v>
                </c:pt>
                <c:pt idx="1866">
                  <c:v>45.003140000000101</c:v>
                </c:pt>
                <c:pt idx="1867">
                  <c:v>45.0271550000001</c:v>
                </c:pt>
                <c:pt idx="1868">
                  <c:v>45.051245000000101</c:v>
                </c:pt>
                <c:pt idx="1869">
                  <c:v>45.0753950000001</c:v>
                </c:pt>
                <c:pt idx="1870">
                  <c:v>45.099575000000101</c:v>
                </c:pt>
                <c:pt idx="1871">
                  <c:v>45.1237700000001</c:v>
                </c:pt>
                <c:pt idx="1872">
                  <c:v>45.147980000000096</c:v>
                </c:pt>
                <c:pt idx="1873">
                  <c:v>45.172265000000095</c:v>
                </c:pt>
                <c:pt idx="1874">
                  <c:v>45.196610000000092</c:v>
                </c:pt>
                <c:pt idx="1875">
                  <c:v>45.220970000000094</c:v>
                </c:pt>
                <c:pt idx="1876">
                  <c:v>45.245330000000095</c:v>
                </c:pt>
                <c:pt idx="1877">
                  <c:v>45.269690000000097</c:v>
                </c:pt>
                <c:pt idx="1878">
                  <c:v>45.293945000000093</c:v>
                </c:pt>
                <c:pt idx="1879">
                  <c:v>45.318170000000094</c:v>
                </c:pt>
                <c:pt idx="1880">
                  <c:v>45.342500000000094</c:v>
                </c:pt>
                <c:pt idx="1881">
                  <c:v>45.366860000000095</c:v>
                </c:pt>
                <c:pt idx="1882">
                  <c:v>45.391205000000092</c:v>
                </c:pt>
                <c:pt idx="1883">
                  <c:v>45.415580000000091</c:v>
                </c:pt>
                <c:pt idx="1884">
                  <c:v>45.440080000000094</c:v>
                </c:pt>
                <c:pt idx="1885">
                  <c:v>45.464670000000098</c:v>
                </c:pt>
                <c:pt idx="1886">
                  <c:v>45.489210000000099</c:v>
                </c:pt>
                <c:pt idx="1887">
                  <c:v>45.513705000000101</c:v>
                </c:pt>
                <c:pt idx="1888">
                  <c:v>45.538260000000101</c:v>
                </c:pt>
                <c:pt idx="1889">
                  <c:v>45.562890000000102</c:v>
                </c:pt>
                <c:pt idx="1890">
                  <c:v>45.587580000000102</c:v>
                </c:pt>
                <c:pt idx="1891">
                  <c:v>45.612300000000104</c:v>
                </c:pt>
                <c:pt idx="1892">
                  <c:v>45.636990000000104</c:v>
                </c:pt>
                <c:pt idx="1893">
                  <c:v>45.661650000000101</c:v>
                </c:pt>
                <c:pt idx="1894">
                  <c:v>45.686325000000103</c:v>
                </c:pt>
                <c:pt idx="1895">
                  <c:v>45.711015000000103</c:v>
                </c:pt>
                <c:pt idx="1896">
                  <c:v>45.735750000000102</c:v>
                </c:pt>
                <c:pt idx="1897">
                  <c:v>45.760560000000105</c:v>
                </c:pt>
                <c:pt idx="1898">
                  <c:v>45.785415000000107</c:v>
                </c:pt>
                <c:pt idx="1899">
                  <c:v>45.810300000000105</c:v>
                </c:pt>
                <c:pt idx="1900">
                  <c:v>45.835215000000105</c:v>
                </c:pt>
                <c:pt idx="1901">
                  <c:v>45.860145000000102</c:v>
                </c:pt>
                <c:pt idx="1902">
                  <c:v>45.885090000000105</c:v>
                </c:pt>
                <c:pt idx="1903">
                  <c:v>45.910080000000107</c:v>
                </c:pt>
                <c:pt idx="1904">
                  <c:v>45.935130000000107</c:v>
                </c:pt>
                <c:pt idx="1905">
                  <c:v>45.960180000000108</c:v>
                </c:pt>
                <c:pt idx="1906">
                  <c:v>45.985245000000106</c:v>
                </c:pt>
                <c:pt idx="1907">
                  <c:v>46.010385000000106</c:v>
                </c:pt>
                <c:pt idx="1908">
                  <c:v>46.035585000000104</c:v>
                </c:pt>
                <c:pt idx="1909">
                  <c:v>46.060860000000105</c:v>
                </c:pt>
                <c:pt idx="1910">
                  <c:v>46.086195000000103</c:v>
                </c:pt>
                <c:pt idx="1911">
                  <c:v>46.111560000000104</c:v>
                </c:pt>
                <c:pt idx="1912">
                  <c:v>46.136955000000107</c:v>
                </c:pt>
                <c:pt idx="1913">
                  <c:v>46.162420000000104</c:v>
                </c:pt>
                <c:pt idx="1914">
                  <c:v>46.187975000000101</c:v>
                </c:pt>
                <c:pt idx="1915">
                  <c:v>46.2135800000001</c:v>
                </c:pt>
                <c:pt idx="1916">
                  <c:v>46.239220000000103</c:v>
                </c:pt>
                <c:pt idx="1917">
                  <c:v>46.264890000000101</c:v>
                </c:pt>
                <c:pt idx="1918">
                  <c:v>46.2905850000001</c:v>
                </c:pt>
                <c:pt idx="1919">
                  <c:v>46.316290000000102</c:v>
                </c:pt>
                <c:pt idx="1920">
                  <c:v>46.342010000000101</c:v>
                </c:pt>
                <c:pt idx="1921">
                  <c:v>46.367840000000101</c:v>
                </c:pt>
                <c:pt idx="1922">
                  <c:v>46.393775000000097</c:v>
                </c:pt>
                <c:pt idx="1923">
                  <c:v>46.419770000000099</c:v>
                </c:pt>
                <c:pt idx="1924">
                  <c:v>46.445735000000099</c:v>
                </c:pt>
                <c:pt idx="1925">
                  <c:v>46.471670000000096</c:v>
                </c:pt>
                <c:pt idx="1926">
                  <c:v>46.497665000000097</c:v>
                </c:pt>
                <c:pt idx="1927">
                  <c:v>46.523750000000099</c:v>
                </c:pt>
                <c:pt idx="1928">
                  <c:v>46.549910000000096</c:v>
                </c:pt>
                <c:pt idx="1929">
                  <c:v>46.576115000000094</c:v>
                </c:pt>
                <c:pt idx="1930">
                  <c:v>46.602410000000091</c:v>
                </c:pt>
                <c:pt idx="1931">
                  <c:v>46.628750000000089</c:v>
                </c:pt>
                <c:pt idx="1932">
                  <c:v>46.655120000000089</c:v>
                </c:pt>
                <c:pt idx="1933">
                  <c:v>46.681520000000091</c:v>
                </c:pt>
                <c:pt idx="1934">
                  <c:v>46.707950000000089</c:v>
                </c:pt>
                <c:pt idx="1935">
                  <c:v>46.734470000000087</c:v>
                </c:pt>
                <c:pt idx="1936">
                  <c:v>46.761080000000085</c:v>
                </c:pt>
                <c:pt idx="1937">
                  <c:v>46.787765000000086</c:v>
                </c:pt>
                <c:pt idx="1938">
                  <c:v>46.814525000000089</c:v>
                </c:pt>
                <c:pt idx="1939">
                  <c:v>46.841375000000092</c:v>
                </c:pt>
                <c:pt idx="1940">
                  <c:v>46.86839000000009</c:v>
                </c:pt>
                <c:pt idx="1941">
                  <c:v>46.895435000000091</c:v>
                </c:pt>
                <c:pt idx="1942">
                  <c:v>46.922390000000092</c:v>
                </c:pt>
                <c:pt idx="1943">
                  <c:v>46.949330000000096</c:v>
                </c:pt>
                <c:pt idx="1944">
                  <c:v>46.976270000000099</c:v>
                </c:pt>
                <c:pt idx="1945">
                  <c:v>47.003240000000098</c:v>
                </c:pt>
                <c:pt idx="1946">
                  <c:v>47.030330000000099</c:v>
                </c:pt>
                <c:pt idx="1947">
                  <c:v>47.0575550000001</c:v>
                </c:pt>
                <c:pt idx="1948">
                  <c:v>47.084810000000097</c:v>
                </c:pt>
                <c:pt idx="1949">
                  <c:v>47.112080000000098</c:v>
                </c:pt>
                <c:pt idx="1950">
                  <c:v>47.1394400000001</c:v>
                </c:pt>
                <c:pt idx="1951">
                  <c:v>47.166920000000097</c:v>
                </c:pt>
                <c:pt idx="1952">
                  <c:v>47.194400000000094</c:v>
                </c:pt>
                <c:pt idx="1953">
                  <c:v>47.222000000000094</c:v>
                </c:pt>
                <c:pt idx="1954">
                  <c:v>47.249825000000094</c:v>
                </c:pt>
                <c:pt idx="1955">
                  <c:v>47.277695000000094</c:v>
                </c:pt>
                <c:pt idx="1956">
                  <c:v>47.305460000000096</c:v>
                </c:pt>
                <c:pt idx="1957">
                  <c:v>47.333105000000096</c:v>
                </c:pt>
                <c:pt idx="1958">
                  <c:v>47.360750000000095</c:v>
                </c:pt>
                <c:pt idx="1959">
                  <c:v>47.388470000000098</c:v>
                </c:pt>
                <c:pt idx="1960">
                  <c:v>47.4162350000001</c:v>
                </c:pt>
                <c:pt idx="1961">
                  <c:v>47.4440150000001</c:v>
                </c:pt>
                <c:pt idx="1962">
                  <c:v>47.471870000000102</c:v>
                </c:pt>
                <c:pt idx="1963">
                  <c:v>47.4998000000001</c:v>
                </c:pt>
                <c:pt idx="1964">
                  <c:v>47.5277600000001</c:v>
                </c:pt>
                <c:pt idx="1965">
                  <c:v>47.555810000000101</c:v>
                </c:pt>
                <c:pt idx="1966">
                  <c:v>47.583980000000103</c:v>
                </c:pt>
                <c:pt idx="1967">
                  <c:v>47.612240000000106</c:v>
                </c:pt>
                <c:pt idx="1968">
                  <c:v>47.640620000000105</c:v>
                </c:pt>
                <c:pt idx="1969">
                  <c:v>47.669090000000104</c:v>
                </c:pt>
                <c:pt idx="1970">
                  <c:v>47.697600000000101</c:v>
                </c:pt>
                <c:pt idx="1971">
                  <c:v>47.726170000000103</c:v>
                </c:pt>
                <c:pt idx="1972">
                  <c:v>47.754820000000102</c:v>
                </c:pt>
                <c:pt idx="1973">
                  <c:v>47.783575000000098</c:v>
                </c:pt>
                <c:pt idx="1974">
                  <c:v>47.812450000000098</c:v>
                </c:pt>
                <c:pt idx="1975">
                  <c:v>47.8414000000001</c:v>
                </c:pt>
                <c:pt idx="1976">
                  <c:v>47.870425000000097</c:v>
                </c:pt>
                <c:pt idx="1977">
                  <c:v>47.899540000000094</c:v>
                </c:pt>
                <c:pt idx="1978">
                  <c:v>47.928790000000092</c:v>
                </c:pt>
                <c:pt idx="1979">
                  <c:v>47.958190000000094</c:v>
                </c:pt>
                <c:pt idx="1980">
                  <c:v>47.987710000000092</c:v>
                </c:pt>
                <c:pt idx="1981">
                  <c:v>48.017350000000093</c:v>
                </c:pt>
                <c:pt idx="1982">
                  <c:v>48.047110000000096</c:v>
                </c:pt>
                <c:pt idx="1983">
                  <c:v>48.076980000000098</c:v>
                </c:pt>
                <c:pt idx="1984">
                  <c:v>48.106940000000101</c:v>
                </c:pt>
                <c:pt idx="1985">
                  <c:v>48.137030000000102</c:v>
                </c:pt>
              </c:numCache>
            </c:numRef>
          </c:xVal>
          <c:yVal>
            <c:numRef>
              <c:f>Overview!$F$16:$F$2001</c:f>
              <c:numCache>
                <c:formatCode>General</c:formatCode>
                <c:ptCount val="1986"/>
                <c:pt idx="0">
                  <c:v>8.6</c:v>
                </c:pt>
                <c:pt idx="1">
                  <c:v>8.5500000000000007</c:v>
                </c:pt>
                <c:pt idx="2">
                  <c:v>8.5</c:v>
                </c:pt>
                <c:pt idx="3">
                  <c:v>8.44</c:v>
                </c:pt>
                <c:pt idx="4">
                  <c:v>8.39</c:v>
                </c:pt>
                <c:pt idx="5">
                  <c:v>8.34</c:v>
                </c:pt>
                <c:pt idx="6">
                  <c:v>8.31</c:v>
                </c:pt>
                <c:pt idx="7">
                  <c:v>8.25</c:v>
                </c:pt>
                <c:pt idx="8">
                  <c:v>8.1999999999999993</c:v>
                </c:pt>
                <c:pt idx="9">
                  <c:v>8.14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8</c:v>
                </c:pt>
                <c:pt idx="13">
                  <c:v>7.95</c:v>
                </c:pt>
                <c:pt idx="14">
                  <c:v>7.89</c:v>
                </c:pt>
                <c:pt idx="15">
                  <c:v>7.85</c:v>
                </c:pt>
                <c:pt idx="16">
                  <c:v>7.8</c:v>
                </c:pt>
                <c:pt idx="17">
                  <c:v>7.74</c:v>
                </c:pt>
                <c:pt idx="18">
                  <c:v>7.69</c:v>
                </c:pt>
                <c:pt idx="19">
                  <c:v>7.64</c:v>
                </c:pt>
                <c:pt idx="20">
                  <c:v>7.58</c:v>
                </c:pt>
                <c:pt idx="21">
                  <c:v>7.53</c:v>
                </c:pt>
                <c:pt idx="22">
                  <c:v>7.48</c:v>
                </c:pt>
                <c:pt idx="23">
                  <c:v>7.44</c:v>
                </c:pt>
                <c:pt idx="24">
                  <c:v>7.39</c:v>
                </c:pt>
                <c:pt idx="25">
                  <c:v>7.33</c:v>
                </c:pt>
                <c:pt idx="26">
                  <c:v>7.28</c:v>
                </c:pt>
                <c:pt idx="27">
                  <c:v>7.25</c:v>
                </c:pt>
                <c:pt idx="28">
                  <c:v>7.19</c:v>
                </c:pt>
                <c:pt idx="29">
                  <c:v>7.15</c:v>
                </c:pt>
                <c:pt idx="30">
                  <c:v>7.1</c:v>
                </c:pt>
                <c:pt idx="31">
                  <c:v>7.04</c:v>
                </c:pt>
                <c:pt idx="32">
                  <c:v>7</c:v>
                </c:pt>
                <c:pt idx="33">
                  <c:v>6.95</c:v>
                </c:pt>
                <c:pt idx="34">
                  <c:v>6.91</c:v>
                </c:pt>
                <c:pt idx="35">
                  <c:v>6.86</c:v>
                </c:pt>
                <c:pt idx="36">
                  <c:v>6.81</c:v>
                </c:pt>
                <c:pt idx="37">
                  <c:v>6.77</c:v>
                </c:pt>
                <c:pt idx="38">
                  <c:v>6.72</c:v>
                </c:pt>
                <c:pt idx="39">
                  <c:v>6.67</c:v>
                </c:pt>
                <c:pt idx="40">
                  <c:v>6.62</c:v>
                </c:pt>
                <c:pt idx="41">
                  <c:v>6.57</c:v>
                </c:pt>
                <c:pt idx="42">
                  <c:v>6.51</c:v>
                </c:pt>
                <c:pt idx="43">
                  <c:v>6.47</c:v>
                </c:pt>
                <c:pt idx="44">
                  <c:v>6.42</c:v>
                </c:pt>
                <c:pt idx="45">
                  <c:v>6.37</c:v>
                </c:pt>
                <c:pt idx="46">
                  <c:v>6.32</c:v>
                </c:pt>
                <c:pt idx="47">
                  <c:v>6.27</c:v>
                </c:pt>
                <c:pt idx="48">
                  <c:v>6.23</c:v>
                </c:pt>
                <c:pt idx="49">
                  <c:v>6.17</c:v>
                </c:pt>
                <c:pt idx="50">
                  <c:v>6.13</c:v>
                </c:pt>
                <c:pt idx="51">
                  <c:v>6.07</c:v>
                </c:pt>
                <c:pt idx="52">
                  <c:v>6.03</c:v>
                </c:pt>
                <c:pt idx="53">
                  <c:v>5.98</c:v>
                </c:pt>
                <c:pt idx="54">
                  <c:v>5.93</c:v>
                </c:pt>
                <c:pt idx="55">
                  <c:v>5.88</c:v>
                </c:pt>
                <c:pt idx="56">
                  <c:v>5.84</c:v>
                </c:pt>
                <c:pt idx="57">
                  <c:v>5.78</c:v>
                </c:pt>
                <c:pt idx="58">
                  <c:v>5.74</c:v>
                </c:pt>
                <c:pt idx="59">
                  <c:v>5.7</c:v>
                </c:pt>
                <c:pt idx="60">
                  <c:v>5.65</c:v>
                </c:pt>
                <c:pt idx="61">
                  <c:v>5.6</c:v>
                </c:pt>
                <c:pt idx="62">
                  <c:v>5.55</c:v>
                </c:pt>
                <c:pt idx="63">
                  <c:v>5.5</c:v>
                </c:pt>
                <c:pt idx="64">
                  <c:v>5.47</c:v>
                </c:pt>
                <c:pt idx="65">
                  <c:v>5.42</c:v>
                </c:pt>
                <c:pt idx="66">
                  <c:v>5.37</c:v>
                </c:pt>
                <c:pt idx="67">
                  <c:v>5.32</c:v>
                </c:pt>
                <c:pt idx="68">
                  <c:v>5.28</c:v>
                </c:pt>
                <c:pt idx="69">
                  <c:v>5.23</c:v>
                </c:pt>
                <c:pt idx="70">
                  <c:v>5.18</c:v>
                </c:pt>
                <c:pt idx="71">
                  <c:v>5.13</c:v>
                </c:pt>
                <c:pt idx="72">
                  <c:v>5.09</c:v>
                </c:pt>
                <c:pt idx="73">
                  <c:v>5.04</c:v>
                </c:pt>
                <c:pt idx="74">
                  <c:v>5.01</c:v>
                </c:pt>
                <c:pt idx="75">
                  <c:v>4.96</c:v>
                </c:pt>
                <c:pt idx="76">
                  <c:v>4.91</c:v>
                </c:pt>
                <c:pt idx="77">
                  <c:v>4.8600000000000003</c:v>
                </c:pt>
                <c:pt idx="78">
                  <c:v>4.82</c:v>
                </c:pt>
                <c:pt idx="79">
                  <c:v>4.78</c:v>
                </c:pt>
                <c:pt idx="80">
                  <c:v>4.7300000000000004</c:v>
                </c:pt>
                <c:pt idx="81">
                  <c:v>4.68</c:v>
                </c:pt>
                <c:pt idx="82">
                  <c:v>4.63</c:v>
                </c:pt>
                <c:pt idx="83">
                  <c:v>4.58</c:v>
                </c:pt>
                <c:pt idx="84">
                  <c:v>4.53</c:v>
                </c:pt>
                <c:pt idx="85">
                  <c:v>4.49</c:v>
                </c:pt>
                <c:pt idx="86">
                  <c:v>4.4400000000000004</c:v>
                </c:pt>
                <c:pt idx="87">
                  <c:v>4.3899999999999997</c:v>
                </c:pt>
                <c:pt idx="88">
                  <c:v>4.33</c:v>
                </c:pt>
                <c:pt idx="89">
                  <c:v>4.28</c:v>
                </c:pt>
                <c:pt idx="90">
                  <c:v>4.2300000000000004</c:v>
                </c:pt>
                <c:pt idx="91">
                  <c:v>4.18</c:v>
                </c:pt>
                <c:pt idx="92">
                  <c:v>4.1399999999999997</c:v>
                </c:pt>
                <c:pt idx="93">
                  <c:v>4.09</c:v>
                </c:pt>
                <c:pt idx="94">
                  <c:v>4.04</c:v>
                </c:pt>
                <c:pt idx="95">
                  <c:v>3.99</c:v>
                </c:pt>
                <c:pt idx="96">
                  <c:v>3.95</c:v>
                </c:pt>
                <c:pt idx="97">
                  <c:v>3.9</c:v>
                </c:pt>
                <c:pt idx="98">
                  <c:v>3.86</c:v>
                </c:pt>
                <c:pt idx="99">
                  <c:v>3.81</c:v>
                </c:pt>
                <c:pt idx="100">
                  <c:v>3.76</c:v>
                </c:pt>
                <c:pt idx="101">
                  <c:v>3.71</c:v>
                </c:pt>
                <c:pt idx="102">
                  <c:v>3.66</c:v>
                </c:pt>
                <c:pt idx="103">
                  <c:v>3.62</c:v>
                </c:pt>
                <c:pt idx="104">
                  <c:v>3.56</c:v>
                </c:pt>
                <c:pt idx="105">
                  <c:v>3.52</c:v>
                </c:pt>
                <c:pt idx="106">
                  <c:v>3.47</c:v>
                </c:pt>
                <c:pt idx="107">
                  <c:v>3.42</c:v>
                </c:pt>
                <c:pt idx="108">
                  <c:v>3.38</c:v>
                </c:pt>
                <c:pt idx="109">
                  <c:v>3.32</c:v>
                </c:pt>
                <c:pt idx="110">
                  <c:v>3.28</c:v>
                </c:pt>
                <c:pt idx="111">
                  <c:v>3.23</c:v>
                </c:pt>
                <c:pt idx="112">
                  <c:v>3.18</c:v>
                </c:pt>
                <c:pt idx="113">
                  <c:v>3.14</c:v>
                </c:pt>
                <c:pt idx="114">
                  <c:v>3.09</c:v>
                </c:pt>
                <c:pt idx="115">
                  <c:v>3.04</c:v>
                </c:pt>
                <c:pt idx="116">
                  <c:v>2.99</c:v>
                </c:pt>
                <c:pt idx="117">
                  <c:v>2.95</c:v>
                </c:pt>
                <c:pt idx="118">
                  <c:v>2.9</c:v>
                </c:pt>
                <c:pt idx="119">
                  <c:v>2.85</c:v>
                </c:pt>
                <c:pt idx="120">
                  <c:v>2.8</c:v>
                </c:pt>
                <c:pt idx="121">
                  <c:v>2.76</c:v>
                </c:pt>
                <c:pt idx="122">
                  <c:v>2.71</c:v>
                </c:pt>
                <c:pt idx="123">
                  <c:v>2.66</c:v>
                </c:pt>
                <c:pt idx="124">
                  <c:v>2.62</c:v>
                </c:pt>
                <c:pt idx="125">
                  <c:v>2.57</c:v>
                </c:pt>
                <c:pt idx="126">
                  <c:v>2.52</c:v>
                </c:pt>
                <c:pt idx="127">
                  <c:v>2.4700000000000002</c:v>
                </c:pt>
                <c:pt idx="128">
                  <c:v>2.4300000000000002</c:v>
                </c:pt>
                <c:pt idx="129">
                  <c:v>2.38</c:v>
                </c:pt>
                <c:pt idx="130">
                  <c:v>2.34</c:v>
                </c:pt>
                <c:pt idx="131">
                  <c:v>2.29</c:v>
                </c:pt>
                <c:pt idx="132">
                  <c:v>2.2400000000000002</c:v>
                </c:pt>
                <c:pt idx="133">
                  <c:v>2.2000000000000002</c:v>
                </c:pt>
                <c:pt idx="134">
                  <c:v>2.15</c:v>
                </c:pt>
                <c:pt idx="135">
                  <c:v>2.1</c:v>
                </c:pt>
                <c:pt idx="136">
                  <c:v>2.0499999999999998</c:v>
                </c:pt>
                <c:pt idx="137">
                  <c:v>2.0099999999999998</c:v>
                </c:pt>
                <c:pt idx="138">
                  <c:v>1.956</c:v>
                </c:pt>
                <c:pt idx="139">
                  <c:v>1.909</c:v>
                </c:pt>
                <c:pt idx="140">
                  <c:v>1.8620000000000001</c:v>
                </c:pt>
                <c:pt idx="141">
                  <c:v>1.8169999999999999</c:v>
                </c:pt>
                <c:pt idx="142">
                  <c:v>1.7669999999999999</c:v>
                </c:pt>
                <c:pt idx="143">
                  <c:v>1.7170000000000001</c:v>
                </c:pt>
                <c:pt idx="144">
                  <c:v>1.673</c:v>
                </c:pt>
                <c:pt idx="145">
                  <c:v>1.6240000000000001</c:v>
                </c:pt>
                <c:pt idx="146">
                  <c:v>1.5760000000000001</c:v>
                </c:pt>
                <c:pt idx="147">
                  <c:v>1.5269999999999999</c:v>
                </c:pt>
                <c:pt idx="148">
                  <c:v>1.4810000000000001</c:v>
                </c:pt>
                <c:pt idx="149">
                  <c:v>1.4330000000000001</c:v>
                </c:pt>
                <c:pt idx="150">
                  <c:v>1.3859999999999999</c:v>
                </c:pt>
                <c:pt idx="151">
                  <c:v>1.337</c:v>
                </c:pt>
                <c:pt idx="152">
                  <c:v>1.2889999999999999</c:v>
                </c:pt>
                <c:pt idx="153">
                  <c:v>1.24</c:v>
                </c:pt>
                <c:pt idx="154">
                  <c:v>1.194</c:v>
                </c:pt>
                <c:pt idx="155">
                  <c:v>1.147</c:v>
                </c:pt>
                <c:pt idx="156">
                  <c:v>1.097</c:v>
                </c:pt>
                <c:pt idx="157">
                  <c:v>1.05</c:v>
                </c:pt>
                <c:pt idx="158">
                  <c:v>1</c:v>
                </c:pt>
                <c:pt idx="159">
                  <c:v>7.91</c:v>
                </c:pt>
                <c:pt idx="160">
                  <c:v>7.88</c:v>
                </c:pt>
                <c:pt idx="161">
                  <c:v>7.83</c:v>
                </c:pt>
                <c:pt idx="162">
                  <c:v>7.77</c:v>
                </c:pt>
                <c:pt idx="163">
                  <c:v>7.71</c:v>
                </c:pt>
                <c:pt idx="164">
                  <c:v>7.65</c:v>
                </c:pt>
                <c:pt idx="165">
                  <c:v>7.62</c:v>
                </c:pt>
                <c:pt idx="166">
                  <c:v>7.58</c:v>
                </c:pt>
                <c:pt idx="167">
                  <c:v>7.54</c:v>
                </c:pt>
                <c:pt idx="168">
                  <c:v>7.5</c:v>
                </c:pt>
                <c:pt idx="169">
                  <c:v>7.45</c:v>
                </c:pt>
                <c:pt idx="170">
                  <c:v>7.4</c:v>
                </c:pt>
                <c:pt idx="171">
                  <c:v>7.35</c:v>
                </c:pt>
                <c:pt idx="172">
                  <c:v>7.31</c:v>
                </c:pt>
                <c:pt idx="173">
                  <c:v>7.27</c:v>
                </c:pt>
                <c:pt idx="174">
                  <c:v>7.22</c:v>
                </c:pt>
                <c:pt idx="175">
                  <c:v>7.2</c:v>
                </c:pt>
                <c:pt idx="176">
                  <c:v>7.16</c:v>
                </c:pt>
                <c:pt idx="177">
                  <c:v>7.12</c:v>
                </c:pt>
                <c:pt idx="178">
                  <c:v>7.07</c:v>
                </c:pt>
                <c:pt idx="179">
                  <c:v>7.02</c:v>
                </c:pt>
                <c:pt idx="180">
                  <c:v>6.98</c:v>
                </c:pt>
                <c:pt idx="181">
                  <c:v>6.94</c:v>
                </c:pt>
                <c:pt idx="182">
                  <c:v>6.89</c:v>
                </c:pt>
                <c:pt idx="183">
                  <c:v>6.84</c:v>
                </c:pt>
                <c:pt idx="184">
                  <c:v>6.8</c:v>
                </c:pt>
                <c:pt idx="185">
                  <c:v>6.75</c:v>
                </c:pt>
                <c:pt idx="186">
                  <c:v>6.71</c:v>
                </c:pt>
                <c:pt idx="187">
                  <c:v>6.66</c:v>
                </c:pt>
                <c:pt idx="188">
                  <c:v>6.61</c:v>
                </c:pt>
                <c:pt idx="189">
                  <c:v>6.56</c:v>
                </c:pt>
                <c:pt idx="190">
                  <c:v>6.51</c:v>
                </c:pt>
                <c:pt idx="191">
                  <c:v>6.47</c:v>
                </c:pt>
                <c:pt idx="192">
                  <c:v>6.42</c:v>
                </c:pt>
                <c:pt idx="193">
                  <c:v>6.38</c:v>
                </c:pt>
                <c:pt idx="194">
                  <c:v>6.33</c:v>
                </c:pt>
                <c:pt idx="195">
                  <c:v>6.29</c:v>
                </c:pt>
                <c:pt idx="196">
                  <c:v>6.24</c:v>
                </c:pt>
                <c:pt idx="197">
                  <c:v>6.2</c:v>
                </c:pt>
                <c:pt idx="198">
                  <c:v>6.15</c:v>
                </c:pt>
                <c:pt idx="199">
                  <c:v>6.11</c:v>
                </c:pt>
                <c:pt idx="200">
                  <c:v>6.06</c:v>
                </c:pt>
                <c:pt idx="201">
                  <c:v>6.02</c:v>
                </c:pt>
                <c:pt idx="202">
                  <c:v>5.97</c:v>
                </c:pt>
                <c:pt idx="203">
                  <c:v>5.93</c:v>
                </c:pt>
                <c:pt idx="204">
                  <c:v>5.88</c:v>
                </c:pt>
                <c:pt idx="205">
                  <c:v>5.84</c:v>
                </c:pt>
                <c:pt idx="206">
                  <c:v>5.79</c:v>
                </c:pt>
                <c:pt idx="207">
                  <c:v>5.74</c:v>
                </c:pt>
                <c:pt idx="208">
                  <c:v>5.7</c:v>
                </c:pt>
                <c:pt idx="209">
                  <c:v>5.65</c:v>
                </c:pt>
                <c:pt idx="210">
                  <c:v>5.61</c:v>
                </c:pt>
                <c:pt idx="211">
                  <c:v>5.56</c:v>
                </c:pt>
                <c:pt idx="212">
                  <c:v>5.52</c:v>
                </c:pt>
                <c:pt idx="213">
                  <c:v>5.47</c:v>
                </c:pt>
                <c:pt idx="214">
                  <c:v>5.43</c:v>
                </c:pt>
                <c:pt idx="215">
                  <c:v>5.38</c:v>
                </c:pt>
                <c:pt idx="216">
                  <c:v>5.34</c:v>
                </c:pt>
                <c:pt idx="217">
                  <c:v>5.3</c:v>
                </c:pt>
                <c:pt idx="218">
                  <c:v>5.25</c:v>
                </c:pt>
                <c:pt idx="219">
                  <c:v>5.21</c:v>
                </c:pt>
                <c:pt idx="220">
                  <c:v>5.16</c:v>
                </c:pt>
                <c:pt idx="221">
                  <c:v>5.12</c:v>
                </c:pt>
                <c:pt idx="222">
                  <c:v>5.07</c:v>
                </c:pt>
                <c:pt idx="223">
                  <c:v>5.03</c:v>
                </c:pt>
                <c:pt idx="224">
                  <c:v>4.9800000000000004</c:v>
                </c:pt>
                <c:pt idx="225">
                  <c:v>4.9400000000000004</c:v>
                </c:pt>
                <c:pt idx="226">
                  <c:v>4.8899999999999997</c:v>
                </c:pt>
                <c:pt idx="227">
                  <c:v>4.8499999999999996</c:v>
                </c:pt>
                <c:pt idx="228">
                  <c:v>4.8</c:v>
                </c:pt>
                <c:pt idx="229">
                  <c:v>4.76</c:v>
                </c:pt>
                <c:pt idx="230">
                  <c:v>4.72</c:v>
                </c:pt>
                <c:pt idx="231">
                  <c:v>4.68</c:v>
                </c:pt>
                <c:pt idx="232">
                  <c:v>4.63</c:v>
                </c:pt>
                <c:pt idx="233">
                  <c:v>4.58</c:v>
                </c:pt>
                <c:pt idx="234">
                  <c:v>4.54</c:v>
                </c:pt>
                <c:pt idx="235">
                  <c:v>4.5</c:v>
                </c:pt>
                <c:pt idx="236">
                  <c:v>4.45</c:v>
                </c:pt>
                <c:pt idx="237">
                  <c:v>4.41</c:v>
                </c:pt>
                <c:pt idx="238">
                  <c:v>4.37</c:v>
                </c:pt>
                <c:pt idx="239">
                  <c:v>4.32</c:v>
                </c:pt>
                <c:pt idx="240">
                  <c:v>4.28</c:v>
                </c:pt>
                <c:pt idx="241">
                  <c:v>4.24</c:v>
                </c:pt>
                <c:pt idx="242">
                  <c:v>4.1900000000000004</c:v>
                </c:pt>
                <c:pt idx="243">
                  <c:v>4.1500000000000004</c:v>
                </c:pt>
                <c:pt idx="244">
                  <c:v>4.1100000000000003</c:v>
                </c:pt>
                <c:pt idx="245">
                  <c:v>4.0599999999999996</c:v>
                </c:pt>
                <c:pt idx="246">
                  <c:v>4.0199999999999996</c:v>
                </c:pt>
                <c:pt idx="247">
                  <c:v>3.97</c:v>
                </c:pt>
                <c:pt idx="248">
                  <c:v>3.93</c:v>
                </c:pt>
                <c:pt idx="249">
                  <c:v>3.88</c:v>
                </c:pt>
                <c:pt idx="250">
                  <c:v>3.84</c:v>
                </c:pt>
                <c:pt idx="251">
                  <c:v>3.8</c:v>
                </c:pt>
                <c:pt idx="252">
                  <c:v>3.76</c:v>
                </c:pt>
                <c:pt idx="253">
                  <c:v>3.72</c:v>
                </c:pt>
                <c:pt idx="254">
                  <c:v>3.67</c:v>
                </c:pt>
                <c:pt idx="255">
                  <c:v>3.63</c:v>
                </c:pt>
                <c:pt idx="256">
                  <c:v>3.58</c:v>
                </c:pt>
                <c:pt idx="257">
                  <c:v>3.54</c:v>
                </c:pt>
                <c:pt idx="258">
                  <c:v>3.5</c:v>
                </c:pt>
                <c:pt idx="259">
                  <c:v>3.45</c:v>
                </c:pt>
                <c:pt idx="260">
                  <c:v>3.41</c:v>
                </c:pt>
                <c:pt idx="261">
                  <c:v>3.37</c:v>
                </c:pt>
                <c:pt idx="262">
                  <c:v>3.32</c:v>
                </c:pt>
                <c:pt idx="263">
                  <c:v>3.28</c:v>
                </c:pt>
                <c:pt idx="264">
                  <c:v>3.23</c:v>
                </c:pt>
                <c:pt idx="265">
                  <c:v>3.19</c:v>
                </c:pt>
                <c:pt idx="266">
                  <c:v>3.15</c:v>
                </c:pt>
                <c:pt idx="267">
                  <c:v>3.1</c:v>
                </c:pt>
                <c:pt idx="268">
                  <c:v>3.06</c:v>
                </c:pt>
                <c:pt idx="269">
                  <c:v>3.02</c:v>
                </c:pt>
                <c:pt idx="270">
                  <c:v>2.97</c:v>
                </c:pt>
                <c:pt idx="271">
                  <c:v>2.93</c:v>
                </c:pt>
                <c:pt idx="272">
                  <c:v>2.89</c:v>
                </c:pt>
                <c:pt idx="273">
                  <c:v>2.84</c:v>
                </c:pt>
                <c:pt idx="274">
                  <c:v>2.8</c:v>
                </c:pt>
                <c:pt idx="275">
                  <c:v>2.76</c:v>
                </c:pt>
                <c:pt idx="276">
                  <c:v>2.71</c:v>
                </c:pt>
                <c:pt idx="277">
                  <c:v>2.67</c:v>
                </c:pt>
                <c:pt idx="278">
                  <c:v>2.62</c:v>
                </c:pt>
                <c:pt idx="279">
                  <c:v>2.58</c:v>
                </c:pt>
                <c:pt idx="280">
                  <c:v>2.54</c:v>
                </c:pt>
                <c:pt idx="281">
                  <c:v>2.4900000000000002</c:v>
                </c:pt>
                <c:pt idx="282">
                  <c:v>2.4500000000000002</c:v>
                </c:pt>
                <c:pt idx="283">
                  <c:v>2.41</c:v>
                </c:pt>
                <c:pt idx="284">
                  <c:v>2.37</c:v>
                </c:pt>
                <c:pt idx="285">
                  <c:v>2.3199999999999998</c:v>
                </c:pt>
                <c:pt idx="286">
                  <c:v>2.2799999999999998</c:v>
                </c:pt>
                <c:pt idx="287">
                  <c:v>2.2400000000000002</c:v>
                </c:pt>
                <c:pt idx="288">
                  <c:v>2.19</c:v>
                </c:pt>
                <c:pt idx="289">
                  <c:v>2.15</c:v>
                </c:pt>
                <c:pt idx="290">
                  <c:v>2.11</c:v>
                </c:pt>
                <c:pt idx="291">
                  <c:v>2.06</c:v>
                </c:pt>
                <c:pt idx="292">
                  <c:v>2.02</c:v>
                </c:pt>
                <c:pt idx="293">
                  <c:v>1.9750000000000001</c:v>
                </c:pt>
                <c:pt idx="294">
                  <c:v>1.9330000000000001</c:v>
                </c:pt>
                <c:pt idx="295">
                  <c:v>1.889</c:v>
                </c:pt>
                <c:pt idx="296">
                  <c:v>1.8460000000000001</c:v>
                </c:pt>
                <c:pt idx="297">
                  <c:v>1.8029999999999999</c:v>
                </c:pt>
                <c:pt idx="298">
                  <c:v>1.7589999999999999</c:v>
                </c:pt>
                <c:pt idx="299">
                  <c:v>1.716</c:v>
                </c:pt>
                <c:pt idx="300">
                  <c:v>1.673</c:v>
                </c:pt>
                <c:pt idx="301">
                  <c:v>1.63</c:v>
                </c:pt>
                <c:pt idx="302">
                  <c:v>1.587</c:v>
                </c:pt>
                <c:pt idx="303">
                  <c:v>1.5429999999999999</c:v>
                </c:pt>
                <c:pt idx="304">
                  <c:v>1.5</c:v>
                </c:pt>
                <c:pt idx="305">
                  <c:v>1.4570000000000001</c:v>
                </c:pt>
                <c:pt idx="306">
                  <c:v>1.413</c:v>
                </c:pt>
                <c:pt idx="307">
                  <c:v>1.37</c:v>
                </c:pt>
                <c:pt idx="308">
                  <c:v>1.327</c:v>
                </c:pt>
                <c:pt idx="309">
                  <c:v>1.284</c:v>
                </c:pt>
                <c:pt idx="310">
                  <c:v>1.2410000000000001</c:v>
                </c:pt>
                <c:pt idx="311">
                  <c:v>1.198</c:v>
                </c:pt>
                <c:pt idx="312">
                  <c:v>1.155</c:v>
                </c:pt>
                <c:pt idx="313">
                  <c:v>1.111</c:v>
                </c:pt>
                <c:pt idx="314">
                  <c:v>1.0680000000000001</c:v>
                </c:pt>
                <c:pt idx="315">
                  <c:v>1.026</c:v>
                </c:pt>
                <c:pt idx="316">
                  <c:v>8.07</c:v>
                </c:pt>
                <c:pt idx="317">
                  <c:v>8.06</c:v>
                </c:pt>
                <c:pt idx="318">
                  <c:v>8.01</c:v>
                </c:pt>
                <c:pt idx="319">
                  <c:v>7.97</c:v>
                </c:pt>
                <c:pt idx="320">
                  <c:v>7.92</c:v>
                </c:pt>
                <c:pt idx="321">
                  <c:v>7.88</c:v>
                </c:pt>
                <c:pt idx="322">
                  <c:v>7.83</c:v>
                </c:pt>
                <c:pt idx="323">
                  <c:v>7.79</c:v>
                </c:pt>
                <c:pt idx="324">
                  <c:v>7.74</c:v>
                </c:pt>
                <c:pt idx="325">
                  <c:v>7.69</c:v>
                </c:pt>
                <c:pt idx="326">
                  <c:v>7.65</c:v>
                </c:pt>
                <c:pt idx="327">
                  <c:v>7.61</c:v>
                </c:pt>
                <c:pt idx="328">
                  <c:v>7.56</c:v>
                </c:pt>
                <c:pt idx="329">
                  <c:v>7.52</c:v>
                </c:pt>
                <c:pt idx="330">
                  <c:v>7.47</c:v>
                </c:pt>
                <c:pt idx="331">
                  <c:v>7.43</c:v>
                </c:pt>
                <c:pt idx="332">
                  <c:v>7.38</c:v>
                </c:pt>
                <c:pt idx="333">
                  <c:v>7.34</c:v>
                </c:pt>
                <c:pt idx="334">
                  <c:v>7.3</c:v>
                </c:pt>
                <c:pt idx="335">
                  <c:v>7.25</c:v>
                </c:pt>
                <c:pt idx="336">
                  <c:v>7.21</c:v>
                </c:pt>
                <c:pt idx="337">
                  <c:v>7.16</c:v>
                </c:pt>
                <c:pt idx="338">
                  <c:v>7.12</c:v>
                </c:pt>
                <c:pt idx="339">
                  <c:v>7.07</c:v>
                </c:pt>
                <c:pt idx="340">
                  <c:v>7.03</c:v>
                </c:pt>
                <c:pt idx="341">
                  <c:v>6.98</c:v>
                </c:pt>
                <c:pt idx="342">
                  <c:v>6.94</c:v>
                </c:pt>
                <c:pt idx="343">
                  <c:v>6.9</c:v>
                </c:pt>
                <c:pt idx="344">
                  <c:v>6.85</c:v>
                </c:pt>
                <c:pt idx="345">
                  <c:v>6.81</c:v>
                </c:pt>
                <c:pt idx="346">
                  <c:v>6.76</c:v>
                </c:pt>
                <c:pt idx="347">
                  <c:v>6.72</c:v>
                </c:pt>
                <c:pt idx="348">
                  <c:v>6.68</c:v>
                </c:pt>
                <c:pt idx="349">
                  <c:v>6.63</c:v>
                </c:pt>
                <c:pt idx="350">
                  <c:v>6.59</c:v>
                </c:pt>
                <c:pt idx="351">
                  <c:v>6.54</c:v>
                </c:pt>
                <c:pt idx="352">
                  <c:v>6.5</c:v>
                </c:pt>
                <c:pt idx="353">
                  <c:v>6.46</c:v>
                </c:pt>
                <c:pt idx="354">
                  <c:v>6.41</c:v>
                </c:pt>
                <c:pt idx="355">
                  <c:v>6.37</c:v>
                </c:pt>
                <c:pt idx="356">
                  <c:v>6.33</c:v>
                </c:pt>
                <c:pt idx="357">
                  <c:v>6.28</c:v>
                </c:pt>
                <c:pt idx="358">
                  <c:v>6.24</c:v>
                </c:pt>
                <c:pt idx="359">
                  <c:v>6.2</c:v>
                </c:pt>
                <c:pt idx="360">
                  <c:v>6.15</c:v>
                </c:pt>
                <c:pt idx="361">
                  <c:v>6.11</c:v>
                </c:pt>
                <c:pt idx="362">
                  <c:v>6.07</c:v>
                </c:pt>
                <c:pt idx="363">
                  <c:v>6.03</c:v>
                </c:pt>
                <c:pt idx="364">
                  <c:v>5.98</c:v>
                </c:pt>
                <c:pt idx="365">
                  <c:v>5.94</c:v>
                </c:pt>
                <c:pt idx="366">
                  <c:v>5.9</c:v>
                </c:pt>
                <c:pt idx="367">
                  <c:v>5.85</c:v>
                </c:pt>
                <c:pt idx="368">
                  <c:v>5.81</c:v>
                </c:pt>
                <c:pt idx="369">
                  <c:v>5.77</c:v>
                </c:pt>
                <c:pt idx="370">
                  <c:v>5.73</c:v>
                </c:pt>
                <c:pt idx="371">
                  <c:v>5.68</c:v>
                </c:pt>
                <c:pt idx="372">
                  <c:v>5.64</c:v>
                </c:pt>
                <c:pt idx="373">
                  <c:v>5.6</c:v>
                </c:pt>
                <c:pt idx="374">
                  <c:v>5.55</c:v>
                </c:pt>
                <c:pt idx="375">
                  <c:v>5.51</c:v>
                </c:pt>
                <c:pt idx="376">
                  <c:v>5.47</c:v>
                </c:pt>
                <c:pt idx="377">
                  <c:v>5.43</c:v>
                </c:pt>
                <c:pt idx="378">
                  <c:v>5.38</c:v>
                </c:pt>
                <c:pt idx="379">
                  <c:v>5.34</c:v>
                </c:pt>
                <c:pt idx="380">
                  <c:v>5.3</c:v>
                </c:pt>
                <c:pt idx="381">
                  <c:v>5.26</c:v>
                </c:pt>
                <c:pt idx="382">
                  <c:v>5.21</c:v>
                </c:pt>
                <c:pt idx="383">
                  <c:v>5.17</c:v>
                </c:pt>
                <c:pt idx="384">
                  <c:v>5.13</c:v>
                </c:pt>
                <c:pt idx="385">
                  <c:v>5.09</c:v>
                </c:pt>
                <c:pt idx="386">
                  <c:v>5.05</c:v>
                </c:pt>
                <c:pt idx="387">
                  <c:v>5</c:v>
                </c:pt>
                <c:pt idx="388">
                  <c:v>4.96</c:v>
                </c:pt>
                <c:pt idx="389">
                  <c:v>4.92</c:v>
                </c:pt>
                <c:pt idx="390">
                  <c:v>4.88</c:v>
                </c:pt>
                <c:pt idx="391">
                  <c:v>4.84</c:v>
                </c:pt>
                <c:pt idx="392">
                  <c:v>4.8</c:v>
                </c:pt>
                <c:pt idx="393">
                  <c:v>4.76</c:v>
                </c:pt>
                <c:pt idx="394">
                  <c:v>4.71</c:v>
                </c:pt>
                <c:pt idx="395">
                  <c:v>4.67</c:v>
                </c:pt>
                <c:pt idx="396">
                  <c:v>4.63</c:v>
                </c:pt>
                <c:pt idx="397">
                  <c:v>4.59</c:v>
                </c:pt>
                <c:pt idx="398">
                  <c:v>4.55</c:v>
                </c:pt>
                <c:pt idx="399">
                  <c:v>4.51</c:v>
                </c:pt>
                <c:pt idx="400">
                  <c:v>4.46</c:v>
                </c:pt>
                <c:pt idx="401">
                  <c:v>4.42</c:v>
                </c:pt>
                <c:pt idx="402">
                  <c:v>4.38</c:v>
                </c:pt>
                <c:pt idx="403">
                  <c:v>4.34</c:v>
                </c:pt>
                <c:pt idx="404">
                  <c:v>4.3</c:v>
                </c:pt>
                <c:pt idx="405">
                  <c:v>4.26</c:v>
                </c:pt>
                <c:pt idx="406">
                  <c:v>4.22</c:v>
                </c:pt>
                <c:pt idx="407">
                  <c:v>4.18</c:v>
                </c:pt>
                <c:pt idx="408">
                  <c:v>4.1399999999999997</c:v>
                </c:pt>
                <c:pt idx="409">
                  <c:v>4.09</c:v>
                </c:pt>
                <c:pt idx="410">
                  <c:v>4.05</c:v>
                </c:pt>
                <c:pt idx="411">
                  <c:v>4.01</c:v>
                </c:pt>
                <c:pt idx="412">
                  <c:v>3.97</c:v>
                </c:pt>
                <c:pt idx="413">
                  <c:v>3.93</c:v>
                </c:pt>
                <c:pt idx="414">
                  <c:v>3.89</c:v>
                </c:pt>
                <c:pt idx="415">
                  <c:v>3.85</c:v>
                </c:pt>
                <c:pt idx="416">
                  <c:v>3.81</c:v>
                </c:pt>
                <c:pt idx="417">
                  <c:v>3.77</c:v>
                </c:pt>
                <c:pt idx="418">
                  <c:v>3.73</c:v>
                </c:pt>
                <c:pt idx="419">
                  <c:v>3.69</c:v>
                </c:pt>
                <c:pt idx="420">
                  <c:v>3.64</c:v>
                </c:pt>
                <c:pt idx="421">
                  <c:v>3.61</c:v>
                </c:pt>
                <c:pt idx="422">
                  <c:v>3.56</c:v>
                </c:pt>
                <c:pt idx="423">
                  <c:v>3.52</c:v>
                </c:pt>
                <c:pt idx="424">
                  <c:v>3.48</c:v>
                </c:pt>
                <c:pt idx="425">
                  <c:v>3.44</c:v>
                </c:pt>
                <c:pt idx="426">
                  <c:v>3.4</c:v>
                </c:pt>
                <c:pt idx="427">
                  <c:v>3.36</c:v>
                </c:pt>
                <c:pt idx="428">
                  <c:v>3.32</c:v>
                </c:pt>
                <c:pt idx="429">
                  <c:v>3.28</c:v>
                </c:pt>
                <c:pt idx="430">
                  <c:v>3.24</c:v>
                </c:pt>
                <c:pt idx="431">
                  <c:v>3.2</c:v>
                </c:pt>
                <c:pt idx="432">
                  <c:v>3.16</c:v>
                </c:pt>
                <c:pt idx="433">
                  <c:v>3.12</c:v>
                </c:pt>
                <c:pt idx="434">
                  <c:v>3.08</c:v>
                </c:pt>
                <c:pt idx="435">
                  <c:v>3.04</c:v>
                </c:pt>
                <c:pt idx="436">
                  <c:v>3</c:v>
                </c:pt>
                <c:pt idx="437">
                  <c:v>2.96</c:v>
                </c:pt>
                <c:pt idx="438">
                  <c:v>2.91</c:v>
                </c:pt>
                <c:pt idx="439">
                  <c:v>2.88</c:v>
                </c:pt>
                <c:pt idx="440">
                  <c:v>2.84</c:v>
                </c:pt>
                <c:pt idx="441">
                  <c:v>2.8</c:v>
                </c:pt>
                <c:pt idx="442">
                  <c:v>2.76</c:v>
                </c:pt>
                <c:pt idx="443">
                  <c:v>2.72</c:v>
                </c:pt>
                <c:pt idx="444">
                  <c:v>2.68</c:v>
                </c:pt>
                <c:pt idx="445">
                  <c:v>2.64</c:v>
                </c:pt>
                <c:pt idx="446">
                  <c:v>2.6</c:v>
                </c:pt>
                <c:pt idx="447">
                  <c:v>2.56</c:v>
                </c:pt>
                <c:pt idx="448">
                  <c:v>2.52</c:v>
                </c:pt>
                <c:pt idx="449">
                  <c:v>2.48</c:v>
                </c:pt>
                <c:pt idx="450">
                  <c:v>2.44</c:v>
                </c:pt>
                <c:pt idx="451">
                  <c:v>2.4</c:v>
                </c:pt>
                <c:pt idx="452">
                  <c:v>2.36</c:v>
                </c:pt>
                <c:pt idx="453">
                  <c:v>2.3199999999999998</c:v>
                </c:pt>
                <c:pt idx="454">
                  <c:v>2.2799999999999998</c:v>
                </c:pt>
                <c:pt idx="455">
                  <c:v>2.2400000000000002</c:v>
                </c:pt>
                <c:pt idx="456">
                  <c:v>2.2000000000000002</c:v>
                </c:pt>
                <c:pt idx="457">
                  <c:v>2.16</c:v>
                </c:pt>
                <c:pt idx="458">
                  <c:v>2.12</c:v>
                </c:pt>
                <c:pt idx="459">
                  <c:v>2.08</c:v>
                </c:pt>
                <c:pt idx="460">
                  <c:v>2.0499999999999998</c:v>
                </c:pt>
                <c:pt idx="461">
                  <c:v>2</c:v>
                </c:pt>
                <c:pt idx="462">
                  <c:v>1.9650000000000001</c:v>
                </c:pt>
                <c:pt idx="463">
                  <c:v>1.9259999999999999</c:v>
                </c:pt>
                <c:pt idx="464">
                  <c:v>1.887</c:v>
                </c:pt>
                <c:pt idx="465">
                  <c:v>1.847</c:v>
                </c:pt>
                <c:pt idx="466">
                  <c:v>1.8080000000000001</c:v>
                </c:pt>
                <c:pt idx="467">
                  <c:v>1.7689999999999999</c:v>
                </c:pt>
                <c:pt idx="468">
                  <c:v>1.7290000000000001</c:v>
                </c:pt>
                <c:pt idx="469">
                  <c:v>1.69</c:v>
                </c:pt>
                <c:pt idx="470">
                  <c:v>1.651</c:v>
                </c:pt>
                <c:pt idx="471">
                  <c:v>1.6120000000000001</c:v>
                </c:pt>
                <c:pt idx="472">
                  <c:v>1.573</c:v>
                </c:pt>
                <c:pt idx="473">
                  <c:v>1.5329999999999999</c:v>
                </c:pt>
                <c:pt idx="474">
                  <c:v>1.494</c:v>
                </c:pt>
                <c:pt idx="475">
                  <c:v>1.4550000000000001</c:v>
                </c:pt>
                <c:pt idx="476">
                  <c:v>1.4159999999999999</c:v>
                </c:pt>
                <c:pt idx="477">
                  <c:v>1.377</c:v>
                </c:pt>
                <c:pt idx="478">
                  <c:v>1.3380000000000001</c:v>
                </c:pt>
                <c:pt idx="479">
                  <c:v>1.2989999999999999</c:v>
                </c:pt>
                <c:pt idx="480">
                  <c:v>1.26</c:v>
                </c:pt>
                <c:pt idx="481">
                  <c:v>1.2210000000000001</c:v>
                </c:pt>
                <c:pt idx="482">
                  <c:v>1.1819999999999999</c:v>
                </c:pt>
                <c:pt idx="483">
                  <c:v>1.1419999999999999</c:v>
                </c:pt>
                <c:pt idx="484">
                  <c:v>1.1040000000000001</c:v>
                </c:pt>
                <c:pt idx="485">
                  <c:v>1.0649999999999999</c:v>
                </c:pt>
                <c:pt idx="486">
                  <c:v>1.026</c:v>
                </c:pt>
                <c:pt idx="487">
                  <c:v>0.98699999999999999</c:v>
                </c:pt>
                <c:pt idx="488">
                  <c:v>8</c:v>
                </c:pt>
                <c:pt idx="489">
                  <c:v>7.96</c:v>
                </c:pt>
                <c:pt idx="490">
                  <c:v>7.92</c:v>
                </c:pt>
                <c:pt idx="491">
                  <c:v>7.87</c:v>
                </c:pt>
                <c:pt idx="492">
                  <c:v>7.83</c:v>
                </c:pt>
                <c:pt idx="493">
                  <c:v>7.79</c:v>
                </c:pt>
                <c:pt idx="494">
                  <c:v>7.75</c:v>
                </c:pt>
                <c:pt idx="495">
                  <c:v>7.7</c:v>
                </c:pt>
                <c:pt idx="496">
                  <c:v>7.66</c:v>
                </c:pt>
                <c:pt idx="497">
                  <c:v>7.62</c:v>
                </c:pt>
                <c:pt idx="498">
                  <c:v>7.57</c:v>
                </c:pt>
                <c:pt idx="499">
                  <c:v>7.53</c:v>
                </c:pt>
                <c:pt idx="500">
                  <c:v>7.49</c:v>
                </c:pt>
                <c:pt idx="501">
                  <c:v>7.44</c:v>
                </c:pt>
                <c:pt idx="502">
                  <c:v>7.4</c:v>
                </c:pt>
                <c:pt idx="503">
                  <c:v>7.36</c:v>
                </c:pt>
                <c:pt idx="504">
                  <c:v>7.32</c:v>
                </c:pt>
                <c:pt idx="505">
                  <c:v>7.28</c:v>
                </c:pt>
                <c:pt idx="506">
                  <c:v>7.23</c:v>
                </c:pt>
                <c:pt idx="507">
                  <c:v>7.19</c:v>
                </c:pt>
                <c:pt idx="508">
                  <c:v>7.15</c:v>
                </c:pt>
                <c:pt idx="509">
                  <c:v>7.11</c:v>
                </c:pt>
                <c:pt idx="510">
                  <c:v>7.07</c:v>
                </c:pt>
                <c:pt idx="511">
                  <c:v>7.02</c:v>
                </c:pt>
                <c:pt idx="512">
                  <c:v>6.98</c:v>
                </c:pt>
                <c:pt idx="513">
                  <c:v>6.94</c:v>
                </c:pt>
                <c:pt idx="514">
                  <c:v>6.9</c:v>
                </c:pt>
                <c:pt idx="515">
                  <c:v>6.85</c:v>
                </c:pt>
                <c:pt idx="516">
                  <c:v>6.81</c:v>
                </c:pt>
                <c:pt idx="517">
                  <c:v>6.77</c:v>
                </c:pt>
                <c:pt idx="518">
                  <c:v>6.73</c:v>
                </c:pt>
                <c:pt idx="519">
                  <c:v>6.69</c:v>
                </c:pt>
                <c:pt idx="520">
                  <c:v>6.65</c:v>
                </c:pt>
                <c:pt idx="521">
                  <c:v>6.61</c:v>
                </c:pt>
                <c:pt idx="522">
                  <c:v>6.57</c:v>
                </c:pt>
                <c:pt idx="523">
                  <c:v>6.52</c:v>
                </c:pt>
                <c:pt idx="524">
                  <c:v>6.48</c:v>
                </c:pt>
                <c:pt idx="525">
                  <c:v>6.44</c:v>
                </c:pt>
                <c:pt idx="526">
                  <c:v>6.4</c:v>
                </c:pt>
                <c:pt idx="527">
                  <c:v>6.36</c:v>
                </c:pt>
                <c:pt idx="528">
                  <c:v>6.32</c:v>
                </c:pt>
                <c:pt idx="529">
                  <c:v>6.28</c:v>
                </c:pt>
                <c:pt idx="530">
                  <c:v>6.24</c:v>
                </c:pt>
                <c:pt idx="531">
                  <c:v>6.2</c:v>
                </c:pt>
                <c:pt idx="532">
                  <c:v>6.16</c:v>
                </c:pt>
                <c:pt idx="533">
                  <c:v>6.11</c:v>
                </c:pt>
                <c:pt idx="534">
                  <c:v>6.07</c:v>
                </c:pt>
                <c:pt idx="535">
                  <c:v>6.03</c:v>
                </c:pt>
                <c:pt idx="536">
                  <c:v>5.99</c:v>
                </c:pt>
                <c:pt idx="537">
                  <c:v>5.95</c:v>
                </c:pt>
                <c:pt idx="538">
                  <c:v>5.91</c:v>
                </c:pt>
                <c:pt idx="539">
                  <c:v>5.87</c:v>
                </c:pt>
                <c:pt idx="540">
                  <c:v>5.83</c:v>
                </c:pt>
                <c:pt idx="541">
                  <c:v>5.79</c:v>
                </c:pt>
                <c:pt idx="542">
                  <c:v>5.75</c:v>
                </c:pt>
                <c:pt idx="543">
                  <c:v>5.71</c:v>
                </c:pt>
                <c:pt idx="544">
                  <c:v>5.67</c:v>
                </c:pt>
                <c:pt idx="545">
                  <c:v>5.63</c:v>
                </c:pt>
                <c:pt idx="546">
                  <c:v>5.59</c:v>
                </c:pt>
                <c:pt idx="547">
                  <c:v>5.55</c:v>
                </c:pt>
                <c:pt idx="548">
                  <c:v>5.51</c:v>
                </c:pt>
                <c:pt idx="549">
                  <c:v>5.47</c:v>
                </c:pt>
                <c:pt idx="550">
                  <c:v>5.43</c:v>
                </c:pt>
                <c:pt idx="551">
                  <c:v>5.39</c:v>
                </c:pt>
                <c:pt idx="552">
                  <c:v>5.36</c:v>
                </c:pt>
                <c:pt idx="553">
                  <c:v>5.32</c:v>
                </c:pt>
                <c:pt idx="554">
                  <c:v>5.28</c:v>
                </c:pt>
                <c:pt idx="555">
                  <c:v>5.24</c:v>
                </c:pt>
                <c:pt idx="556">
                  <c:v>5.2</c:v>
                </c:pt>
                <c:pt idx="557">
                  <c:v>5.16</c:v>
                </c:pt>
                <c:pt idx="558">
                  <c:v>5.12</c:v>
                </c:pt>
                <c:pt idx="559">
                  <c:v>5.08</c:v>
                </c:pt>
                <c:pt idx="560">
                  <c:v>5.04</c:v>
                </c:pt>
                <c:pt idx="561">
                  <c:v>5</c:v>
                </c:pt>
                <c:pt idx="562">
                  <c:v>4.96</c:v>
                </c:pt>
                <c:pt idx="563">
                  <c:v>4.92</c:v>
                </c:pt>
                <c:pt idx="564">
                  <c:v>4.88</c:v>
                </c:pt>
                <c:pt idx="565">
                  <c:v>4.8499999999999996</c:v>
                </c:pt>
                <c:pt idx="566">
                  <c:v>4.8099999999999996</c:v>
                </c:pt>
                <c:pt idx="567">
                  <c:v>4.7699999999999996</c:v>
                </c:pt>
                <c:pt idx="568">
                  <c:v>4.7300000000000004</c:v>
                </c:pt>
                <c:pt idx="569">
                  <c:v>4.7</c:v>
                </c:pt>
                <c:pt idx="570">
                  <c:v>4.66</c:v>
                </c:pt>
                <c:pt idx="571">
                  <c:v>4.62</c:v>
                </c:pt>
                <c:pt idx="572">
                  <c:v>4.58</c:v>
                </c:pt>
                <c:pt idx="573">
                  <c:v>4.54</c:v>
                </c:pt>
                <c:pt idx="574">
                  <c:v>4.5</c:v>
                </c:pt>
                <c:pt idx="575">
                  <c:v>4.47</c:v>
                </c:pt>
                <c:pt idx="576">
                  <c:v>4.43</c:v>
                </c:pt>
                <c:pt idx="577">
                  <c:v>4.3899999999999997</c:v>
                </c:pt>
                <c:pt idx="578">
                  <c:v>4.3499999999999996</c:v>
                </c:pt>
                <c:pt idx="579">
                  <c:v>4.3099999999999996</c:v>
                </c:pt>
                <c:pt idx="580">
                  <c:v>4.28</c:v>
                </c:pt>
                <c:pt idx="581">
                  <c:v>4.24</c:v>
                </c:pt>
                <c:pt idx="582">
                  <c:v>4.2</c:v>
                </c:pt>
                <c:pt idx="583">
                  <c:v>4.16</c:v>
                </c:pt>
                <c:pt idx="584">
                  <c:v>4.12</c:v>
                </c:pt>
                <c:pt idx="585">
                  <c:v>4.08</c:v>
                </c:pt>
                <c:pt idx="586">
                  <c:v>4.05</c:v>
                </c:pt>
                <c:pt idx="587">
                  <c:v>4.01</c:v>
                </c:pt>
                <c:pt idx="588">
                  <c:v>3.97</c:v>
                </c:pt>
                <c:pt idx="589">
                  <c:v>3.93</c:v>
                </c:pt>
                <c:pt idx="590">
                  <c:v>3.9</c:v>
                </c:pt>
                <c:pt idx="591">
                  <c:v>3.86</c:v>
                </c:pt>
                <c:pt idx="592">
                  <c:v>3.82</c:v>
                </c:pt>
                <c:pt idx="593">
                  <c:v>3.78</c:v>
                </c:pt>
                <c:pt idx="594">
                  <c:v>3.75</c:v>
                </c:pt>
                <c:pt idx="595">
                  <c:v>3.71</c:v>
                </c:pt>
                <c:pt idx="596">
                  <c:v>3.67</c:v>
                </c:pt>
                <c:pt idx="597">
                  <c:v>3.63</c:v>
                </c:pt>
                <c:pt idx="598">
                  <c:v>3.6</c:v>
                </c:pt>
                <c:pt idx="599">
                  <c:v>3.56</c:v>
                </c:pt>
                <c:pt idx="600">
                  <c:v>3.52</c:v>
                </c:pt>
                <c:pt idx="601">
                  <c:v>3.48</c:v>
                </c:pt>
                <c:pt idx="602">
                  <c:v>3.45</c:v>
                </c:pt>
                <c:pt idx="603">
                  <c:v>3.41</c:v>
                </c:pt>
                <c:pt idx="604">
                  <c:v>3.37</c:v>
                </c:pt>
                <c:pt idx="605">
                  <c:v>3.34</c:v>
                </c:pt>
                <c:pt idx="606">
                  <c:v>3.3</c:v>
                </c:pt>
                <c:pt idx="607">
                  <c:v>3.26</c:v>
                </c:pt>
                <c:pt idx="608">
                  <c:v>3.23</c:v>
                </c:pt>
                <c:pt idx="609">
                  <c:v>3.19</c:v>
                </c:pt>
                <c:pt idx="610">
                  <c:v>3.15</c:v>
                </c:pt>
                <c:pt idx="611">
                  <c:v>3.12</c:v>
                </c:pt>
                <c:pt idx="612">
                  <c:v>3.08</c:v>
                </c:pt>
                <c:pt idx="613">
                  <c:v>3.04</c:v>
                </c:pt>
                <c:pt idx="614">
                  <c:v>3.01</c:v>
                </c:pt>
                <c:pt idx="615">
                  <c:v>2.97</c:v>
                </c:pt>
                <c:pt idx="616">
                  <c:v>2.93</c:v>
                </c:pt>
                <c:pt idx="617">
                  <c:v>2.9</c:v>
                </c:pt>
                <c:pt idx="618">
                  <c:v>2.86</c:v>
                </c:pt>
                <c:pt idx="619">
                  <c:v>2.83</c:v>
                </c:pt>
                <c:pt idx="620">
                  <c:v>2.79</c:v>
                </c:pt>
                <c:pt idx="621">
                  <c:v>2.75</c:v>
                </c:pt>
                <c:pt idx="622">
                  <c:v>2.72</c:v>
                </c:pt>
                <c:pt idx="623">
                  <c:v>2.68</c:v>
                </c:pt>
                <c:pt idx="624">
                  <c:v>2.64</c:v>
                </c:pt>
                <c:pt idx="625">
                  <c:v>2.61</c:v>
                </c:pt>
                <c:pt idx="626">
                  <c:v>2.57</c:v>
                </c:pt>
                <c:pt idx="627">
                  <c:v>2.54</c:v>
                </c:pt>
                <c:pt idx="628">
                  <c:v>2.5</c:v>
                </c:pt>
                <c:pt idx="629">
                  <c:v>2.46</c:v>
                </c:pt>
                <c:pt idx="630">
                  <c:v>2.4300000000000002</c:v>
                </c:pt>
                <c:pt idx="631">
                  <c:v>2.39</c:v>
                </c:pt>
                <c:pt idx="632">
                  <c:v>2.36</c:v>
                </c:pt>
                <c:pt idx="633">
                  <c:v>2.3199999999999998</c:v>
                </c:pt>
                <c:pt idx="634">
                  <c:v>2.29</c:v>
                </c:pt>
                <c:pt idx="635">
                  <c:v>2.25</c:v>
                </c:pt>
                <c:pt idx="636">
                  <c:v>2.2200000000000002</c:v>
                </c:pt>
                <c:pt idx="637">
                  <c:v>2.1800000000000002</c:v>
                </c:pt>
                <c:pt idx="638">
                  <c:v>2.14</c:v>
                </c:pt>
                <c:pt idx="639">
                  <c:v>2.11</c:v>
                </c:pt>
                <c:pt idx="640">
                  <c:v>2.0699999999999998</c:v>
                </c:pt>
                <c:pt idx="641">
                  <c:v>2.04</c:v>
                </c:pt>
                <c:pt idx="642">
                  <c:v>2</c:v>
                </c:pt>
                <c:pt idx="643">
                  <c:v>1.9650000000000001</c:v>
                </c:pt>
                <c:pt idx="644">
                  <c:v>1.93</c:v>
                </c:pt>
                <c:pt idx="645">
                  <c:v>1.895</c:v>
                </c:pt>
                <c:pt idx="646">
                  <c:v>1.86</c:v>
                </c:pt>
                <c:pt idx="647">
                  <c:v>1.823</c:v>
                </c:pt>
                <c:pt idx="648">
                  <c:v>1.788</c:v>
                </c:pt>
                <c:pt idx="649">
                  <c:v>1.7529999999999999</c:v>
                </c:pt>
                <c:pt idx="650">
                  <c:v>1.7170000000000001</c:v>
                </c:pt>
                <c:pt idx="651">
                  <c:v>1.6819999999999999</c:v>
                </c:pt>
                <c:pt idx="652">
                  <c:v>1.647</c:v>
                </c:pt>
                <c:pt idx="653">
                  <c:v>1.61</c:v>
                </c:pt>
                <c:pt idx="654">
                  <c:v>1.5760000000000001</c:v>
                </c:pt>
                <c:pt idx="655">
                  <c:v>1.54</c:v>
                </c:pt>
                <c:pt idx="656">
                  <c:v>1.5049999999999999</c:v>
                </c:pt>
                <c:pt idx="657">
                  <c:v>1.47</c:v>
                </c:pt>
                <c:pt idx="658">
                  <c:v>1.4350000000000001</c:v>
                </c:pt>
                <c:pt idx="659">
                  <c:v>1.4</c:v>
                </c:pt>
                <c:pt idx="660">
                  <c:v>1.3640000000000001</c:v>
                </c:pt>
                <c:pt idx="661">
                  <c:v>1.329</c:v>
                </c:pt>
                <c:pt idx="662">
                  <c:v>1.294</c:v>
                </c:pt>
                <c:pt idx="663">
                  <c:v>1.258</c:v>
                </c:pt>
                <c:pt idx="664">
                  <c:v>1.224</c:v>
                </c:pt>
                <c:pt idx="665">
                  <c:v>1.1890000000000001</c:v>
                </c:pt>
                <c:pt idx="666">
                  <c:v>1.1539999999999999</c:v>
                </c:pt>
                <c:pt idx="667">
                  <c:v>1.119</c:v>
                </c:pt>
                <c:pt idx="668">
                  <c:v>1.0840000000000001</c:v>
                </c:pt>
                <c:pt idx="669">
                  <c:v>1.0489999999999999</c:v>
                </c:pt>
                <c:pt idx="670">
                  <c:v>1.014</c:v>
                </c:pt>
                <c:pt idx="671">
                  <c:v>7.97</c:v>
                </c:pt>
                <c:pt idx="672">
                  <c:v>7.93</c:v>
                </c:pt>
                <c:pt idx="673">
                  <c:v>7.89</c:v>
                </c:pt>
                <c:pt idx="674">
                  <c:v>7.85</c:v>
                </c:pt>
                <c:pt idx="675">
                  <c:v>7.81</c:v>
                </c:pt>
                <c:pt idx="676">
                  <c:v>7.77</c:v>
                </c:pt>
                <c:pt idx="677">
                  <c:v>7.73</c:v>
                </c:pt>
                <c:pt idx="678">
                  <c:v>7.69</c:v>
                </c:pt>
                <c:pt idx="679">
                  <c:v>7.64</c:v>
                </c:pt>
                <c:pt idx="680">
                  <c:v>7.6</c:v>
                </c:pt>
                <c:pt idx="681">
                  <c:v>7.56</c:v>
                </c:pt>
                <c:pt idx="682">
                  <c:v>7.52</c:v>
                </c:pt>
                <c:pt idx="683">
                  <c:v>7.48</c:v>
                </c:pt>
                <c:pt idx="684">
                  <c:v>7.44</c:v>
                </c:pt>
                <c:pt idx="685">
                  <c:v>7.4</c:v>
                </c:pt>
                <c:pt idx="686">
                  <c:v>7.35</c:v>
                </c:pt>
                <c:pt idx="687">
                  <c:v>7.31</c:v>
                </c:pt>
                <c:pt idx="688">
                  <c:v>7.27</c:v>
                </c:pt>
                <c:pt idx="689">
                  <c:v>7.23</c:v>
                </c:pt>
                <c:pt idx="690">
                  <c:v>7.19</c:v>
                </c:pt>
                <c:pt idx="691">
                  <c:v>7.15</c:v>
                </c:pt>
                <c:pt idx="692">
                  <c:v>7.11</c:v>
                </c:pt>
                <c:pt idx="693">
                  <c:v>7.07</c:v>
                </c:pt>
                <c:pt idx="694">
                  <c:v>7.03</c:v>
                </c:pt>
                <c:pt idx="695">
                  <c:v>6.99</c:v>
                </c:pt>
                <c:pt idx="696">
                  <c:v>6.95</c:v>
                </c:pt>
                <c:pt idx="697">
                  <c:v>6.91</c:v>
                </c:pt>
                <c:pt idx="698">
                  <c:v>6.87</c:v>
                </c:pt>
                <c:pt idx="699">
                  <c:v>6.83</c:v>
                </c:pt>
                <c:pt idx="700">
                  <c:v>6.79</c:v>
                </c:pt>
                <c:pt idx="701">
                  <c:v>6.75</c:v>
                </c:pt>
                <c:pt idx="702">
                  <c:v>6.71</c:v>
                </c:pt>
                <c:pt idx="703">
                  <c:v>6.67</c:v>
                </c:pt>
                <c:pt idx="704">
                  <c:v>6.63</c:v>
                </c:pt>
                <c:pt idx="705">
                  <c:v>6.59</c:v>
                </c:pt>
                <c:pt idx="706">
                  <c:v>6.55</c:v>
                </c:pt>
                <c:pt idx="707">
                  <c:v>6.51</c:v>
                </c:pt>
                <c:pt idx="708">
                  <c:v>6.47</c:v>
                </c:pt>
                <c:pt idx="709">
                  <c:v>6.43</c:v>
                </c:pt>
                <c:pt idx="710">
                  <c:v>6.4</c:v>
                </c:pt>
                <c:pt idx="711">
                  <c:v>6.36</c:v>
                </c:pt>
                <c:pt idx="712">
                  <c:v>6.32</c:v>
                </c:pt>
                <c:pt idx="713">
                  <c:v>6.28</c:v>
                </c:pt>
                <c:pt idx="714">
                  <c:v>6.24</c:v>
                </c:pt>
                <c:pt idx="715">
                  <c:v>6.2</c:v>
                </c:pt>
                <c:pt idx="716">
                  <c:v>6.16</c:v>
                </c:pt>
                <c:pt idx="717">
                  <c:v>6.12</c:v>
                </c:pt>
                <c:pt idx="718">
                  <c:v>6.08</c:v>
                </c:pt>
                <c:pt idx="719">
                  <c:v>6.05</c:v>
                </c:pt>
                <c:pt idx="720">
                  <c:v>6.01</c:v>
                </c:pt>
                <c:pt idx="721">
                  <c:v>5.97</c:v>
                </c:pt>
                <c:pt idx="722">
                  <c:v>5.93</c:v>
                </c:pt>
                <c:pt idx="723">
                  <c:v>5.89</c:v>
                </c:pt>
                <c:pt idx="724">
                  <c:v>5.85</c:v>
                </c:pt>
                <c:pt idx="725">
                  <c:v>5.82</c:v>
                </c:pt>
                <c:pt idx="726">
                  <c:v>5.78</c:v>
                </c:pt>
                <c:pt idx="727">
                  <c:v>5.74</c:v>
                </c:pt>
                <c:pt idx="728">
                  <c:v>5.7</c:v>
                </c:pt>
                <c:pt idx="729">
                  <c:v>5.66</c:v>
                </c:pt>
                <c:pt idx="730">
                  <c:v>5.62</c:v>
                </c:pt>
                <c:pt idx="731">
                  <c:v>5.59</c:v>
                </c:pt>
                <c:pt idx="732">
                  <c:v>5.55</c:v>
                </c:pt>
                <c:pt idx="733">
                  <c:v>5.51</c:v>
                </c:pt>
                <c:pt idx="734">
                  <c:v>5.47</c:v>
                </c:pt>
                <c:pt idx="735">
                  <c:v>5.44</c:v>
                </c:pt>
                <c:pt idx="736">
                  <c:v>5.4</c:v>
                </c:pt>
                <c:pt idx="737">
                  <c:v>5.36</c:v>
                </c:pt>
                <c:pt idx="738">
                  <c:v>5.32</c:v>
                </c:pt>
                <c:pt idx="739">
                  <c:v>5.29</c:v>
                </c:pt>
                <c:pt idx="740">
                  <c:v>5.25</c:v>
                </c:pt>
                <c:pt idx="741">
                  <c:v>5.21</c:v>
                </c:pt>
                <c:pt idx="742">
                  <c:v>5.18</c:v>
                </c:pt>
                <c:pt idx="743">
                  <c:v>5.14</c:v>
                </c:pt>
                <c:pt idx="744">
                  <c:v>5.0999999999999996</c:v>
                </c:pt>
                <c:pt idx="745">
                  <c:v>5.0599999999999996</c:v>
                </c:pt>
                <c:pt idx="746">
                  <c:v>5.03</c:v>
                </c:pt>
                <c:pt idx="747">
                  <c:v>4.99</c:v>
                </c:pt>
                <c:pt idx="748">
                  <c:v>4.95</c:v>
                </c:pt>
                <c:pt idx="749">
                  <c:v>4.92</c:v>
                </c:pt>
                <c:pt idx="750">
                  <c:v>4.88</c:v>
                </c:pt>
                <c:pt idx="751">
                  <c:v>4.8499999999999996</c:v>
                </c:pt>
                <c:pt idx="752">
                  <c:v>4.8099999999999996</c:v>
                </c:pt>
                <c:pt idx="753">
                  <c:v>4.7699999999999996</c:v>
                </c:pt>
                <c:pt idx="754">
                  <c:v>4.74</c:v>
                </c:pt>
                <c:pt idx="755">
                  <c:v>4.7</c:v>
                </c:pt>
                <c:pt idx="756">
                  <c:v>4.66</c:v>
                </c:pt>
                <c:pt idx="757">
                  <c:v>4.63</c:v>
                </c:pt>
                <c:pt idx="758">
                  <c:v>4.59</c:v>
                </c:pt>
                <c:pt idx="759">
                  <c:v>4.5599999999999996</c:v>
                </c:pt>
                <c:pt idx="760">
                  <c:v>4.5199999999999996</c:v>
                </c:pt>
                <c:pt idx="761">
                  <c:v>4.49</c:v>
                </c:pt>
                <c:pt idx="762">
                  <c:v>4.45</c:v>
                </c:pt>
                <c:pt idx="763">
                  <c:v>4.42</c:v>
                </c:pt>
                <c:pt idx="764">
                  <c:v>4.38</c:v>
                </c:pt>
                <c:pt idx="765">
                  <c:v>4.34</c:v>
                </c:pt>
                <c:pt idx="766">
                  <c:v>4.3099999999999996</c:v>
                </c:pt>
                <c:pt idx="767">
                  <c:v>4.2699999999999996</c:v>
                </c:pt>
                <c:pt idx="768">
                  <c:v>4.2300000000000004</c:v>
                </c:pt>
                <c:pt idx="769">
                  <c:v>4.2</c:v>
                </c:pt>
                <c:pt idx="770">
                  <c:v>4.17</c:v>
                </c:pt>
                <c:pt idx="771">
                  <c:v>4.12</c:v>
                </c:pt>
                <c:pt idx="772">
                  <c:v>4.09</c:v>
                </c:pt>
                <c:pt idx="773">
                  <c:v>4.0599999999999996</c:v>
                </c:pt>
                <c:pt idx="774">
                  <c:v>4.0199999999999996</c:v>
                </c:pt>
                <c:pt idx="775">
                  <c:v>3.99</c:v>
                </c:pt>
                <c:pt idx="776">
                  <c:v>3.95</c:v>
                </c:pt>
                <c:pt idx="777">
                  <c:v>3.92</c:v>
                </c:pt>
                <c:pt idx="778">
                  <c:v>3.88</c:v>
                </c:pt>
                <c:pt idx="779">
                  <c:v>3.84</c:v>
                </c:pt>
                <c:pt idx="780">
                  <c:v>3.81</c:v>
                </c:pt>
                <c:pt idx="781">
                  <c:v>3.77</c:v>
                </c:pt>
                <c:pt idx="782">
                  <c:v>3.74</c:v>
                </c:pt>
                <c:pt idx="783">
                  <c:v>3.71</c:v>
                </c:pt>
                <c:pt idx="784">
                  <c:v>3.67</c:v>
                </c:pt>
                <c:pt idx="785">
                  <c:v>3.64</c:v>
                </c:pt>
                <c:pt idx="786">
                  <c:v>3.6</c:v>
                </c:pt>
                <c:pt idx="787">
                  <c:v>3.57</c:v>
                </c:pt>
                <c:pt idx="788">
                  <c:v>3.53</c:v>
                </c:pt>
                <c:pt idx="789">
                  <c:v>3.5</c:v>
                </c:pt>
                <c:pt idx="790">
                  <c:v>3.46</c:v>
                </c:pt>
                <c:pt idx="791">
                  <c:v>3.43</c:v>
                </c:pt>
                <c:pt idx="792">
                  <c:v>3.39</c:v>
                </c:pt>
                <c:pt idx="793">
                  <c:v>3.36</c:v>
                </c:pt>
                <c:pt idx="794">
                  <c:v>3.32</c:v>
                </c:pt>
                <c:pt idx="795">
                  <c:v>3.29</c:v>
                </c:pt>
                <c:pt idx="796">
                  <c:v>3.25</c:v>
                </c:pt>
                <c:pt idx="797">
                  <c:v>3.22</c:v>
                </c:pt>
                <c:pt idx="798">
                  <c:v>3.19</c:v>
                </c:pt>
                <c:pt idx="799">
                  <c:v>3.15</c:v>
                </c:pt>
                <c:pt idx="800">
                  <c:v>3.12</c:v>
                </c:pt>
                <c:pt idx="801">
                  <c:v>3.08</c:v>
                </c:pt>
                <c:pt idx="802">
                  <c:v>3.05</c:v>
                </c:pt>
                <c:pt idx="803">
                  <c:v>3.02</c:v>
                </c:pt>
                <c:pt idx="804">
                  <c:v>2.98</c:v>
                </c:pt>
                <c:pt idx="805">
                  <c:v>2.95</c:v>
                </c:pt>
                <c:pt idx="806">
                  <c:v>2.91</c:v>
                </c:pt>
                <c:pt idx="807">
                  <c:v>2.88</c:v>
                </c:pt>
                <c:pt idx="808">
                  <c:v>2.85</c:v>
                </c:pt>
                <c:pt idx="809">
                  <c:v>2.81</c:v>
                </c:pt>
                <c:pt idx="810">
                  <c:v>2.78</c:v>
                </c:pt>
                <c:pt idx="811">
                  <c:v>2.75</c:v>
                </c:pt>
                <c:pt idx="812">
                  <c:v>2.71</c:v>
                </c:pt>
                <c:pt idx="813">
                  <c:v>2.68</c:v>
                </c:pt>
                <c:pt idx="814">
                  <c:v>2.65</c:v>
                </c:pt>
                <c:pt idx="815">
                  <c:v>2.61</c:v>
                </c:pt>
                <c:pt idx="816">
                  <c:v>2.58</c:v>
                </c:pt>
                <c:pt idx="817">
                  <c:v>2.54</c:v>
                </c:pt>
                <c:pt idx="818">
                  <c:v>2.5099999999999998</c:v>
                </c:pt>
                <c:pt idx="819">
                  <c:v>2.48</c:v>
                </c:pt>
                <c:pt idx="820">
                  <c:v>2.44</c:v>
                </c:pt>
                <c:pt idx="821">
                  <c:v>2.41</c:v>
                </c:pt>
                <c:pt idx="822">
                  <c:v>2.38</c:v>
                </c:pt>
                <c:pt idx="823">
                  <c:v>2.35</c:v>
                </c:pt>
                <c:pt idx="824">
                  <c:v>2.31</c:v>
                </c:pt>
                <c:pt idx="825">
                  <c:v>2.2799999999999998</c:v>
                </c:pt>
                <c:pt idx="826">
                  <c:v>2.25</c:v>
                </c:pt>
                <c:pt idx="827">
                  <c:v>2.21</c:v>
                </c:pt>
                <c:pt idx="828">
                  <c:v>2.1800000000000002</c:v>
                </c:pt>
                <c:pt idx="829">
                  <c:v>2.15</c:v>
                </c:pt>
                <c:pt idx="830">
                  <c:v>2.11</c:v>
                </c:pt>
                <c:pt idx="831">
                  <c:v>2.08</c:v>
                </c:pt>
                <c:pt idx="832">
                  <c:v>2.0499999999999998</c:v>
                </c:pt>
                <c:pt idx="833">
                  <c:v>2.02</c:v>
                </c:pt>
                <c:pt idx="834">
                  <c:v>1.9830000000000001</c:v>
                </c:pt>
                <c:pt idx="835">
                  <c:v>1.95</c:v>
                </c:pt>
                <c:pt idx="836">
                  <c:v>1.9179999999999999</c:v>
                </c:pt>
                <c:pt idx="837">
                  <c:v>1.885</c:v>
                </c:pt>
                <c:pt idx="838">
                  <c:v>1.8520000000000001</c:v>
                </c:pt>
                <c:pt idx="839">
                  <c:v>1.82</c:v>
                </c:pt>
                <c:pt idx="840">
                  <c:v>1.7869999999999999</c:v>
                </c:pt>
                <c:pt idx="841">
                  <c:v>1.7549999999999999</c:v>
                </c:pt>
                <c:pt idx="842">
                  <c:v>1.722</c:v>
                </c:pt>
                <c:pt idx="843">
                  <c:v>1.69</c:v>
                </c:pt>
                <c:pt idx="844">
                  <c:v>1.657</c:v>
                </c:pt>
                <c:pt idx="845">
                  <c:v>1.625</c:v>
                </c:pt>
                <c:pt idx="846">
                  <c:v>1.5920000000000001</c:v>
                </c:pt>
                <c:pt idx="847">
                  <c:v>1.56</c:v>
                </c:pt>
                <c:pt idx="848">
                  <c:v>1.528</c:v>
                </c:pt>
                <c:pt idx="849">
                  <c:v>1.4950000000000001</c:v>
                </c:pt>
                <c:pt idx="850">
                  <c:v>1.4630000000000001</c:v>
                </c:pt>
                <c:pt idx="851">
                  <c:v>1.431</c:v>
                </c:pt>
                <c:pt idx="852">
                  <c:v>1.399</c:v>
                </c:pt>
                <c:pt idx="853">
                  <c:v>1.3660000000000001</c:v>
                </c:pt>
                <c:pt idx="854">
                  <c:v>1.3340000000000001</c:v>
                </c:pt>
                <c:pt idx="855">
                  <c:v>1.302</c:v>
                </c:pt>
                <c:pt idx="856">
                  <c:v>1.27</c:v>
                </c:pt>
                <c:pt idx="857">
                  <c:v>1.238</c:v>
                </c:pt>
                <c:pt idx="858">
                  <c:v>1.206</c:v>
                </c:pt>
                <c:pt idx="859">
                  <c:v>1.1739999999999999</c:v>
                </c:pt>
                <c:pt idx="860">
                  <c:v>1.1419999999999999</c:v>
                </c:pt>
                <c:pt idx="861">
                  <c:v>1.1100000000000001</c:v>
                </c:pt>
                <c:pt idx="862">
                  <c:v>1.0780000000000001</c:v>
                </c:pt>
                <c:pt idx="863">
                  <c:v>1.046</c:v>
                </c:pt>
                <c:pt idx="864">
                  <c:v>1.014</c:v>
                </c:pt>
                <c:pt idx="865">
                  <c:v>8.16</c:v>
                </c:pt>
                <c:pt idx="866">
                  <c:v>8.1300000000000008</c:v>
                </c:pt>
                <c:pt idx="867">
                  <c:v>8.09</c:v>
                </c:pt>
                <c:pt idx="868">
                  <c:v>8.0500000000000007</c:v>
                </c:pt>
                <c:pt idx="869">
                  <c:v>8.01</c:v>
                </c:pt>
                <c:pt idx="870">
                  <c:v>7.97</c:v>
                </c:pt>
                <c:pt idx="871">
                  <c:v>7.93</c:v>
                </c:pt>
                <c:pt idx="872">
                  <c:v>7.89</c:v>
                </c:pt>
                <c:pt idx="873">
                  <c:v>7.85</c:v>
                </c:pt>
                <c:pt idx="874">
                  <c:v>7.81</c:v>
                </c:pt>
                <c:pt idx="875">
                  <c:v>7.77</c:v>
                </c:pt>
                <c:pt idx="876">
                  <c:v>7.73</c:v>
                </c:pt>
                <c:pt idx="877">
                  <c:v>7.69</c:v>
                </c:pt>
                <c:pt idx="878">
                  <c:v>7.66</c:v>
                </c:pt>
                <c:pt idx="879">
                  <c:v>7.62</c:v>
                </c:pt>
                <c:pt idx="880">
                  <c:v>7.57</c:v>
                </c:pt>
                <c:pt idx="881">
                  <c:v>7.53</c:v>
                </c:pt>
                <c:pt idx="882">
                  <c:v>7.49</c:v>
                </c:pt>
                <c:pt idx="883">
                  <c:v>7.46</c:v>
                </c:pt>
                <c:pt idx="884">
                  <c:v>7.41</c:v>
                </c:pt>
                <c:pt idx="885">
                  <c:v>7.37</c:v>
                </c:pt>
                <c:pt idx="886">
                  <c:v>7.34</c:v>
                </c:pt>
                <c:pt idx="887">
                  <c:v>7.3</c:v>
                </c:pt>
                <c:pt idx="888">
                  <c:v>7.26</c:v>
                </c:pt>
                <c:pt idx="889">
                  <c:v>7.22</c:v>
                </c:pt>
                <c:pt idx="890">
                  <c:v>7.18</c:v>
                </c:pt>
                <c:pt idx="891">
                  <c:v>7.14</c:v>
                </c:pt>
                <c:pt idx="892">
                  <c:v>7.1</c:v>
                </c:pt>
                <c:pt idx="893">
                  <c:v>7.06</c:v>
                </c:pt>
                <c:pt idx="894">
                  <c:v>7.03</c:v>
                </c:pt>
                <c:pt idx="895">
                  <c:v>6.99</c:v>
                </c:pt>
                <c:pt idx="896">
                  <c:v>6.95</c:v>
                </c:pt>
                <c:pt idx="897">
                  <c:v>6.91</c:v>
                </c:pt>
                <c:pt idx="898">
                  <c:v>6.87</c:v>
                </c:pt>
                <c:pt idx="899">
                  <c:v>6.83</c:v>
                </c:pt>
                <c:pt idx="900">
                  <c:v>6.8</c:v>
                </c:pt>
                <c:pt idx="901">
                  <c:v>6.76</c:v>
                </c:pt>
                <c:pt idx="902">
                  <c:v>6.72</c:v>
                </c:pt>
                <c:pt idx="903">
                  <c:v>6.68</c:v>
                </c:pt>
                <c:pt idx="904">
                  <c:v>6.64</c:v>
                </c:pt>
                <c:pt idx="905">
                  <c:v>6.6</c:v>
                </c:pt>
                <c:pt idx="906">
                  <c:v>6.57</c:v>
                </c:pt>
                <c:pt idx="907">
                  <c:v>6.53</c:v>
                </c:pt>
                <c:pt idx="908">
                  <c:v>6.49</c:v>
                </c:pt>
                <c:pt idx="909">
                  <c:v>6.45</c:v>
                </c:pt>
                <c:pt idx="910">
                  <c:v>6.42</c:v>
                </c:pt>
                <c:pt idx="911">
                  <c:v>6.38</c:v>
                </c:pt>
                <c:pt idx="912">
                  <c:v>6.34</c:v>
                </c:pt>
                <c:pt idx="913">
                  <c:v>6.3</c:v>
                </c:pt>
                <c:pt idx="914">
                  <c:v>6.26</c:v>
                </c:pt>
                <c:pt idx="915">
                  <c:v>6.23</c:v>
                </c:pt>
                <c:pt idx="916">
                  <c:v>6.19</c:v>
                </c:pt>
                <c:pt idx="917">
                  <c:v>6.15</c:v>
                </c:pt>
                <c:pt idx="918">
                  <c:v>6.12</c:v>
                </c:pt>
                <c:pt idx="919">
                  <c:v>6.08</c:v>
                </c:pt>
                <c:pt idx="920">
                  <c:v>6.04</c:v>
                </c:pt>
                <c:pt idx="921">
                  <c:v>6</c:v>
                </c:pt>
                <c:pt idx="922">
                  <c:v>5.97</c:v>
                </c:pt>
                <c:pt idx="923">
                  <c:v>5.93</c:v>
                </c:pt>
                <c:pt idx="924">
                  <c:v>5.89</c:v>
                </c:pt>
                <c:pt idx="925">
                  <c:v>5.86</c:v>
                </c:pt>
                <c:pt idx="926">
                  <c:v>5.82</c:v>
                </c:pt>
                <c:pt idx="927">
                  <c:v>5.78</c:v>
                </c:pt>
                <c:pt idx="928">
                  <c:v>5.75</c:v>
                </c:pt>
                <c:pt idx="929">
                  <c:v>5.71</c:v>
                </c:pt>
                <c:pt idx="930">
                  <c:v>5.68</c:v>
                </c:pt>
                <c:pt idx="931">
                  <c:v>5.64</c:v>
                </c:pt>
                <c:pt idx="932">
                  <c:v>5.6</c:v>
                </c:pt>
                <c:pt idx="933">
                  <c:v>5.57</c:v>
                </c:pt>
                <c:pt idx="934">
                  <c:v>5.53</c:v>
                </c:pt>
                <c:pt idx="935">
                  <c:v>5.49</c:v>
                </c:pt>
                <c:pt idx="936">
                  <c:v>5.46</c:v>
                </c:pt>
                <c:pt idx="937">
                  <c:v>5.42</c:v>
                </c:pt>
                <c:pt idx="938">
                  <c:v>5.39</c:v>
                </c:pt>
                <c:pt idx="939">
                  <c:v>5.35</c:v>
                </c:pt>
                <c:pt idx="940">
                  <c:v>5.31</c:v>
                </c:pt>
                <c:pt idx="941">
                  <c:v>5.28</c:v>
                </c:pt>
                <c:pt idx="942">
                  <c:v>5.24</c:v>
                </c:pt>
                <c:pt idx="943">
                  <c:v>5.21</c:v>
                </c:pt>
                <c:pt idx="944">
                  <c:v>5.17</c:v>
                </c:pt>
                <c:pt idx="945">
                  <c:v>5.14</c:v>
                </c:pt>
                <c:pt idx="946">
                  <c:v>5.0999999999999996</c:v>
                </c:pt>
                <c:pt idx="947">
                  <c:v>5.07</c:v>
                </c:pt>
                <c:pt idx="948">
                  <c:v>5.03</c:v>
                </c:pt>
                <c:pt idx="949">
                  <c:v>4.99</c:v>
                </c:pt>
                <c:pt idx="950">
                  <c:v>4.96</c:v>
                </c:pt>
                <c:pt idx="951">
                  <c:v>4.92</c:v>
                </c:pt>
                <c:pt idx="952">
                  <c:v>4.8899999999999997</c:v>
                </c:pt>
                <c:pt idx="953">
                  <c:v>4.8499999999999996</c:v>
                </c:pt>
                <c:pt idx="954">
                  <c:v>4.82</c:v>
                </c:pt>
                <c:pt idx="955">
                  <c:v>4.79</c:v>
                </c:pt>
                <c:pt idx="956">
                  <c:v>4.75</c:v>
                </c:pt>
                <c:pt idx="957">
                  <c:v>4.72</c:v>
                </c:pt>
                <c:pt idx="958">
                  <c:v>4.68</c:v>
                </c:pt>
                <c:pt idx="959">
                  <c:v>4.6500000000000004</c:v>
                </c:pt>
                <c:pt idx="960">
                  <c:v>4.6100000000000003</c:v>
                </c:pt>
                <c:pt idx="961">
                  <c:v>4.58</c:v>
                </c:pt>
                <c:pt idx="962">
                  <c:v>4.55</c:v>
                </c:pt>
                <c:pt idx="963">
                  <c:v>4.51</c:v>
                </c:pt>
                <c:pt idx="964">
                  <c:v>4.47</c:v>
                </c:pt>
                <c:pt idx="965">
                  <c:v>4.4400000000000004</c:v>
                </c:pt>
                <c:pt idx="966">
                  <c:v>4.41</c:v>
                </c:pt>
                <c:pt idx="967">
                  <c:v>4.37</c:v>
                </c:pt>
                <c:pt idx="968">
                  <c:v>4.34</c:v>
                </c:pt>
                <c:pt idx="969">
                  <c:v>4.3</c:v>
                </c:pt>
                <c:pt idx="970">
                  <c:v>4.2699999999999996</c:v>
                </c:pt>
                <c:pt idx="971">
                  <c:v>4.24</c:v>
                </c:pt>
                <c:pt idx="972">
                  <c:v>4.2</c:v>
                </c:pt>
                <c:pt idx="973">
                  <c:v>4.17</c:v>
                </c:pt>
                <c:pt idx="974">
                  <c:v>4.13</c:v>
                </c:pt>
                <c:pt idx="975">
                  <c:v>4.0999999999999996</c:v>
                </c:pt>
                <c:pt idx="976">
                  <c:v>4.0599999999999996</c:v>
                </c:pt>
                <c:pt idx="977">
                  <c:v>4.03</c:v>
                </c:pt>
                <c:pt idx="978">
                  <c:v>4</c:v>
                </c:pt>
                <c:pt idx="979">
                  <c:v>3.96</c:v>
                </c:pt>
                <c:pt idx="980">
                  <c:v>3.93</c:v>
                </c:pt>
                <c:pt idx="981">
                  <c:v>3.9</c:v>
                </c:pt>
                <c:pt idx="982">
                  <c:v>3.86</c:v>
                </c:pt>
                <c:pt idx="983">
                  <c:v>3.83</c:v>
                </c:pt>
                <c:pt idx="984">
                  <c:v>3.79</c:v>
                </c:pt>
                <c:pt idx="985">
                  <c:v>3.76</c:v>
                </c:pt>
                <c:pt idx="986">
                  <c:v>3.73</c:v>
                </c:pt>
                <c:pt idx="987">
                  <c:v>3.7</c:v>
                </c:pt>
                <c:pt idx="988">
                  <c:v>3.66</c:v>
                </c:pt>
                <c:pt idx="989">
                  <c:v>3.63</c:v>
                </c:pt>
                <c:pt idx="990">
                  <c:v>3.59</c:v>
                </c:pt>
                <c:pt idx="991">
                  <c:v>3.56</c:v>
                </c:pt>
                <c:pt idx="992">
                  <c:v>3.53</c:v>
                </c:pt>
                <c:pt idx="993">
                  <c:v>3.5</c:v>
                </c:pt>
                <c:pt idx="994">
                  <c:v>3.46</c:v>
                </c:pt>
                <c:pt idx="995">
                  <c:v>3.43</c:v>
                </c:pt>
                <c:pt idx="996">
                  <c:v>3.4</c:v>
                </c:pt>
                <c:pt idx="997">
                  <c:v>3.36</c:v>
                </c:pt>
                <c:pt idx="998">
                  <c:v>3.33</c:v>
                </c:pt>
                <c:pt idx="999">
                  <c:v>3.3</c:v>
                </c:pt>
                <c:pt idx="1000">
                  <c:v>3.27</c:v>
                </c:pt>
                <c:pt idx="1001">
                  <c:v>3.23</c:v>
                </c:pt>
                <c:pt idx="1002">
                  <c:v>3.2</c:v>
                </c:pt>
                <c:pt idx="1003">
                  <c:v>3.17</c:v>
                </c:pt>
                <c:pt idx="1004">
                  <c:v>3.14</c:v>
                </c:pt>
                <c:pt idx="1005">
                  <c:v>3.1</c:v>
                </c:pt>
                <c:pt idx="1006">
                  <c:v>3.07</c:v>
                </c:pt>
                <c:pt idx="1007">
                  <c:v>3.04</c:v>
                </c:pt>
                <c:pt idx="1008">
                  <c:v>3.01</c:v>
                </c:pt>
                <c:pt idx="1009">
                  <c:v>2.97</c:v>
                </c:pt>
                <c:pt idx="1010">
                  <c:v>2.94</c:v>
                </c:pt>
                <c:pt idx="1011">
                  <c:v>2.91</c:v>
                </c:pt>
                <c:pt idx="1012">
                  <c:v>2.88</c:v>
                </c:pt>
                <c:pt idx="1013">
                  <c:v>2.85</c:v>
                </c:pt>
                <c:pt idx="1014">
                  <c:v>2.81</c:v>
                </c:pt>
                <c:pt idx="1015">
                  <c:v>2.78</c:v>
                </c:pt>
                <c:pt idx="1016">
                  <c:v>2.75</c:v>
                </c:pt>
                <c:pt idx="1017">
                  <c:v>2.72</c:v>
                </c:pt>
                <c:pt idx="1018">
                  <c:v>2.69</c:v>
                </c:pt>
                <c:pt idx="1019">
                  <c:v>2.65</c:v>
                </c:pt>
                <c:pt idx="1020">
                  <c:v>2.62</c:v>
                </c:pt>
                <c:pt idx="1021">
                  <c:v>2.59</c:v>
                </c:pt>
                <c:pt idx="1022">
                  <c:v>2.56</c:v>
                </c:pt>
                <c:pt idx="1023">
                  <c:v>2.5299999999999998</c:v>
                </c:pt>
                <c:pt idx="1024">
                  <c:v>2.5</c:v>
                </c:pt>
                <c:pt idx="1025">
                  <c:v>2.46</c:v>
                </c:pt>
                <c:pt idx="1026">
                  <c:v>2.4300000000000002</c:v>
                </c:pt>
                <c:pt idx="1027">
                  <c:v>2.4</c:v>
                </c:pt>
                <c:pt idx="1028">
                  <c:v>2.37</c:v>
                </c:pt>
                <c:pt idx="1029">
                  <c:v>2.34</c:v>
                </c:pt>
                <c:pt idx="1030">
                  <c:v>2.31</c:v>
                </c:pt>
                <c:pt idx="1031">
                  <c:v>2.2799999999999998</c:v>
                </c:pt>
                <c:pt idx="1032">
                  <c:v>2.2400000000000002</c:v>
                </c:pt>
                <c:pt idx="1033">
                  <c:v>2.21</c:v>
                </c:pt>
                <c:pt idx="1034">
                  <c:v>2.1800000000000002</c:v>
                </c:pt>
                <c:pt idx="1035">
                  <c:v>2.15</c:v>
                </c:pt>
                <c:pt idx="1036">
                  <c:v>2.12</c:v>
                </c:pt>
                <c:pt idx="1037">
                  <c:v>2.09</c:v>
                </c:pt>
                <c:pt idx="1038">
                  <c:v>2.06</c:v>
                </c:pt>
                <c:pt idx="1039">
                  <c:v>2.0299999999999998</c:v>
                </c:pt>
                <c:pt idx="1040">
                  <c:v>1.996</c:v>
                </c:pt>
                <c:pt idx="1041">
                  <c:v>1.966</c:v>
                </c:pt>
                <c:pt idx="1042">
                  <c:v>1.9339999999999999</c:v>
                </c:pt>
                <c:pt idx="1043">
                  <c:v>1.9039999999999999</c:v>
                </c:pt>
                <c:pt idx="1044">
                  <c:v>1.873</c:v>
                </c:pt>
                <c:pt idx="1045">
                  <c:v>1.8420000000000001</c:v>
                </c:pt>
                <c:pt idx="1046">
                  <c:v>1.8109999999999999</c:v>
                </c:pt>
                <c:pt idx="1047">
                  <c:v>1.7809999999999999</c:v>
                </c:pt>
                <c:pt idx="1048">
                  <c:v>1.75</c:v>
                </c:pt>
                <c:pt idx="1049">
                  <c:v>1.7190000000000001</c:v>
                </c:pt>
                <c:pt idx="1050">
                  <c:v>1.6890000000000001</c:v>
                </c:pt>
                <c:pt idx="1051">
                  <c:v>1.6579999999999999</c:v>
                </c:pt>
                <c:pt idx="1052">
                  <c:v>1.6279999999999999</c:v>
                </c:pt>
                <c:pt idx="1053">
                  <c:v>1.597</c:v>
                </c:pt>
                <c:pt idx="1054">
                  <c:v>1.5669999999999999</c:v>
                </c:pt>
                <c:pt idx="1055">
                  <c:v>1.536</c:v>
                </c:pt>
                <c:pt idx="1056">
                  <c:v>1.506</c:v>
                </c:pt>
                <c:pt idx="1057">
                  <c:v>1.4750000000000001</c:v>
                </c:pt>
                <c:pt idx="1058">
                  <c:v>1.446</c:v>
                </c:pt>
                <c:pt idx="1059">
                  <c:v>1.415</c:v>
                </c:pt>
                <c:pt idx="1060">
                  <c:v>1.385</c:v>
                </c:pt>
                <c:pt idx="1061">
                  <c:v>1.355</c:v>
                </c:pt>
                <c:pt idx="1062">
                  <c:v>1.3240000000000001</c:v>
                </c:pt>
                <c:pt idx="1063">
                  <c:v>1.294</c:v>
                </c:pt>
                <c:pt idx="1064">
                  <c:v>1.264</c:v>
                </c:pt>
                <c:pt idx="1065">
                  <c:v>1.234</c:v>
                </c:pt>
                <c:pt idx="1066">
                  <c:v>1.204</c:v>
                </c:pt>
                <c:pt idx="1067">
                  <c:v>1.1739999999999999</c:v>
                </c:pt>
                <c:pt idx="1068">
                  <c:v>1.1439999999999999</c:v>
                </c:pt>
                <c:pt idx="1069">
                  <c:v>1.1140000000000001</c:v>
                </c:pt>
                <c:pt idx="1070">
                  <c:v>1.0840000000000001</c:v>
                </c:pt>
                <c:pt idx="1071">
                  <c:v>1.054</c:v>
                </c:pt>
                <c:pt idx="1072">
                  <c:v>1.024</c:v>
                </c:pt>
                <c:pt idx="1073">
                  <c:v>0.99399999999999999</c:v>
                </c:pt>
                <c:pt idx="1074">
                  <c:v>0.96399999999999997</c:v>
                </c:pt>
                <c:pt idx="1075">
                  <c:v>8.0399999999999991</c:v>
                </c:pt>
                <c:pt idx="1076">
                  <c:v>7.97</c:v>
                </c:pt>
                <c:pt idx="1077">
                  <c:v>7.93</c:v>
                </c:pt>
                <c:pt idx="1078">
                  <c:v>7.89</c:v>
                </c:pt>
                <c:pt idx="1079">
                  <c:v>7.85</c:v>
                </c:pt>
                <c:pt idx="1080">
                  <c:v>7.8</c:v>
                </c:pt>
                <c:pt idx="1081">
                  <c:v>7.76</c:v>
                </c:pt>
                <c:pt idx="1082">
                  <c:v>7.72</c:v>
                </c:pt>
                <c:pt idx="1083">
                  <c:v>7.68</c:v>
                </c:pt>
                <c:pt idx="1084">
                  <c:v>7.65</c:v>
                </c:pt>
                <c:pt idx="1085">
                  <c:v>7.61</c:v>
                </c:pt>
                <c:pt idx="1086">
                  <c:v>7.58</c:v>
                </c:pt>
                <c:pt idx="1087">
                  <c:v>7.53</c:v>
                </c:pt>
                <c:pt idx="1088">
                  <c:v>7.49</c:v>
                </c:pt>
                <c:pt idx="1089">
                  <c:v>7.45</c:v>
                </c:pt>
                <c:pt idx="1090">
                  <c:v>7.42</c:v>
                </c:pt>
                <c:pt idx="1091">
                  <c:v>7.38</c:v>
                </c:pt>
                <c:pt idx="1092">
                  <c:v>7.34</c:v>
                </c:pt>
                <c:pt idx="1093">
                  <c:v>7.3</c:v>
                </c:pt>
                <c:pt idx="1094">
                  <c:v>7.26</c:v>
                </c:pt>
                <c:pt idx="1095">
                  <c:v>7.22</c:v>
                </c:pt>
                <c:pt idx="1096">
                  <c:v>7.18</c:v>
                </c:pt>
                <c:pt idx="1097">
                  <c:v>7.14</c:v>
                </c:pt>
                <c:pt idx="1098">
                  <c:v>7.1</c:v>
                </c:pt>
                <c:pt idx="1099">
                  <c:v>7.06</c:v>
                </c:pt>
                <c:pt idx="1100">
                  <c:v>7.01</c:v>
                </c:pt>
                <c:pt idx="1101">
                  <c:v>6.98</c:v>
                </c:pt>
                <c:pt idx="1102">
                  <c:v>6.94</c:v>
                </c:pt>
                <c:pt idx="1103">
                  <c:v>6.9</c:v>
                </c:pt>
                <c:pt idx="1104">
                  <c:v>6.86</c:v>
                </c:pt>
                <c:pt idx="1105">
                  <c:v>6.82</c:v>
                </c:pt>
                <c:pt idx="1106">
                  <c:v>6.78</c:v>
                </c:pt>
                <c:pt idx="1107">
                  <c:v>6.75</c:v>
                </c:pt>
                <c:pt idx="1108">
                  <c:v>6.7</c:v>
                </c:pt>
                <c:pt idx="1109">
                  <c:v>6.67</c:v>
                </c:pt>
                <c:pt idx="1110">
                  <c:v>6.62</c:v>
                </c:pt>
                <c:pt idx="1111">
                  <c:v>6.57</c:v>
                </c:pt>
                <c:pt idx="1112">
                  <c:v>6.54</c:v>
                </c:pt>
                <c:pt idx="1113">
                  <c:v>6.51</c:v>
                </c:pt>
                <c:pt idx="1114">
                  <c:v>6.46</c:v>
                </c:pt>
                <c:pt idx="1115">
                  <c:v>6.43</c:v>
                </c:pt>
                <c:pt idx="1116">
                  <c:v>6.39</c:v>
                </c:pt>
                <c:pt idx="1117">
                  <c:v>6.35</c:v>
                </c:pt>
                <c:pt idx="1118">
                  <c:v>6.3</c:v>
                </c:pt>
                <c:pt idx="1119">
                  <c:v>6.28</c:v>
                </c:pt>
                <c:pt idx="1120">
                  <c:v>6.25</c:v>
                </c:pt>
                <c:pt idx="1121">
                  <c:v>6.21</c:v>
                </c:pt>
                <c:pt idx="1122">
                  <c:v>6.17</c:v>
                </c:pt>
                <c:pt idx="1123">
                  <c:v>6.13</c:v>
                </c:pt>
                <c:pt idx="1124">
                  <c:v>6.11</c:v>
                </c:pt>
                <c:pt idx="1125">
                  <c:v>6.06</c:v>
                </c:pt>
                <c:pt idx="1126">
                  <c:v>6.04</c:v>
                </c:pt>
                <c:pt idx="1127">
                  <c:v>6</c:v>
                </c:pt>
                <c:pt idx="1128">
                  <c:v>5.94</c:v>
                </c:pt>
                <c:pt idx="1129">
                  <c:v>5.92</c:v>
                </c:pt>
                <c:pt idx="1130">
                  <c:v>5.88</c:v>
                </c:pt>
                <c:pt idx="1131">
                  <c:v>5.84</c:v>
                </c:pt>
                <c:pt idx="1132">
                  <c:v>5.81</c:v>
                </c:pt>
                <c:pt idx="1133">
                  <c:v>5.78</c:v>
                </c:pt>
                <c:pt idx="1134">
                  <c:v>5.73</c:v>
                </c:pt>
                <c:pt idx="1135">
                  <c:v>5.69</c:v>
                </c:pt>
                <c:pt idx="1136">
                  <c:v>5.67</c:v>
                </c:pt>
                <c:pt idx="1137">
                  <c:v>5.62</c:v>
                </c:pt>
                <c:pt idx="1138">
                  <c:v>5.58</c:v>
                </c:pt>
                <c:pt idx="1139">
                  <c:v>5.55</c:v>
                </c:pt>
                <c:pt idx="1140">
                  <c:v>5.52</c:v>
                </c:pt>
                <c:pt idx="1141">
                  <c:v>5.47</c:v>
                </c:pt>
                <c:pt idx="1142">
                  <c:v>5.45</c:v>
                </c:pt>
                <c:pt idx="1143">
                  <c:v>5.41</c:v>
                </c:pt>
                <c:pt idx="1144">
                  <c:v>5.37</c:v>
                </c:pt>
                <c:pt idx="1145">
                  <c:v>5.34</c:v>
                </c:pt>
                <c:pt idx="1146">
                  <c:v>5.3</c:v>
                </c:pt>
                <c:pt idx="1147">
                  <c:v>5.27</c:v>
                </c:pt>
                <c:pt idx="1148">
                  <c:v>5.24</c:v>
                </c:pt>
                <c:pt idx="1149">
                  <c:v>5.2</c:v>
                </c:pt>
                <c:pt idx="1150">
                  <c:v>5.17</c:v>
                </c:pt>
                <c:pt idx="1151">
                  <c:v>5.13</c:v>
                </c:pt>
                <c:pt idx="1152">
                  <c:v>5.1100000000000003</c:v>
                </c:pt>
                <c:pt idx="1153">
                  <c:v>5.07</c:v>
                </c:pt>
                <c:pt idx="1154">
                  <c:v>5.04</c:v>
                </c:pt>
                <c:pt idx="1155">
                  <c:v>5</c:v>
                </c:pt>
                <c:pt idx="1156">
                  <c:v>4.96</c:v>
                </c:pt>
                <c:pt idx="1157">
                  <c:v>4.9400000000000004</c:v>
                </c:pt>
                <c:pt idx="1158">
                  <c:v>4.9000000000000004</c:v>
                </c:pt>
                <c:pt idx="1159">
                  <c:v>4.87</c:v>
                </c:pt>
                <c:pt idx="1160">
                  <c:v>4.83</c:v>
                </c:pt>
                <c:pt idx="1161">
                  <c:v>4.8</c:v>
                </c:pt>
                <c:pt idx="1162">
                  <c:v>4.7699999999999996</c:v>
                </c:pt>
                <c:pt idx="1163">
                  <c:v>4.74</c:v>
                </c:pt>
                <c:pt idx="1164">
                  <c:v>4.7</c:v>
                </c:pt>
                <c:pt idx="1165">
                  <c:v>4.68</c:v>
                </c:pt>
                <c:pt idx="1166">
                  <c:v>4.6399999999999997</c:v>
                </c:pt>
                <c:pt idx="1167">
                  <c:v>4.63</c:v>
                </c:pt>
                <c:pt idx="1168">
                  <c:v>4.5999999999999996</c:v>
                </c:pt>
                <c:pt idx="1169">
                  <c:v>4.57</c:v>
                </c:pt>
                <c:pt idx="1170">
                  <c:v>4.55</c:v>
                </c:pt>
                <c:pt idx="1171">
                  <c:v>4.51</c:v>
                </c:pt>
                <c:pt idx="1172">
                  <c:v>4.4800000000000004</c:v>
                </c:pt>
                <c:pt idx="1173">
                  <c:v>4.4400000000000004</c:v>
                </c:pt>
                <c:pt idx="1174">
                  <c:v>4.41</c:v>
                </c:pt>
                <c:pt idx="1175">
                  <c:v>4.37</c:v>
                </c:pt>
                <c:pt idx="1176">
                  <c:v>4.34</c:v>
                </c:pt>
                <c:pt idx="1177">
                  <c:v>4.32</c:v>
                </c:pt>
                <c:pt idx="1178">
                  <c:v>4.28</c:v>
                </c:pt>
                <c:pt idx="1179">
                  <c:v>4.25</c:v>
                </c:pt>
                <c:pt idx="1180">
                  <c:v>4.22</c:v>
                </c:pt>
                <c:pt idx="1181">
                  <c:v>4.1900000000000004</c:v>
                </c:pt>
                <c:pt idx="1182">
                  <c:v>4.1500000000000004</c:v>
                </c:pt>
                <c:pt idx="1183">
                  <c:v>4.12</c:v>
                </c:pt>
                <c:pt idx="1184">
                  <c:v>4.09</c:v>
                </c:pt>
                <c:pt idx="1185">
                  <c:v>4.0599999999999996</c:v>
                </c:pt>
                <c:pt idx="1186">
                  <c:v>4.03</c:v>
                </c:pt>
                <c:pt idx="1187">
                  <c:v>3.99</c:v>
                </c:pt>
                <c:pt idx="1188">
                  <c:v>3.97</c:v>
                </c:pt>
                <c:pt idx="1189">
                  <c:v>3.93</c:v>
                </c:pt>
                <c:pt idx="1190">
                  <c:v>3.9</c:v>
                </c:pt>
                <c:pt idx="1191">
                  <c:v>3.88</c:v>
                </c:pt>
                <c:pt idx="1192">
                  <c:v>3.84</c:v>
                </c:pt>
                <c:pt idx="1193">
                  <c:v>3.8</c:v>
                </c:pt>
                <c:pt idx="1194">
                  <c:v>3.77</c:v>
                </c:pt>
                <c:pt idx="1195">
                  <c:v>3.75</c:v>
                </c:pt>
                <c:pt idx="1196">
                  <c:v>3.71</c:v>
                </c:pt>
                <c:pt idx="1197">
                  <c:v>3.68</c:v>
                </c:pt>
                <c:pt idx="1198">
                  <c:v>3.65</c:v>
                </c:pt>
                <c:pt idx="1199">
                  <c:v>3.62</c:v>
                </c:pt>
                <c:pt idx="1200">
                  <c:v>3.59</c:v>
                </c:pt>
                <c:pt idx="1201">
                  <c:v>3.56</c:v>
                </c:pt>
                <c:pt idx="1202">
                  <c:v>3.53</c:v>
                </c:pt>
                <c:pt idx="1203">
                  <c:v>3.5</c:v>
                </c:pt>
                <c:pt idx="1204">
                  <c:v>3.47</c:v>
                </c:pt>
                <c:pt idx="1205">
                  <c:v>3.43</c:v>
                </c:pt>
                <c:pt idx="1206">
                  <c:v>3.41</c:v>
                </c:pt>
                <c:pt idx="1207">
                  <c:v>3.37</c:v>
                </c:pt>
                <c:pt idx="1208">
                  <c:v>3.35</c:v>
                </c:pt>
                <c:pt idx="1209">
                  <c:v>3.31</c:v>
                </c:pt>
                <c:pt idx="1210">
                  <c:v>3.28</c:v>
                </c:pt>
                <c:pt idx="1211">
                  <c:v>3.26</c:v>
                </c:pt>
                <c:pt idx="1212">
                  <c:v>3.22</c:v>
                </c:pt>
                <c:pt idx="1213">
                  <c:v>3.19</c:v>
                </c:pt>
                <c:pt idx="1214">
                  <c:v>3.17</c:v>
                </c:pt>
                <c:pt idx="1215">
                  <c:v>3.14</c:v>
                </c:pt>
                <c:pt idx="1216">
                  <c:v>3.1</c:v>
                </c:pt>
                <c:pt idx="1217">
                  <c:v>3.07</c:v>
                </c:pt>
                <c:pt idx="1218">
                  <c:v>3.04</c:v>
                </c:pt>
                <c:pt idx="1219">
                  <c:v>3.02</c:v>
                </c:pt>
                <c:pt idx="1220">
                  <c:v>2.99</c:v>
                </c:pt>
                <c:pt idx="1221">
                  <c:v>2.95</c:v>
                </c:pt>
                <c:pt idx="1222">
                  <c:v>2.92</c:v>
                </c:pt>
                <c:pt idx="1223">
                  <c:v>2.9</c:v>
                </c:pt>
                <c:pt idx="1224">
                  <c:v>2.86</c:v>
                </c:pt>
                <c:pt idx="1225">
                  <c:v>2.83</c:v>
                </c:pt>
                <c:pt idx="1226">
                  <c:v>2.8</c:v>
                </c:pt>
                <c:pt idx="1227">
                  <c:v>2.77</c:v>
                </c:pt>
                <c:pt idx="1228">
                  <c:v>2.74</c:v>
                </c:pt>
                <c:pt idx="1229">
                  <c:v>2.72</c:v>
                </c:pt>
                <c:pt idx="1230">
                  <c:v>2.69</c:v>
                </c:pt>
                <c:pt idx="1231">
                  <c:v>2.66</c:v>
                </c:pt>
                <c:pt idx="1232">
                  <c:v>2.63</c:v>
                </c:pt>
                <c:pt idx="1233">
                  <c:v>2.6</c:v>
                </c:pt>
                <c:pt idx="1234">
                  <c:v>2.57</c:v>
                </c:pt>
                <c:pt idx="1235">
                  <c:v>2.5499999999999998</c:v>
                </c:pt>
                <c:pt idx="1236">
                  <c:v>2.5099999999999998</c:v>
                </c:pt>
                <c:pt idx="1237">
                  <c:v>2.48</c:v>
                </c:pt>
                <c:pt idx="1238">
                  <c:v>2.46</c:v>
                </c:pt>
                <c:pt idx="1239">
                  <c:v>2.42</c:v>
                </c:pt>
                <c:pt idx="1240">
                  <c:v>2.4</c:v>
                </c:pt>
                <c:pt idx="1241">
                  <c:v>2.36</c:v>
                </c:pt>
                <c:pt idx="1242">
                  <c:v>2.34</c:v>
                </c:pt>
                <c:pt idx="1243">
                  <c:v>2.31</c:v>
                </c:pt>
                <c:pt idx="1244">
                  <c:v>2.29</c:v>
                </c:pt>
                <c:pt idx="1245">
                  <c:v>2.2599999999999998</c:v>
                </c:pt>
                <c:pt idx="1246">
                  <c:v>2.23</c:v>
                </c:pt>
                <c:pt idx="1247">
                  <c:v>2.2000000000000002</c:v>
                </c:pt>
                <c:pt idx="1248">
                  <c:v>2.17</c:v>
                </c:pt>
                <c:pt idx="1249">
                  <c:v>2.14</c:v>
                </c:pt>
                <c:pt idx="1250">
                  <c:v>2.12</c:v>
                </c:pt>
                <c:pt idx="1251">
                  <c:v>2.08</c:v>
                </c:pt>
                <c:pt idx="1252">
                  <c:v>2.06</c:v>
                </c:pt>
                <c:pt idx="1253">
                  <c:v>2.02</c:v>
                </c:pt>
                <c:pt idx="1254">
                  <c:v>1.992</c:v>
                </c:pt>
                <c:pt idx="1255">
                  <c:v>1.96</c:v>
                </c:pt>
                <c:pt idx="1256">
                  <c:v>1.9350000000000001</c:v>
                </c:pt>
                <c:pt idx="1257">
                  <c:v>1.913</c:v>
                </c:pt>
                <c:pt idx="1258">
                  <c:v>1.8759999999999999</c:v>
                </c:pt>
                <c:pt idx="1259">
                  <c:v>1.8460000000000001</c:v>
                </c:pt>
                <c:pt idx="1260">
                  <c:v>1.8160000000000001</c:v>
                </c:pt>
                <c:pt idx="1261">
                  <c:v>1.794</c:v>
                </c:pt>
                <c:pt idx="1262">
                  <c:v>1.772</c:v>
                </c:pt>
                <c:pt idx="1263">
                  <c:v>1.7410000000000001</c:v>
                </c:pt>
                <c:pt idx="1264">
                  <c:v>1.718</c:v>
                </c:pt>
                <c:pt idx="1265">
                  <c:v>1.6859999999999999</c:v>
                </c:pt>
                <c:pt idx="1266">
                  <c:v>1.659</c:v>
                </c:pt>
                <c:pt idx="1267">
                  <c:v>1.635</c:v>
                </c:pt>
                <c:pt idx="1268">
                  <c:v>1.601</c:v>
                </c:pt>
                <c:pt idx="1269">
                  <c:v>1.5780000000000001</c:v>
                </c:pt>
                <c:pt idx="1270">
                  <c:v>1.5509999999999999</c:v>
                </c:pt>
                <c:pt idx="1271">
                  <c:v>1.522</c:v>
                </c:pt>
                <c:pt idx="1272">
                  <c:v>1.492</c:v>
                </c:pt>
                <c:pt idx="1273">
                  <c:v>1.462</c:v>
                </c:pt>
                <c:pt idx="1274">
                  <c:v>1.431</c:v>
                </c:pt>
                <c:pt idx="1275">
                  <c:v>1.4079999999999999</c:v>
                </c:pt>
                <c:pt idx="1276">
                  <c:v>1.391</c:v>
                </c:pt>
                <c:pt idx="1277">
                  <c:v>1.3620000000000001</c:v>
                </c:pt>
                <c:pt idx="1278">
                  <c:v>1.3380000000000001</c:v>
                </c:pt>
                <c:pt idx="1279">
                  <c:v>1.304</c:v>
                </c:pt>
                <c:pt idx="1280">
                  <c:v>1.268</c:v>
                </c:pt>
                <c:pt idx="1281">
                  <c:v>1.246</c:v>
                </c:pt>
                <c:pt idx="1282">
                  <c:v>1.222</c:v>
                </c:pt>
                <c:pt idx="1283">
                  <c:v>1.1910000000000001</c:v>
                </c:pt>
                <c:pt idx="1284">
                  <c:v>1.1739999999999999</c:v>
                </c:pt>
                <c:pt idx="1285">
                  <c:v>1.1459999999999999</c:v>
                </c:pt>
                <c:pt idx="1286">
                  <c:v>1.119</c:v>
                </c:pt>
                <c:pt idx="1287">
                  <c:v>1.085</c:v>
                </c:pt>
                <c:pt idx="1288">
                  <c:v>1.0640000000000001</c:v>
                </c:pt>
                <c:pt idx="1289">
                  <c:v>1.0389999999999999</c:v>
                </c:pt>
                <c:pt idx="1290">
                  <c:v>1.0049999999999999</c:v>
                </c:pt>
                <c:pt idx="1291">
                  <c:v>8.1300000000000008</c:v>
                </c:pt>
                <c:pt idx="1292">
                  <c:v>8.15</c:v>
                </c:pt>
                <c:pt idx="1293">
                  <c:v>8.11</c:v>
                </c:pt>
                <c:pt idx="1294">
                  <c:v>8.07</c:v>
                </c:pt>
                <c:pt idx="1295">
                  <c:v>8.0299999999999994</c:v>
                </c:pt>
                <c:pt idx="1296">
                  <c:v>7.99</c:v>
                </c:pt>
                <c:pt idx="1297">
                  <c:v>7.95</c:v>
                </c:pt>
                <c:pt idx="1298">
                  <c:v>7.91</c:v>
                </c:pt>
                <c:pt idx="1299">
                  <c:v>7.87</c:v>
                </c:pt>
                <c:pt idx="1300">
                  <c:v>7.84</c:v>
                </c:pt>
                <c:pt idx="1301">
                  <c:v>7.8</c:v>
                </c:pt>
                <c:pt idx="1302">
                  <c:v>7.76</c:v>
                </c:pt>
                <c:pt idx="1303">
                  <c:v>7.72</c:v>
                </c:pt>
                <c:pt idx="1304">
                  <c:v>7.68</c:v>
                </c:pt>
                <c:pt idx="1305">
                  <c:v>7.64</c:v>
                </c:pt>
                <c:pt idx="1306">
                  <c:v>7.6</c:v>
                </c:pt>
                <c:pt idx="1307">
                  <c:v>7.56</c:v>
                </c:pt>
                <c:pt idx="1308">
                  <c:v>7.52</c:v>
                </c:pt>
                <c:pt idx="1309">
                  <c:v>7.49</c:v>
                </c:pt>
                <c:pt idx="1310">
                  <c:v>7.45</c:v>
                </c:pt>
                <c:pt idx="1311">
                  <c:v>7.41</c:v>
                </c:pt>
                <c:pt idx="1312">
                  <c:v>7.37</c:v>
                </c:pt>
                <c:pt idx="1313">
                  <c:v>7.33</c:v>
                </c:pt>
                <c:pt idx="1314">
                  <c:v>7.29</c:v>
                </c:pt>
                <c:pt idx="1315">
                  <c:v>7.25</c:v>
                </c:pt>
                <c:pt idx="1316">
                  <c:v>7.22</c:v>
                </c:pt>
                <c:pt idx="1317">
                  <c:v>7.18</c:v>
                </c:pt>
                <c:pt idx="1318">
                  <c:v>7.14</c:v>
                </c:pt>
                <c:pt idx="1319">
                  <c:v>7.1</c:v>
                </c:pt>
                <c:pt idx="1320">
                  <c:v>7.06</c:v>
                </c:pt>
                <c:pt idx="1321">
                  <c:v>7.03</c:v>
                </c:pt>
                <c:pt idx="1322">
                  <c:v>6.99</c:v>
                </c:pt>
                <c:pt idx="1323">
                  <c:v>6.95</c:v>
                </c:pt>
                <c:pt idx="1324">
                  <c:v>6.91</c:v>
                </c:pt>
                <c:pt idx="1325">
                  <c:v>6.88</c:v>
                </c:pt>
                <c:pt idx="1326">
                  <c:v>6.84</c:v>
                </c:pt>
                <c:pt idx="1327">
                  <c:v>6.8</c:v>
                </c:pt>
                <c:pt idx="1328">
                  <c:v>6.77</c:v>
                </c:pt>
                <c:pt idx="1329">
                  <c:v>6.73</c:v>
                </c:pt>
                <c:pt idx="1330">
                  <c:v>6.69</c:v>
                </c:pt>
                <c:pt idx="1331">
                  <c:v>6.66</c:v>
                </c:pt>
                <c:pt idx="1332">
                  <c:v>6.62</c:v>
                </c:pt>
                <c:pt idx="1333">
                  <c:v>6.58</c:v>
                </c:pt>
                <c:pt idx="1334">
                  <c:v>6.55</c:v>
                </c:pt>
                <c:pt idx="1335">
                  <c:v>6.51</c:v>
                </c:pt>
                <c:pt idx="1336">
                  <c:v>6.47</c:v>
                </c:pt>
                <c:pt idx="1337">
                  <c:v>6.44</c:v>
                </c:pt>
                <c:pt idx="1338">
                  <c:v>6.4</c:v>
                </c:pt>
                <c:pt idx="1339">
                  <c:v>6.36</c:v>
                </c:pt>
                <c:pt idx="1340">
                  <c:v>6.33</c:v>
                </c:pt>
                <c:pt idx="1341">
                  <c:v>6.29</c:v>
                </c:pt>
                <c:pt idx="1342">
                  <c:v>6.26</c:v>
                </c:pt>
                <c:pt idx="1343">
                  <c:v>6.22</c:v>
                </c:pt>
                <c:pt idx="1344">
                  <c:v>6.18</c:v>
                </c:pt>
                <c:pt idx="1345">
                  <c:v>6.15</c:v>
                </c:pt>
                <c:pt idx="1346">
                  <c:v>6.11</c:v>
                </c:pt>
                <c:pt idx="1347">
                  <c:v>6.08</c:v>
                </c:pt>
                <c:pt idx="1348">
                  <c:v>6.04</c:v>
                </c:pt>
                <c:pt idx="1349">
                  <c:v>6.01</c:v>
                </c:pt>
                <c:pt idx="1350">
                  <c:v>5.97</c:v>
                </c:pt>
                <c:pt idx="1351">
                  <c:v>5.94</c:v>
                </c:pt>
                <c:pt idx="1352">
                  <c:v>5.9</c:v>
                </c:pt>
                <c:pt idx="1353">
                  <c:v>5.87</c:v>
                </c:pt>
                <c:pt idx="1354">
                  <c:v>5.83</c:v>
                </c:pt>
                <c:pt idx="1355">
                  <c:v>5.8</c:v>
                </c:pt>
                <c:pt idx="1356">
                  <c:v>5.76</c:v>
                </c:pt>
                <c:pt idx="1357">
                  <c:v>5.73</c:v>
                </c:pt>
                <c:pt idx="1358">
                  <c:v>5.7</c:v>
                </c:pt>
                <c:pt idx="1359">
                  <c:v>5.66</c:v>
                </c:pt>
                <c:pt idx="1360">
                  <c:v>5.63</c:v>
                </c:pt>
                <c:pt idx="1361">
                  <c:v>5.59</c:v>
                </c:pt>
                <c:pt idx="1362">
                  <c:v>5.56</c:v>
                </c:pt>
                <c:pt idx="1363">
                  <c:v>5.53</c:v>
                </c:pt>
                <c:pt idx="1364">
                  <c:v>5.49</c:v>
                </c:pt>
                <c:pt idx="1365">
                  <c:v>5.46</c:v>
                </c:pt>
                <c:pt idx="1366">
                  <c:v>5.42</c:v>
                </c:pt>
                <c:pt idx="1367">
                  <c:v>5.39</c:v>
                </c:pt>
                <c:pt idx="1368">
                  <c:v>5.36</c:v>
                </c:pt>
                <c:pt idx="1369">
                  <c:v>5.32</c:v>
                </c:pt>
                <c:pt idx="1370">
                  <c:v>5.29</c:v>
                </c:pt>
                <c:pt idx="1371">
                  <c:v>5.26</c:v>
                </c:pt>
                <c:pt idx="1372">
                  <c:v>5.22</c:v>
                </c:pt>
                <c:pt idx="1373">
                  <c:v>5.19</c:v>
                </c:pt>
                <c:pt idx="1374">
                  <c:v>5.16</c:v>
                </c:pt>
                <c:pt idx="1375">
                  <c:v>5.12</c:v>
                </c:pt>
                <c:pt idx="1376">
                  <c:v>5.09</c:v>
                </c:pt>
                <c:pt idx="1377">
                  <c:v>5.0599999999999996</c:v>
                </c:pt>
                <c:pt idx="1378">
                  <c:v>5.0199999999999996</c:v>
                </c:pt>
                <c:pt idx="1379">
                  <c:v>4.99</c:v>
                </c:pt>
                <c:pt idx="1380">
                  <c:v>4.96</c:v>
                </c:pt>
                <c:pt idx="1381">
                  <c:v>4.93</c:v>
                </c:pt>
                <c:pt idx="1382">
                  <c:v>4.8899999999999997</c:v>
                </c:pt>
                <c:pt idx="1383">
                  <c:v>4.8600000000000003</c:v>
                </c:pt>
                <c:pt idx="1384">
                  <c:v>4.83</c:v>
                </c:pt>
                <c:pt idx="1385">
                  <c:v>4.8</c:v>
                </c:pt>
                <c:pt idx="1386">
                  <c:v>4.76</c:v>
                </c:pt>
                <c:pt idx="1387">
                  <c:v>4.7300000000000004</c:v>
                </c:pt>
                <c:pt idx="1388">
                  <c:v>4.7</c:v>
                </c:pt>
                <c:pt idx="1389">
                  <c:v>4.67</c:v>
                </c:pt>
                <c:pt idx="1390">
                  <c:v>4.6399999999999997</c:v>
                </c:pt>
                <c:pt idx="1391">
                  <c:v>4.6100000000000003</c:v>
                </c:pt>
                <c:pt idx="1392">
                  <c:v>4.57</c:v>
                </c:pt>
                <c:pt idx="1393">
                  <c:v>4.54</c:v>
                </c:pt>
                <c:pt idx="1394">
                  <c:v>4.51</c:v>
                </c:pt>
                <c:pt idx="1395">
                  <c:v>4.4800000000000004</c:v>
                </c:pt>
                <c:pt idx="1396">
                  <c:v>4.45</c:v>
                </c:pt>
                <c:pt idx="1397">
                  <c:v>4.41</c:v>
                </c:pt>
                <c:pt idx="1398">
                  <c:v>4.38</c:v>
                </c:pt>
                <c:pt idx="1399">
                  <c:v>4.3499999999999996</c:v>
                </c:pt>
                <c:pt idx="1400">
                  <c:v>4.32</c:v>
                </c:pt>
                <c:pt idx="1401">
                  <c:v>4.29</c:v>
                </c:pt>
                <c:pt idx="1402">
                  <c:v>4.26</c:v>
                </c:pt>
                <c:pt idx="1403">
                  <c:v>4.2300000000000004</c:v>
                </c:pt>
                <c:pt idx="1404">
                  <c:v>4.1900000000000004</c:v>
                </c:pt>
                <c:pt idx="1405">
                  <c:v>4.16</c:v>
                </c:pt>
                <c:pt idx="1406">
                  <c:v>4.13</c:v>
                </c:pt>
                <c:pt idx="1407">
                  <c:v>4.0999999999999996</c:v>
                </c:pt>
                <c:pt idx="1408">
                  <c:v>4.07</c:v>
                </c:pt>
                <c:pt idx="1409">
                  <c:v>4.04</c:v>
                </c:pt>
                <c:pt idx="1410">
                  <c:v>4.01</c:v>
                </c:pt>
                <c:pt idx="1411">
                  <c:v>3.98</c:v>
                </c:pt>
                <c:pt idx="1412">
                  <c:v>3.95</c:v>
                </c:pt>
                <c:pt idx="1413">
                  <c:v>3.92</c:v>
                </c:pt>
                <c:pt idx="1414">
                  <c:v>3.89</c:v>
                </c:pt>
                <c:pt idx="1415">
                  <c:v>3.86</c:v>
                </c:pt>
                <c:pt idx="1416">
                  <c:v>3.83</c:v>
                </c:pt>
                <c:pt idx="1417">
                  <c:v>3.8</c:v>
                </c:pt>
                <c:pt idx="1418">
                  <c:v>3.76</c:v>
                </c:pt>
                <c:pt idx="1419">
                  <c:v>3.74</c:v>
                </c:pt>
                <c:pt idx="1420">
                  <c:v>3.7</c:v>
                </c:pt>
                <c:pt idx="1421">
                  <c:v>3.68</c:v>
                </c:pt>
                <c:pt idx="1422">
                  <c:v>3.65</c:v>
                </c:pt>
                <c:pt idx="1423">
                  <c:v>3.62</c:v>
                </c:pt>
                <c:pt idx="1424">
                  <c:v>3.59</c:v>
                </c:pt>
                <c:pt idx="1425">
                  <c:v>3.56</c:v>
                </c:pt>
                <c:pt idx="1426">
                  <c:v>3.53</c:v>
                </c:pt>
                <c:pt idx="1427">
                  <c:v>3.5</c:v>
                </c:pt>
                <c:pt idx="1428">
                  <c:v>3.47</c:v>
                </c:pt>
                <c:pt idx="1429">
                  <c:v>3.44</c:v>
                </c:pt>
                <c:pt idx="1430">
                  <c:v>3.41</c:v>
                </c:pt>
                <c:pt idx="1431">
                  <c:v>3.38</c:v>
                </c:pt>
                <c:pt idx="1432">
                  <c:v>3.35</c:v>
                </c:pt>
                <c:pt idx="1433">
                  <c:v>3.32</c:v>
                </c:pt>
                <c:pt idx="1434">
                  <c:v>3.29</c:v>
                </c:pt>
                <c:pt idx="1435">
                  <c:v>3.26</c:v>
                </c:pt>
                <c:pt idx="1436">
                  <c:v>3.23</c:v>
                </c:pt>
                <c:pt idx="1437">
                  <c:v>3.2</c:v>
                </c:pt>
                <c:pt idx="1438">
                  <c:v>3.17</c:v>
                </c:pt>
                <c:pt idx="1439">
                  <c:v>3.14</c:v>
                </c:pt>
                <c:pt idx="1440">
                  <c:v>3.11</c:v>
                </c:pt>
                <c:pt idx="1441">
                  <c:v>3.08</c:v>
                </c:pt>
                <c:pt idx="1442">
                  <c:v>3.06</c:v>
                </c:pt>
                <c:pt idx="1443">
                  <c:v>3.03</c:v>
                </c:pt>
                <c:pt idx="1444">
                  <c:v>3</c:v>
                </c:pt>
                <c:pt idx="1445">
                  <c:v>2.97</c:v>
                </c:pt>
                <c:pt idx="1446">
                  <c:v>2.94</c:v>
                </c:pt>
                <c:pt idx="1447">
                  <c:v>2.91</c:v>
                </c:pt>
                <c:pt idx="1448">
                  <c:v>2.88</c:v>
                </c:pt>
                <c:pt idx="1449">
                  <c:v>2.85</c:v>
                </c:pt>
                <c:pt idx="1450">
                  <c:v>2.83</c:v>
                </c:pt>
                <c:pt idx="1451">
                  <c:v>2.8</c:v>
                </c:pt>
                <c:pt idx="1452">
                  <c:v>2.77</c:v>
                </c:pt>
                <c:pt idx="1453">
                  <c:v>2.74</c:v>
                </c:pt>
                <c:pt idx="1454">
                  <c:v>2.71</c:v>
                </c:pt>
                <c:pt idx="1455">
                  <c:v>2.68</c:v>
                </c:pt>
                <c:pt idx="1456">
                  <c:v>2.66</c:v>
                </c:pt>
                <c:pt idx="1457">
                  <c:v>2.63</c:v>
                </c:pt>
                <c:pt idx="1458">
                  <c:v>2.6</c:v>
                </c:pt>
                <c:pt idx="1459">
                  <c:v>2.57</c:v>
                </c:pt>
                <c:pt idx="1460">
                  <c:v>2.54</c:v>
                </c:pt>
                <c:pt idx="1461">
                  <c:v>2.52</c:v>
                </c:pt>
                <c:pt idx="1462">
                  <c:v>2.4900000000000002</c:v>
                </c:pt>
                <c:pt idx="1463">
                  <c:v>2.46</c:v>
                </c:pt>
                <c:pt idx="1464">
                  <c:v>2.4300000000000002</c:v>
                </c:pt>
                <c:pt idx="1465">
                  <c:v>2.41</c:v>
                </c:pt>
                <c:pt idx="1466">
                  <c:v>2.38</c:v>
                </c:pt>
                <c:pt idx="1467">
                  <c:v>2.35</c:v>
                </c:pt>
                <c:pt idx="1468">
                  <c:v>2.3199999999999998</c:v>
                </c:pt>
                <c:pt idx="1469">
                  <c:v>2.29</c:v>
                </c:pt>
                <c:pt idx="1470">
                  <c:v>2.27</c:v>
                </c:pt>
                <c:pt idx="1471">
                  <c:v>2.2400000000000002</c:v>
                </c:pt>
                <c:pt idx="1472">
                  <c:v>2.21</c:v>
                </c:pt>
                <c:pt idx="1473">
                  <c:v>2.19</c:v>
                </c:pt>
                <c:pt idx="1474">
                  <c:v>2.16</c:v>
                </c:pt>
                <c:pt idx="1475">
                  <c:v>2.13</c:v>
                </c:pt>
                <c:pt idx="1476">
                  <c:v>2.1</c:v>
                </c:pt>
                <c:pt idx="1477">
                  <c:v>2.08</c:v>
                </c:pt>
                <c:pt idx="1478">
                  <c:v>2.0499999999999998</c:v>
                </c:pt>
                <c:pt idx="1479">
                  <c:v>2.02</c:v>
                </c:pt>
                <c:pt idx="1480">
                  <c:v>1.9950000000000001</c:v>
                </c:pt>
                <c:pt idx="1481">
                  <c:v>1.968</c:v>
                </c:pt>
                <c:pt idx="1482">
                  <c:v>1.9410000000000001</c:v>
                </c:pt>
                <c:pt idx="1483">
                  <c:v>1.9139999999999999</c:v>
                </c:pt>
                <c:pt idx="1484">
                  <c:v>1.8879999999999999</c:v>
                </c:pt>
                <c:pt idx="1485">
                  <c:v>1.8620000000000001</c:v>
                </c:pt>
                <c:pt idx="1486">
                  <c:v>1.835</c:v>
                </c:pt>
                <c:pt idx="1487">
                  <c:v>1.8089999999999999</c:v>
                </c:pt>
                <c:pt idx="1488">
                  <c:v>1.782</c:v>
                </c:pt>
                <c:pt idx="1489">
                  <c:v>1.756</c:v>
                </c:pt>
                <c:pt idx="1490">
                  <c:v>1.7290000000000001</c:v>
                </c:pt>
                <c:pt idx="1491">
                  <c:v>1.702</c:v>
                </c:pt>
                <c:pt idx="1492">
                  <c:v>1.6759999999999999</c:v>
                </c:pt>
                <c:pt idx="1493">
                  <c:v>1.65</c:v>
                </c:pt>
                <c:pt idx="1494">
                  <c:v>1.6240000000000001</c:v>
                </c:pt>
                <c:pt idx="1495">
                  <c:v>1.5980000000000001</c:v>
                </c:pt>
                <c:pt idx="1496">
                  <c:v>1.5720000000000001</c:v>
                </c:pt>
                <c:pt idx="1497">
                  <c:v>1.546</c:v>
                </c:pt>
                <c:pt idx="1498">
                  <c:v>1.52</c:v>
                </c:pt>
                <c:pt idx="1499">
                  <c:v>1.4930000000000001</c:v>
                </c:pt>
                <c:pt idx="1500">
                  <c:v>1.468</c:v>
                </c:pt>
                <c:pt idx="1501">
                  <c:v>1.4410000000000001</c:v>
                </c:pt>
                <c:pt idx="1502">
                  <c:v>1.415</c:v>
                </c:pt>
                <c:pt idx="1503">
                  <c:v>1.389</c:v>
                </c:pt>
                <c:pt idx="1504">
                  <c:v>1.363</c:v>
                </c:pt>
                <c:pt idx="1505">
                  <c:v>1.3380000000000001</c:v>
                </c:pt>
                <c:pt idx="1506">
                  <c:v>1.3120000000000001</c:v>
                </c:pt>
                <c:pt idx="1507">
                  <c:v>1.286</c:v>
                </c:pt>
                <c:pt idx="1508">
                  <c:v>1.2609999999999999</c:v>
                </c:pt>
                <c:pt idx="1509">
                  <c:v>1.2350000000000001</c:v>
                </c:pt>
                <c:pt idx="1510">
                  <c:v>1.2090000000000001</c:v>
                </c:pt>
                <c:pt idx="1511">
                  <c:v>1.1839999999999999</c:v>
                </c:pt>
                <c:pt idx="1512">
                  <c:v>1.1579999999999999</c:v>
                </c:pt>
                <c:pt idx="1513">
                  <c:v>1.133</c:v>
                </c:pt>
                <c:pt idx="1514">
                  <c:v>1.1080000000000001</c:v>
                </c:pt>
                <c:pt idx="1515">
                  <c:v>1.0820000000000001</c:v>
                </c:pt>
                <c:pt idx="1516">
                  <c:v>1.0569999999999999</c:v>
                </c:pt>
                <c:pt idx="1517">
                  <c:v>1.032</c:v>
                </c:pt>
                <c:pt idx="1518">
                  <c:v>1.006</c:v>
                </c:pt>
                <c:pt idx="1519">
                  <c:v>7.99</c:v>
                </c:pt>
                <c:pt idx="1520">
                  <c:v>8</c:v>
                </c:pt>
                <c:pt idx="1521">
                  <c:v>7.96</c:v>
                </c:pt>
                <c:pt idx="1522">
                  <c:v>7.91</c:v>
                </c:pt>
                <c:pt idx="1523">
                  <c:v>7.88</c:v>
                </c:pt>
                <c:pt idx="1524">
                  <c:v>7.83</c:v>
                </c:pt>
                <c:pt idx="1525">
                  <c:v>7.8</c:v>
                </c:pt>
                <c:pt idx="1526">
                  <c:v>7.76</c:v>
                </c:pt>
                <c:pt idx="1527">
                  <c:v>7.72</c:v>
                </c:pt>
                <c:pt idx="1528">
                  <c:v>7.68</c:v>
                </c:pt>
                <c:pt idx="1529">
                  <c:v>7.64</c:v>
                </c:pt>
                <c:pt idx="1530">
                  <c:v>7.6</c:v>
                </c:pt>
                <c:pt idx="1531">
                  <c:v>7.57</c:v>
                </c:pt>
                <c:pt idx="1532">
                  <c:v>7.53</c:v>
                </c:pt>
                <c:pt idx="1533">
                  <c:v>7.49</c:v>
                </c:pt>
                <c:pt idx="1534">
                  <c:v>7.45</c:v>
                </c:pt>
                <c:pt idx="1535">
                  <c:v>7.42</c:v>
                </c:pt>
                <c:pt idx="1536">
                  <c:v>7.38</c:v>
                </c:pt>
                <c:pt idx="1537">
                  <c:v>7.34</c:v>
                </c:pt>
                <c:pt idx="1538">
                  <c:v>7.31</c:v>
                </c:pt>
                <c:pt idx="1539">
                  <c:v>7.27</c:v>
                </c:pt>
                <c:pt idx="1540">
                  <c:v>7.23</c:v>
                </c:pt>
                <c:pt idx="1541">
                  <c:v>7.2</c:v>
                </c:pt>
                <c:pt idx="1542">
                  <c:v>7.16</c:v>
                </c:pt>
                <c:pt idx="1543">
                  <c:v>7.12</c:v>
                </c:pt>
                <c:pt idx="1544">
                  <c:v>7.09</c:v>
                </c:pt>
                <c:pt idx="1545">
                  <c:v>7.05</c:v>
                </c:pt>
                <c:pt idx="1546">
                  <c:v>7.02</c:v>
                </c:pt>
                <c:pt idx="1547">
                  <c:v>6.98</c:v>
                </c:pt>
                <c:pt idx="1548">
                  <c:v>6.94</c:v>
                </c:pt>
                <c:pt idx="1549">
                  <c:v>6.91</c:v>
                </c:pt>
                <c:pt idx="1550">
                  <c:v>6.87</c:v>
                </c:pt>
                <c:pt idx="1551">
                  <c:v>6.83</c:v>
                </c:pt>
                <c:pt idx="1552">
                  <c:v>6.8</c:v>
                </c:pt>
                <c:pt idx="1553">
                  <c:v>6.76</c:v>
                </c:pt>
                <c:pt idx="1554">
                  <c:v>6.73</c:v>
                </c:pt>
                <c:pt idx="1555">
                  <c:v>6.69</c:v>
                </c:pt>
                <c:pt idx="1556">
                  <c:v>6.66</c:v>
                </c:pt>
                <c:pt idx="1557">
                  <c:v>6.62</c:v>
                </c:pt>
                <c:pt idx="1558">
                  <c:v>6.59</c:v>
                </c:pt>
                <c:pt idx="1559">
                  <c:v>6.55</c:v>
                </c:pt>
                <c:pt idx="1560">
                  <c:v>6.52</c:v>
                </c:pt>
                <c:pt idx="1561">
                  <c:v>6.48</c:v>
                </c:pt>
                <c:pt idx="1562">
                  <c:v>6.45</c:v>
                </c:pt>
                <c:pt idx="1563">
                  <c:v>6.41</c:v>
                </c:pt>
                <c:pt idx="1564">
                  <c:v>6.38</c:v>
                </c:pt>
                <c:pt idx="1565">
                  <c:v>6.34</c:v>
                </c:pt>
                <c:pt idx="1566">
                  <c:v>6.31</c:v>
                </c:pt>
                <c:pt idx="1567">
                  <c:v>6.27</c:v>
                </c:pt>
                <c:pt idx="1568">
                  <c:v>6.24</c:v>
                </c:pt>
                <c:pt idx="1569">
                  <c:v>6.21</c:v>
                </c:pt>
                <c:pt idx="1570">
                  <c:v>6.17</c:v>
                </c:pt>
                <c:pt idx="1571">
                  <c:v>6.14</c:v>
                </c:pt>
                <c:pt idx="1572">
                  <c:v>6.1</c:v>
                </c:pt>
                <c:pt idx="1573">
                  <c:v>6.07</c:v>
                </c:pt>
                <c:pt idx="1574">
                  <c:v>6.04</c:v>
                </c:pt>
                <c:pt idx="1575">
                  <c:v>6</c:v>
                </c:pt>
                <c:pt idx="1576">
                  <c:v>5.97</c:v>
                </c:pt>
                <c:pt idx="1577">
                  <c:v>5.94</c:v>
                </c:pt>
                <c:pt idx="1578">
                  <c:v>5.9</c:v>
                </c:pt>
                <c:pt idx="1579">
                  <c:v>5.87</c:v>
                </c:pt>
                <c:pt idx="1580">
                  <c:v>5.84</c:v>
                </c:pt>
                <c:pt idx="1581">
                  <c:v>5.8</c:v>
                </c:pt>
                <c:pt idx="1582">
                  <c:v>5.77</c:v>
                </c:pt>
                <c:pt idx="1583">
                  <c:v>5.74</c:v>
                </c:pt>
                <c:pt idx="1584">
                  <c:v>5.7</c:v>
                </c:pt>
                <c:pt idx="1585">
                  <c:v>5.67</c:v>
                </c:pt>
                <c:pt idx="1586">
                  <c:v>5.64</c:v>
                </c:pt>
                <c:pt idx="1587">
                  <c:v>5.61</c:v>
                </c:pt>
                <c:pt idx="1588">
                  <c:v>5.57</c:v>
                </c:pt>
                <c:pt idx="1589">
                  <c:v>5.54</c:v>
                </c:pt>
                <c:pt idx="1590">
                  <c:v>5.51</c:v>
                </c:pt>
                <c:pt idx="1591">
                  <c:v>5.48</c:v>
                </c:pt>
                <c:pt idx="1592">
                  <c:v>5.45</c:v>
                </c:pt>
                <c:pt idx="1593">
                  <c:v>5.41</c:v>
                </c:pt>
                <c:pt idx="1594">
                  <c:v>5.38</c:v>
                </c:pt>
                <c:pt idx="1595">
                  <c:v>5.35</c:v>
                </c:pt>
                <c:pt idx="1596">
                  <c:v>5.32</c:v>
                </c:pt>
                <c:pt idx="1597">
                  <c:v>5.29</c:v>
                </c:pt>
                <c:pt idx="1598">
                  <c:v>5.25</c:v>
                </c:pt>
                <c:pt idx="1599">
                  <c:v>5.22</c:v>
                </c:pt>
                <c:pt idx="1600">
                  <c:v>5.19</c:v>
                </c:pt>
                <c:pt idx="1601">
                  <c:v>5.16</c:v>
                </c:pt>
                <c:pt idx="1602">
                  <c:v>5.13</c:v>
                </c:pt>
                <c:pt idx="1603">
                  <c:v>5.0999999999999996</c:v>
                </c:pt>
                <c:pt idx="1604">
                  <c:v>5.07</c:v>
                </c:pt>
                <c:pt idx="1605">
                  <c:v>5.04</c:v>
                </c:pt>
                <c:pt idx="1606">
                  <c:v>5</c:v>
                </c:pt>
                <c:pt idx="1607">
                  <c:v>4.97</c:v>
                </c:pt>
                <c:pt idx="1608">
                  <c:v>4.9400000000000004</c:v>
                </c:pt>
                <c:pt idx="1609">
                  <c:v>4.91</c:v>
                </c:pt>
                <c:pt idx="1610">
                  <c:v>4.88</c:v>
                </c:pt>
                <c:pt idx="1611">
                  <c:v>4.8499999999999996</c:v>
                </c:pt>
                <c:pt idx="1612">
                  <c:v>4.82</c:v>
                </c:pt>
                <c:pt idx="1613">
                  <c:v>4.79</c:v>
                </c:pt>
                <c:pt idx="1614">
                  <c:v>4.76</c:v>
                </c:pt>
                <c:pt idx="1615">
                  <c:v>4.7300000000000004</c:v>
                </c:pt>
                <c:pt idx="1616">
                  <c:v>4.7</c:v>
                </c:pt>
                <c:pt idx="1617">
                  <c:v>4.67</c:v>
                </c:pt>
                <c:pt idx="1618">
                  <c:v>4.6399999999999997</c:v>
                </c:pt>
                <c:pt idx="1619">
                  <c:v>4.6100000000000003</c:v>
                </c:pt>
                <c:pt idx="1620">
                  <c:v>4.58</c:v>
                </c:pt>
                <c:pt idx="1621">
                  <c:v>4.55</c:v>
                </c:pt>
                <c:pt idx="1622">
                  <c:v>4.5199999999999996</c:v>
                </c:pt>
                <c:pt idx="1623">
                  <c:v>4.49</c:v>
                </c:pt>
                <c:pt idx="1624">
                  <c:v>4.46</c:v>
                </c:pt>
                <c:pt idx="1625">
                  <c:v>4.43</c:v>
                </c:pt>
                <c:pt idx="1626">
                  <c:v>4.4000000000000004</c:v>
                </c:pt>
                <c:pt idx="1627">
                  <c:v>4.37</c:v>
                </c:pt>
                <c:pt idx="1628">
                  <c:v>4.33</c:v>
                </c:pt>
                <c:pt idx="1629">
                  <c:v>4.3099999999999996</c:v>
                </c:pt>
                <c:pt idx="1630">
                  <c:v>4.29</c:v>
                </c:pt>
                <c:pt idx="1631">
                  <c:v>4.25</c:v>
                </c:pt>
                <c:pt idx="1632">
                  <c:v>4.22</c:v>
                </c:pt>
                <c:pt idx="1633">
                  <c:v>4.2</c:v>
                </c:pt>
                <c:pt idx="1634">
                  <c:v>4.17</c:v>
                </c:pt>
                <c:pt idx="1635">
                  <c:v>4.1399999999999997</c:v>
                </c:pt>
                <c:pt idx="1636">
                  <c:v>4.1100000000000003</c:v>
                </c:pt>
                <c:pt idx="1637">
                  <c:v>4.07</c:v>
                </c:pt>
                <c:pt idx="1638">
                  <c:v>4.05</c:v>
                </c:pt>
                <c:pt idx="1639">
                  <c:v>4.0199999999999996</c:v>
                </c:pt>
                <c:pt idx="1640">
                  <c:v>3.99</c:v>
                </c:pt>
                <c:pt idx="1641">
                  <c:v>3.96</c:v>
                </c:pt>
                <c:pt idx="1642">
                  <c:v>3.94</c:v>
                </c:pt>
                <c:pt idx="1643">
                  <c:v>3.91</c:v>
                </c:pt>
                <c:pt idx="1644">
                  <c:v>3.88</c:v>
                </c:pt>
                <c:pt idx="1645">
                  <c:v>3.85</c:v>
                </c:pt>
                <c:pt idx="1646">
                  <c:v>3.82</c:v>
                </c:pt>
                <c:pt idx="1647">
                  <c:v>3.79</c:v>
                </c:pt>
                <c:pt idx="1648">
                  <c:v>3.76</c:v>
                </c:pt>
                <c:pt idx="1649">
                  <c:v>3.73</c:v>
                </c:pt>
                <c:pt idx="1650">
                  <c:v>3.71</c:v>
                </c:pt>
                <c:pt idx="1651">
                  <c:v>3.68</c:v>
                </c:pt>
                <c:pt idx="1652">
                  <c:v>3.65</c:v>
                </c:pt>
                <c:pt idx="1653">
                  <c:v>3.62</c:v>
                </c:pt>
                <c:pt idx="1654">
                  <c:v>3.6</c:v>
                </c:pt>
                <c:pt idx="1655">
                  <c:v>3.57</c:v>
                </c:pt>
                <c:pt idx="1656">
                  <c:v>3.54</c:v>
                </c:pt>
                <c:pt idx="1657">
                  <c:v>3.51</c:v>
                </c:pt>
                <c:pt idx="1658">
                  <c:v>3.48</c:v>
                </c:pt>
                <c:pt idx="1659">
                  <c:v>3.45</c:v>
                </c:pt>
                <c:pt idx="1660">
                  <c:v>3.43</c:v>
                </c:pt>
                <c:pt idx="1661">
                  <c:v>3.4</c:v>
                </c:pt>
                <c:pt idx="1662">
                  <c:v>3.37</c:v>
                </c:pt>
                <c:pt idx="1663">
                  <c:v>3.34</c:v>
                </c:pt>
                <c:pt idx="1664">
                  <c:v>3.32</c:v>
                </c:pt>
                <c:pt idx="1665">
                  <c:v>3.29</c:v>
                </c:pt>
                <c:pt idx="1666">
                  <c:v>3.26</c:v>
                </c:pt>
                <c:pt idx="1667">
                  <c:v>3.23</c:v>
                </c:pt>
                <c:pt idx="1668">
                  <c:v>3.21</c:v>
                </c:pt>
                <c:pt idx="1669">
                  <c:v>3.18</c:v>
                </c:pt>
                <c:pt idx="1670">
                  <c:v>3.15</c:v>
                </c:pt>
                <c:pt idx="1671">
                  <c:v>3.12</c:v>
                </c:pt>
                <c:pt idx="1672">
                  <c:v>3.1</c:v>
                </c:pt>
                <c:pt idx="1673">
                  <c:v>3.07</c:v>
                </c:pt>
                <c:pt idx="1674">
                  <c:v>3.04</c:v>
                </c:pt>
                <c:pt idx="1675">
                  <c:v>3.02</c:v>
                </c:pt>
                <c:pt idx="1676">
                  <c:v>2.99</c:v>
                </c:pt>
                <c:pt idx="1677">
                  <c:v>2.96</c:v>
                </c:pt>
                <c:pt idx="1678">
                  <c:v>2.93</c:v>
                </c:pt>
                <c:pt idx="1679">
                  <c:v>2.91</c:v>
                </c:pt>
                <c:pt idx="1680">
                  <c:v>2.88</c:v>
                </c:pt>
                <c:pt idx="1681">
                  <c:v>2.86</c:v>
                </c:pt>
                <c:pt idx="1682">
                  <c:v>2.83</c:v>
                </c:pt>
                <c:pt idx="1683">
                  <c:v>2.8</c:v>
                </c:pt>
                <c:pt idx="1684">
                  <c:v>2.78</c:v>
                </c:pt>
                <c:pt idx="1685">
                  <c:v>2.75</c:v>
                </c:pt>
                <c:pt idx="1686">
                  <c:v>2.72</c:v>
                </c:pt>
                <c:pt idx="1687">
                  <c:v>2.7</c:v>
                </c:pt>
                <c:pt idx="1688">
                  <c:v>2.67</c:v>
                </c:pt>
                <c:pt idx="1689">
                  <c:v>2.64</c:v>
                </c:pt>
                <c:pt idx="1690">
                  <c:v>2.62</c:v>
                </c:pt>
                <c:pt idx="1691">
                  <c:v>2.59</c:v>
                </c:pt>
                <c:pt idx="1692">
                  <c:v>2.57</c:v>
                </c:pt>
                <c:pt idx="1693">
                  <c:v>2.54</c:v>
                </c:pt>
                <c:pt idx="1694">
                  <c:v>2.5099999999999998</c:v>
                </c:pt>
                <c:pt idx="1695">
                  <c:v>2.4900000000000002</c:v>
                </c:pt>
                <c:pt idx="1696">
                  <c:v>2.46</c:v>
                </c:pt>
                <c:pt idx="1697">
                  <c:v>2.44</c:v>
                </c:pt>
                <c:pt idx="1698">
                  <c:v>2.41</c:v>
                </c:pt>
                <c:pt idx="1699">
                  <c:v>2.38</c:v>
                </c:pt>
                <c:pt idx="1700">
                  <c:v>2.36</c:v>
                </c:pt>
                <c:pt idx="1701">
                  <c:v>2.33</c:v>
                </c:pt>
                <c:pt idx="1702">
                  <c:v>2.31</c:v>
                </c:pt>
                <c:pt idx="1703">
                  <c:v>2.2799999999999998</c:v>
                </c:pt>
                <c:pt idx="1704">
                  <c:v>2.25</c:v>
                </c:pt>
                <c:pt idx="1705">
                  <c:v>2.23</c:v>
                </c:pt>
                <c:pt idx="1706">
                  <c:v>2.2000000000000002</c:v>
                </c:pt>
                <c:pt idx="1707">
                  <c:v>2.1800000000000002</c:v>
                </c:pt>
                <c:pt idx="1708">
                  <c:v>2.15</c:v>
                </c:pt>
                <c:pt idx="1709">
                  <c:v>2.13</c:v>
                </c:pt>
                <c:pt idx="1710">
                  <c:v>2.1</c:v>
                </c:pt>
                <c:pt idx="1711">
                  <c:v>2.08</c:v>
                </c:pt>
                <c:pt idx="1712">
                  <c:v>2.0499999999999998</c:v>
                </c:pt>
                <c:pt idx="1713">
                  <c:v>2.0299999999999998</c:v>
                </c:pt>
                <c:pt idx="1714">
                  <c:v>2</c:v>
                </c:pt>
                <c:pt idx="1715">
                  <c:v>1.978</c:v>
                </c:pt>
                <c:pt idx="1716">
                  <c:v>1.954</c:v>
                </c:pt>
                <c:pt idx="1717">
                  <c:v>1.9279999999999999</c:v>
                </c:pt>
                <c:pt idx="1718">
                  <c:v>1.903</c:v>
                </c:pt>
                <c:pt idx="1719">
                  <c:v>1.8779999999999999</c:v>
                </c:pt>
                <c:pt idx="1720">
                  <c:v>1.853</c:v>
                </c:pt>
                <c:pt idx="1721">
                  <c:v>1.829</c:v>
                </c:pt>
                <c:pt idx="1722">
                  <c:v>1.8049999999999999</c:v>
                </c:pt>
                <c:pt idx="1723">
                  <c:v>1.7789999999999999</c:v>
                </c:pt>
                <c:pt idx="1724">
                  <c:v>1.754</c:v>
                </c:pt>
                <c:pt idx="1725">
                  <c:v>1.73</c:v>
                </c:pt>
                <c:pt idx="1726">
                  <c:v>1.7070000000000001</c:v>
                </c:pt>
                <c:pt idx="1727">
                  <c:v>1.6819999999999999</c:v>
                </c:pt>
                <c:pt idx="1728">
                  <c:v>1.657</c:v>
                </c:pt>
                <c:pt idx="1729">
                  <c:v>1.633</c:v>
                </c:pt>
                <c:pt idx="1730">
                  <c:v>1.6080000000000001</c:v>
                </c:pt>
                <c:pt idx="1731">
                  <c:v>1.5840000000000001</c:v>
                </c:pt>
                <c:pt idx="1732">
                  <c:v>1.56</c:v>
                </c:pt>
                <c:pt idx="1733">
                  <c:v>1.5349999999999999</c:v>
                </c:pt>
                <c:pt idx="1734">
                  <c:v>1.5109999999999999</c:v>
                </c:pt>
                <c:pt idx="1735">
                  <c:v>1.488</c:v>
                </c:pt>
                <c:pt idx="1736">
                  <c:v>1.4630000000000001</c:v>
                </c:pt>
                <c:pt idx="1737">
                  <c:v>1.4379999999999999</c:v>
                </c:pt>
                <c:pt idx="1738">
                  <c:v>1.4159999999999999</c:v>
                </c:pt>
                <c:pt idx="1739">
                  <c:v>1.3919999999999999</c:v>
                </c:pt>
                <c:pt idx="1740">
                  <c:v>1.3680000000000001</c:v>
                </c:pt>
                <c:pt idx="1741">
                  <c:v>1.3440000000000001</c:v>
                </c:pt>
                <c:pt idx="1742">
                  <c:v>1.32</c:v>
                </c:pt>
                <c:pt idx="1743">
                  <c:v>1.2949999999999999</c:v>
                </c:pt>
                <c:pt idx="1744">
                  <c:v>1.272</c:v>
                </c:pt>
                <c:pt idx="1745">
                  <c:v>1.2490000000000001</c:v>
                </c:pt>
                <c:pt idx="1746">
                  <c:v>1.2250000000000001</c:v>
                </c:pt>
                <c:pt idx="1747">
                  <c:v>1.202</c:v>
                </c:pt>
                <c:pt idx="1748">
                  <c:v>1.177</c:v>
                </c:pt>
                <c:pt idx="1749">
                  <c:v>1.1539999999999999</c:v>
                </c:pt>
                <c:pt idx="1750">
                  <c:v>1.1299999999999999</c:v>
                </c:pt>
                <c:pt idx="1751">
                  <c:v>1.1060000000000001</c:v>
                </c:pt>
                <c:pt idx="1752">
                  <c:v>1.083</c:v>
                </c:pt>
                <c:pt idx="1753">
                  <c:v>1.0609999999999999</c:v>
                </c:pt>
                <c:pt idx="1754">
                  <c:v>1.0369999999999999</c:v>
                </c:pt>
                <c:pt idx="1755">
                  <c:v>1.014</c:v>
                </c:pt>
                <c:pt idx="1756">
                  <c:v>0.99</c:v>
                </c:pt>
                <c:pt idx="1757">
                  <c:v>8.3800000000000008</c:v>
                </c:pt>
                <c:pt idx="1758">
                  <c:v>8.3699999999999992</c:v>
                </c:pt>
                <c:pt idx="1759">
                  <c:v>8.33</c:v>
                </c:pt>
                <c:pt idx="1760">
                  <c:v>8.2899999999999991</c:v>
                </c:pt>
                <c:pt idx="1761">
                  <c:v>8.25</c:v>
                </c:pt>
                <c:pt idx="1762">
                  <c:v>8.2200000000000006</c:v>
                </c:pt>
                <c:pt idx="1763">
                  <c:v>8.18</c:v>
                </c:pt>
                <c:pt idx="1764">
                  <c:v>8.14</c:v>
                </c:pt>
                <c:pt idx="1765">
                  <c:v>8.1</c:v>
                </c:pt>
                <c:pt idx="1766">
                  <c:v>8.06</c:v>
                </c:pt>
                <c:pt idx="1767">
                  <c:v>8.0299999999999994</c:v>
                </c:pt>
                <c:pt idx="1768">
                  <c:v>7.99</c:v>
                </c:pt>
                <c:pt idx="1769">
                  <c:v>7.95</c:v>
                </c:pt>
                <c:pt idx="1770">
                  <c:v>7.91</c:v>
                </c:pt>
                <c:pt idx="1771">
                  <c:v>7.87</c:v>
                </c:pt>
                <c:pt idx="1772">
                  <c:v>7.83</c:v>
                </c:pt>
                <c:pt idx="1773">
                  <c:v>7.79</c:v>
                </c:pt>
                <c:pt idx="1774">
                  <c:v>7.76</c:v>
                </c:pt>
                <c:pt idx="1775">
                  <c:v>7.72</c:v>
                </c:pt>
                <c:pt idx="1776">
                  <c:v>7.68</c:v>
                </c:pt>
                <c:pt idx="1777">
                  <c:v>7.65</c:v>
                </c:pt>
                <c:pt idx="1778">
                  <c:v>7.61</c:v>
                </c:pt>
                <c:pt idx="1779">
                  <c:v>7.56</c:v>
                </c:pt>
                <c:pt idx="1780">
                  <c:v>7.52</c:v>
                </c:pt>
                <c:pt idx="1781">
                  <c:v>7.48</c:v>
                </c:pt>
                <c:pt idx="1782">
                  <c:v>7.43</c:v>
                </c:pt>
                <c:pt idx="1783">
                  <c:v>7.38</c:v>
                </c:pt>
                <c:pt idx="1784">
                  <c:v>7.34</c:v>
                </c:pt>
                <c:pt idx="1785">
                  <c:v>7.31</c:v>
                </c:pt>
                <c:pt idx="1786">
                  <c:v>7.27</c:v>
                </c:pt>
                <c:pt idx="1787">
                  <c:v>7.23</c:v>
                </c:pt>
                <c:pt idx="1788">
                  <c:v>7.19</c:v>
                </c:pt>
                <c:pt idx="1789">
                  <c:v>7.15</c:v>
                </c:pt>
                <c:pt idx="1790">
                  <c:v>7.12</c:v>
                </c:pt>
                <c:pt idx="1791">
                  <c:v>7.08</c:v>
                </c:pt>
                <c:pt idx="1792">
                  <c:v>7.05</c:v>
                </c:pt>
                <c:pt idx="1793">
                  <c:v>7.01</c:v>
                </c:pt>
                <c:pt idx="1794">
                  <c:v>6.97</c:v>
                </c:pt>
                <c:pt idx="1795">
                  <c:v>6.94</c:v>
                </c:pt>
                <c:pt idx="1796">
                  <c:v>6.9</c:v>
                </c:pt>
                <c:pt idx="1797">
                  <c:v>6.86</c:v>
                </c:pt>
                <c:pt idx="1798">
                  <c:v>6.83</c:v>
                </c:pt>
                <c:pt idx="1799">
                  <c:v>6.79</c:v>
                </c:pt>
                <c:pt idx="1800">
                  <c:v>6.75</c:v>
                </c:pt>
                <c:pt idx="1801">
                  <c:v>6.72</c:v>
                </c:pt>
                <c:pt idx="1802">
                  <c:v>6.68</c:v>
                </c:pt>
                <c:pt idx="1803">
                  <c:v>6.65</c:v>
                </c:pt>
                <c:pt idx="1804">
                  <c:v>6.61</c:v>
                </c:pt>
                <c:pt idx="1805">
                  <c:v>6.58</c:v>
                </c:pt>
                <c:pt idx="1806">
                  <c:v>6.54</c:v>
                </c:pt>
                <c:pt idx="1807">
                  <c:v>6.51</c:v>
                </c:pt>
                <c:pt idx="1808">
                  <c:v>6.47</c:v>
                </c:pt>
                <c:pt idx="1809">
                  <c:v>6.44</c:v>
                </c:pt>
                <c:pt idx="1810">
                  <c:v>6.4</c:v>
                </c:pt>
                <c:pt idx="1811">
                  <c:v>6.37</c:v>
                </c:pt>
                <c:pt idx="1812">
                  <c:v>6.33</c:v>
                </c:pt>
                <c:pt idx="1813">
                  <c:v>6.3</c:v>
                </c:pt>
                <c:pt idx="1814">
                  <c:v>6.27</c:v>
                </c:pt>
                <c:pt idx="1815">
                  <c:v>6.23</c:v>
                </c:pt>
                <c:pt idx="1816">
                  <c:v>6.2</c:v>
                </c:pt>
                <c:pt idx="1817">
                  <c:v>6.16</c:v>
                </c:pt>
                <c:pt idx="1818">
                  <c:v>6.13</c:v>
                </c:pt>
                <c:pt idx="1819">
                  <c:v>6.09</c:v>
                </c:pt>
                <c:pt idx="1820">
                  <c:v>6.06</c:v>
                </c:pt>
                <c:pt idx="1821">
                  <c:v>6.03</c:v>
                </c:pt>
                <c:pt idx="1822">
                  <c:v>5.99</c:v>
                </c:pt>
                <c:pt idx="1823">
                  <c:v>5.96</c:v>
                </c:pt>
                <c:pt idx="1824">
                  <c:v>5.93</c:v>
                </c:pt>
                <c:pt idx="1825">
                  <c:v>5.89</c:v>
                </c:pt>
                <c:pt idx="1826">
                  <c:v>5.86</c:v>
                </c:pt>
                <c:pt idx="1827">
                  <c:v>5.83</c:v>
                </c:pt>
                <c:pt idx="1828">
                  <c:v>5.79</c:v>
                </c:pt>
                <c:pt idx="1829">
                  <c:v>5.76</c:v>
                </c:pt>
                <c:pt idx="1830">
                  <c:v>5.73</c:v>
                </c:pt>
                <c:pt idx="1831">
                  <c:v>5.7</c:v>
                </c:pt>
                <c:pt idx="1832">
                  <c:v>5.66</c:v>
                </c:pt>
                <c:pt idx="1833">
                  <c:v>5.63</c:v>
                </c:pt>
                <c:pt idx="1834">
                  <c:v>5.6</c:v>
                </c:pt>
                <c:pt idx="1835">
                  <c:v>5.57</c:v>
                </c:pt>
                <c:pt idx="1836">
                  <c:v>5.53</c:v>
                </c:pt>
                <c:pt idx="1837">
                  <c:v>5.5</c:v>
                </c:pt>
                <c:pt idx="1838">
                  <c:v>5.47</c:v>
                </c:pt>
                <c:pt idx="1839">
                  <c:v>5.44</c:v>
                </c:pt>
                <c:pt idx="1840">
                  <c:v>5.41</c:v>
                </c:pt>
                <c:pt idx="1841">
                  <c:v>5.38</c:v>
                </c:pt>
                <c:pt idx="1842">
                  <c:v>5.34</c:v>
                </c:pt>
                <c:pt idx="1843">
                  <c:v>5.31</c:v>
                </c:pt>
                <c:pt idx="1844">
                  <c:v>5.28</c:v>
                </c:pt>
                <c:pt idx="1845">
                  <c:v>5.25</c:v>
                </c:pt>
                <c:pt idx="1846">
                  <c:v>5.22</c:v>
                </c:pt>
                <c:pt idx="1847">
                  <c:v>5.19</c:v>
                </c:pt>
                <c:pt idx="1848">
                  <c:v>5.16</c:v>
                </c:pt>
                <c:pt idx="1849">
                  <c:v>5.13</c:v>
                </c:pt>
                <c:pt idx="1850">
                  <c:v>5.0999999999999996</c:v>
                </c:pt>
                <c:pt idx="1851">
                  <c:v>5.07</c:v>
                </c:pt>
                <c:pt idx="1852">
                  <c:v>5.04</c:v>
                </c:pt>
                <c:pt idx="1853">
                  <c:v>5.01</c:v>
                </c:pt>
                <c:pt idx="1854">
                  <c:v>4.9800000000000004</c:v>
                </c:pt>
                <c:pt idx="1855">
                  <c:v>4.95</c:v>
                </c:pt>
                <c:pt idx="1856">
                  <c:v>4.91</c:v>
                </c:pt>
                <c:pt idx="1857">
                  <c:v>4.88</c:v>
                </c:pt>
                <c:pt idx="1858">
                  <c:v>4.8499999999999996</c:v>
                </c:pt>
                <c:pt idx="1859">
                  <c:v>4.82</c:v>
                </c:pt>
                <c:pt idx="1860">
                  <c:v>4.79</c:v>
                </c:pt>
                <c:pt idx="1861">
                  <c:v>4.7699999999999996</c:v>
                </c:pt>
                <c:pt idx="1862">
                  <c:v>4.74</c:v>
                </c:pt>
                <c:pt idx="1863">
                  <c:v>4.71</c:v>
                </c:pt>
                <c:pt idx="1864">
                  <c:v>4.68</c:v>
                </c:pt>
                <c:pt idx="1865">
                  <c:v>4.66</c:v>
                </c:pt>
                <c:pt idx="1866">
                  <c:v>4.63</c:v>
                </c:pt>
                <c:pt idx="1867">
                  <c:v>4.5999999999999996</c:v>
                </c:pt>
                <c:pt idx="1868">
                  <c:v>4.57</c:v>
                </c:pt>
                <c:pt idx="1869">
                  <c:v>4.54</c:v>
                </c:pt>
                <c:pt idx="1870">
                  <c:v>4.5199999999999996</c:v>
                </c:pt>
                <c:pt idx="1871">
                  <c:v>4.4800000000000004</c:v>
                </c:pt>
                <c:pt idx="1872">
                  <c:v>4.46</c:v>
                </c:pt>
                <c:pt idx="1873">
                  <c:v>4.42</c:v>
                </c:pt>
                <c:pt idx="1874">
                  <c:v>4.4000000000000004</c:v>
                </c:pt>
                <c:pt idx="1875">
                  <c:v>4.37</c:v>
                </c:pt>
                <c:pt idx="1876">
                  <c:v>4.34</c:v>
                </c:pt>
                <c:pt idx="1877">
                  <c:v>4.3099999999999996</c:v>
                </c:pt>
                <c:pt idx="1878">
                  <c:v>4.28</c:v>
                </c:pt>
                <c:pt idx="1879">
                  <c:v>4.25</c:v>
                </c:pt>
                <c:pt idx="1880">
                  <c:v>4.2300000000000004</c:v>
                </c:pt>
                <c:pt idx="1881">
                  <c:v>4.2</c:v>
                </c:pt>
                <c:pt idx="1882">
                  <c:v>4.17</c:v>
                </c:pt>
                <c:pt idx="1883">
                  <c:v>4.1399999999999997</c:v>
                </c:pt>
                <c:pt idx="1884">
                  <c:v>4.1100000000000003</c:v>
                </c:pt>
                <c:pt idx="1885">
                  <c:v>4.08</c:v>
                </c:pt>
                <c:pt idx="1886">
                  <c:v>4.05</c:v>
                </c:pt>
                <c:pt idx="1887">
                  <c:v>4.0199999999999996</c:v>
                </c:pt>
                <c:pt idx="1888">
                  <c:v>3.99</c:v>
                </c:pt>
                <c:pt idx="1889">
                  <c:v>3.96</c:v>
                </c:pt>
                <c:pt idx="1890">
                  <c:v>3.94</c:v>
                </c:pt>
                <c:pt idx="1891">
                  <c:v>3.91</c:v>
                </c:pt>
                <c:pt idx="1892">
                  <c:v>3.88</c:v>
                </c:pt>
                <c:pt idx="1893">
                  <c:v>3.85</c:v>
                </c:pt>
                <c:pt idx="1894">
                  <c:v>3.82</c:v>
                </c:pt>
                <c:pt idx="1895">
                  <c:v>3.79</c:v>
                </c:pt>
                <c:pt idx="1896">
                  <c:v>3.77</c:v>
                </c:pt>
                <c:pt idx="1897">
                  <c:v>3.74</c:v>
                </c:pt>
                <c:pt idx="1898">
                  <c:v>3.71</c:v>
                </c:pt>
                <c:pt idx="1899">
                  <c:v>3.68</c:v>
                </c:pt>
                <c:pt idx="1900">
                  <c:v>3.66</c:v>
                </c:pt>
                <c:pt idx="1901">
                  <c:v>3.63</c:v>
                </c:pt>
                <c:pt idx="1902">
                  <c:v>3.6</c:v>
                </c:pt>
                <c:pt idx="1903">
                  <c:v>3.57</c:v>
                </c:pt>
                <c:pt idx="1904">
                  <c:v>3.55</c:v>
                </c:pt>
                <c:pt idx="1905">
                  <c:v>3.52</c:v>
                </c:pt>
                <c:pt idx="1906">
                  <c:v>3.49</c:v>
                </c:pt>
                <c:pt idx="1907">
                  <c:v>3.46</c:v>
                </c:pt>
                <c:pt idx="1908">
                  <c:v>3.44</c:v>
                </c:pt>
                <c:pt idx="1909">
                  <c:v>3.41</c:v>
                </c:pt>
                <c:pt idx="1910">
                  <c:v>3.38</c:v>
                </c:pt>
                <c:pt idx="1911">
                  <c:v>3.35</c:v>
                </c:pt>
                <c:pt idx="1912">
                  <c:v>3.33</c:v>
                </c:pt>
                <c:pt idx="1913">
                  <c:v>3.3</c:v>
                </c:pt>
                <c:pt idx="1914">
                  <c:v>3.27</c:v>
                </c:pt>
                <c:pt idx="1915">
                  <c:v>3.24</c:v>
                </c:pt>
                <c:pt idx="1916">
                  <c:v>3.22</c:v>
                </c:pt>
                <c:pt idx="1917">
                  <c:v>3.19</c:v>
                </c:pt>
                <c:pt idx="1918">
                  <c:v>3.16</c:v>
                </c:pt>
                <c:pt idx="1919">
                  <c:v>3.14</c:v>
                </c:pt>
                <c:pt idx="1920">
                  <c:v>3.11</c:v>
                </c:pt>
                <c:pt idx="1921">
                  <c:v>3.08</c:v>
                </c:pt>
                <c:pt idx="1922">
                  <c:v>3.06</c:v>
                </c:pt>
                <c:pt idx="1923">
                  <c:v>3.03</c:v>
                </c:pt>
                <c:pt idx="1924">
                  <c:v>3</c:v>
                </c:pt>
                <c:pt idx="1925">
                  <c:v>2.98</c:v>
                </c:pt>
                <c:pt idx="1926">
                  <c:v>2.95</c:v>
                </c:pt>
                <c:pt idx="1927">
                  <c:v>2.93</c:v>
                </c:pt>
                <c:pt idx="1928">
                  <c:v>2.9</c:v>
                </c:pt>
                <c:pt idx="1929">
                  <c:v>2.87</c:v>
                </c:pt>
                <c:pt idx="1930">
                  <c:v>2.85</c:v>
                </c:pt>
                <c:pt idx="1931">
                  <c:v>2.82</c:v>
                </c:pt>
                <c:pt idx="1932">
                  <c:v>2.79</c:v>
                </c:pt>
                <c:pt idx="1933">
                  <c:v>2.77</c:v>
                </c:pt>
                <c:pt idx="1934">
                  <c:v>2.74</c:v>
                </c:pt>
                <c:pt idx="1935">
                  <c:v>2.72</c:v>
                </c:pt>
                <c:pt idx="1936">
                  <c:v>2.69</c:v>
                </c:pt>
                <c:pt idx="1937">
                  <c:v>2.66</c:v>
                </c:pt>
                <c:pt idx="1938">
                  <c:v>2.64</c:v>
                </c:pt>
                <c:pt idx="1939">
                  <c:v>2.61</c:v>
                </c:pt>
                <c:pt idx="1940">
                  <c:v>2.59</c:v>
                </c:pt>
                <c:pt idx="1941">
                  <c:v>2.56</c:v>
                </c:pt>
                <c:pt idx="1942">
                  <c:v>2.54</c:v>
                </c:pt>
                <c:pt idx="1943">
                  <c:v>2.5099999999999998</c:v>
                </c:pt>
                <c:pt idx="1944">
                  <c:v>2.4900000000000002</c:v>
                </c:pt>
                <c:pt idx="1945">
                  <c:v>2.46</c:v>
                </c:pt>
                <c:pt idx="1946">
                  <c:v>2.4300000000000002</c:v>
                </c:pt>
                <c:pt idx="1947">
                  <c:v>2.41</c:v>
                </c:pt>
                <c:pt idx="1948">
                  <c:v>2.38</c:v>
                </c:pt>
                <c:pt idx="1949">
                  <c:v>2.36</c:v>
                </c:pt>
                <c:pt idx="1950">
                  <c:v>2.33</c:v>
                </c:pt>
                <c:pt idx="1951">
                  <c:v>2.31</c:v>
                </c:pt>
                <c:pt idx="1952">
                  <c:v>2.2799999999999998</c:v>
                </c:pt>
                <c:pt idx="1953">
                  <c:v>2.2599999999999998</c:v>
                </c:pt>
                <c:pt idx="1954">
                  <c:v>2.23</c:v>
                </c:pt>
                <c:pt idx="1955">
                  <c:v>2.21</c:v>
                </c:pt>
                <c:pt idx="1956">
                  <c:v>2.1800000000000002</c:v>
                </c:pt>
                <c:pt idx="1957">
                  <c:v>2.16</c:v>
                </c:pt>
                <c:pt idx="1958">
                  <c:v>2.13</c:v>
                </c:pt>
                <c:pt idx="1959">
                  <c:v>2.11</c:v>
                </c:pt>
                <c:pt idx="1960">
                  <c:v>2.09</c:v>
                </c:pt>
                <c:pt idx="1961">
                  <c:v>2.06</c:v>
                </c:pt>
                <c:pt idx="1962">
                  <c:v>2.04</c:v>
                </c:pt>
                <c:pt idx="1963">
                  <c:v>2.0099999999999998</c:v>
                </c:pt>
                <c:pt idx="1964">
                  <c:v>1.988</c:v>
                </c:pt>
                <c:pt idx="1965">
                  <c:v>1.964</c:v>
                </c:pt>
                <c:pt idx="1966">
                  <c:v>1.9390000000000001</c:v>
                </c:pt>
                <c:pt idx="1967">
                  <c:v>1.915</c:v>
                </c:pt>
                <c:pt idx="1968">
                  <c:v>1.891</c:v>
                </c:pt>
                <c:pt idx="1969">
                  <c:v>1.867</c:v>
                </c:pt>
                <c:pt idx="1970">
                  <c:v>1.843</c:v>
                </c:pt>
                <c:pt idx="1971">
                  <c:v>1.819</c:v>
                </c:pt>
                <c:pt idx="1972">
                  <c:v>1.7949999999999999</c:v>
                </c:pt>
                <c:pt idx="1973">
                  <c:v>1.7709999999999999</c:v>
                </c:pt>
                <c:pt idx="1974">
                  <c:v>1.7470000000000001</c:v>
                </c:pt>
                <c:pt idx="1975">
                  <c:v>1.7230000000000001</c:v>
                </c:pt>
                <c:pt idx="1976">
                  <c:v>1.6990000000000001</c:v>
                </c:pt>
                <c:pt idx="1977">
                  <c:v>1.6759999999999999</c:v>
                </c:pt>
                <c:pt idx="1978">
                  <c:v>1.6519999999999999</c:v>
                </c:pt>
                <c:pt idx="1979">
                  <c:v>1.6279999999999999</c:v>
                </c:pt>
                <c:pt idx="1980">
                  <c:v>1.605</c:v>
                </c:pt>
                <c:pt idx="1981">
                  <c:v>1.581</c:v>
                </c:pt>
                <c:pt idx="1982">
                  <c:v>1.5569999999999999</c:v>
                </c:pt>
                <c:pt idx="1983">
                  <c:v>1.534</c:v>
                </c:pt>
                <c:pt idx="1984">
                  <c:v>1.5109999999999999</c:v>
                </c:pt>
                <c:pt idx="1985">
                  <c:v>1.4870000000000001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340096"/>
        <c:axId val="336342400"/>
      </c:scatterChart>
      <c:valAx>
        <c:axId val="336340096"/>
        <c:scaling>
          <c:orientation val="minMax"/>
          <c:max val="6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[kJ]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342400"/>
        <c:crosses val="autoZero"/>
        <c:crossBetween val="midCat"/>
        <c:majorUnit val="10"/>
      </c:valAx>
      <c:valAx>
        <c:axId val="336342400"/>
        <c:scaling>
          <c:orientation val="minMax"/>
          <c:max val="5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EC [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mS·cm</a:t>
                </a:r>
                <a:r>
                  <a:rPr lang="en-GB" baseline="30000">
                    <a:latin typeface="Tahoma"/>
                    <a:ea typeface="Tahoma"/>
                    <a:cs typeface="Tahoma"/>
                  </a:rPr>
                  <a:t>-1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]</a:t>
                </a:r>
                <a:endParaRPr lang="nl-NL"/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340096"/>
        <c:crosses val="autoZero"/>
        <c:crossBetween val="midCat"/>
        <c:majorUnit val="10"/>
      </c:valAx>
      <c:spPr>
        <a:ln>
          <a:solidFill>
            <a:sysClr val="windowText" lastClr="000000"/>
          </a:solidFill>
        </a:ln>
      </c:spPr>
    </c:plotArea>
    <c:legend>
      <c:legendPos val="l"/>
      <c:layout>
        <c:manualLayout>
          <c:xMode val="edge"/>
          <c:yMode val="edge"/>
          <c:x val="0.16933333333333334"/>
          <c:y val="5.33862962962963E-2"/>
          <c:w val="0.29008305555555552"/>
          <c:h val="0.16885703703703703"/>
        </c:manualLayout>
      </c:layout>
      <c:overlay val="1"/>
      <c:spPr>
        <a:noFill/>
      </c:spPr>
    </c:legend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tx>
            <c:v>EC Conc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1'!$C$34:$C$2003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</c:numCache>
            </c:numRef>
          </c:xVal>
          <c:yVal>
            <c:numRef>
              <c:f>'Batch 1'!$E$34:$E$2003</c:f>
              <c:numCache>
                <c:formatCode>0</c:formatCode>
                <c:ptCount val="1970"/>
                <c:pt idx="0">
                  <c:v>8070</c:v>
                </c:pt>
                <c:pt idx="1">
                  <c:v>8100</c:v>
                </c:pt>
                <c:pt idx="2">
                  <c:v>8150</c:v>
                </c:pt>
                <c:pt idx="3">
                  <c:v>8200</c:v>
                </c:pt>
                <c:pt idx="4">
                  <c:v>8240</c:v>
                </c:pt>
                <c:pt idx="5">
                  <c:v>8290</c:v>
                </c:pt>
                <c:pt idx="6">
                  <c:v>8340</c:v>
                </c:pt>
                <c:pt idx="7">
                  <c:v>8380</c:v>
                </c:pt>
                <c:pt idx="8">
                  <c:v>8430</c:v>
                </c:pt>
                <c:pt idx="9">
                  <c:v>8480</c:v>
                </c:pt>
                <c:pt idx="10">
                  <c:v>8520</c:v>
                </c:pt>
                <c:pt idx="11">
                  <c:v>8560</c:v>
                </c:pt>
                <c:pt idx="12">
                  <c:v>8610</c:v>
                </c:pt>
                <c:pt idx="13">
                  <c:v>8650</c:v>
                </c:pt>
                <c:pt idx="14">
                  <c:v>8690</c:v>
                </c:pt>
                <c:pt idx="15">
                  <c:v>8740</c:v>
                </c:pt>
                <c:pt idx="16">
                  <c:v>8780</c:v>
                </c:pt>
                <c:pt idx="17">
                  <c:v>8830</c:v>
                </c:pt>
                <c:pt idx="18">
                  <c:v>8870</c:v>
                </c:pt>
                <c:pt idx="19">
                  <c:v>8910</c:v>
                </c:pt>
                <c:pt idx="20">
                  <c:v>8960</c:v>
                </c:pt>
                <c:pt idx="21">
                  <c:v>9000</c:v>
                </c:pt>
                <c:pt idx="22">
                  <c:v>9040</c:v>
                </c:pt>
                <c:pt idx="23">
                  <c:v>9090</c:v>
                </c:pt>
                <c:pt idx="24">
                  <c:v>9130</c:v>
                </c:pt>
                <c:pt idx="25">
                  <c:v>9170</c:v>
                </c:pt>
                <c:pt idx="26">
                  <c:v>9220</c:v>
                </c:pt>
                <c:pt idx="27">
                  <c:v>9260</c:v>
                </c:pt>
                <c:pt idx="28">
                  <c:v>9310</c:v>
                </c:pt>
                <c:pt idx="29">
                  <c:v>9350</c:v>
                </c:pt>
                <c:pt idx="30">
                  <c:v>9390</c:v>
                </c:pt>
                <c:pt idx="31">
                  <c:v>9440</c:v>
                </c:pt>
                <c:pt idx="32">
                  <c:v>9480</c:v>
                </c:pt>
                <c:pt idx="33">
                  <c:v>9520</c:v>
                </c:pt>
                <c:pt idx="34">
                  <c:v>9560</c:v>
                </c:pt>
                <c:pt idx="35">
                  <c:v>9610</c:v>
                </c:pt>
                <c:pt idx="36">
                  <c:v>9650</c:v>
                </c:pt>
                <c:pt idx="37">
                  <c:v>9690</c:v>
                </c:pt>
                <c:pt idx="38">
                  <c:v>9730</c:v>
                </c:pt>
                <c:pt idx="39">
                  <c:v>9770</c:v>
                </c:pt>
                <c:pt idx="40">
                  <c:v>9810</c:v>
                </c:pt>
                <c:pt idx="41">
                  <c:v>9850</c:v>
                </c:pt>
                <c:pt idx="42">
                  <c:v>9890</c:v>
                </c:pt>
                <c:pt idx="43">
                  <c:v>9930</c:v>
                </c:pt>
                <c:pt idx="44">
                  <c:v>9970</c:v>
                </c:pt>
                <c:pt idx="45">
                  <c:v>10010</c:v>
                </c:pt>
                <c:pt idx="46">
                  <c:v>10040</c:v>
                </c:pt>
                <c:pt idx="47">
                  <c:v>10080</c:v>
                </c:pt>
                <c:pt idx="48">
                  <c:v>10110</c:v>
                </c:pt>
                <c:pt idx="49">
                  <c:v>10150</c:v>
                </c:pt>
                <c:pt idx="50">
                  <c:v>10200</c:v>
                </c:pt>
                <c:pt idx="51">
                  <c:v>10240</c:v>
                </c:pt>
                <c:pt idx="52">
                  <c:v>10270</c:v>
                </c:pt>
                <c:pt idx="53">
                  <c:v>10310</c:v>
                </c:pt>
                <c:pt idx="54">
                  <c:v>10350</c:v>
                </c:pt>
                <c:pt idx="55">
                  <c:v>10390</c:v>
                </c:pt>
                <c:pt idx="56">
                  <c:v>10430</c:v>
                </c:pt>
                <c:pt idx="57">
                  <c:v>10480</c:v>
                </c:pt>
                <c:pt idx="58">
                  <c:v>10520</c:v>
                </c:pt>
                <c:pt idx="59">
                  <c:v>10550</c:v>
                </c:pt>
                <c:pt idx="60">
                  <c:v>10590</c:v>
                </c:pt>
                <c:pt idx="61">
                  <c:v>10630</c:v>
                </c:pt>
                <c:pt idx="62">
                  <c:v>10670</c:v>
                </c:pt>
                <c:pt idx="63">
                  <c:v>10710</c:v>
                </c:pt>
                <c:pt idx="64">
                  <c:v>10750</c:v>
                </c:pt>
                <c:pt idx="65">
                  <c:v>10790</c:v>
                </c:pt>
                <c:pt idx="66">
                  <c:v>10820</c:v>
                </c:pt>
                <c:pt idx="67">
                  <c:v>10860</c:v>
                </c:pt>
                <c:pt idx="68">
                  <c:v>10900</c:v>
                </c:pt>
                <c:pt idx="69">
                  <c:v>10940</c:v>
                </c:pt>
                <c:pt idx="70">
                  <c:v>10980</c:v>
                </c:pt>
                <c:pt idx="71">
                  <c:v>11010</c:v>
                </c:pt>
                <c:pt idx="72">
                  <c:v>11050</c:v>
                </c:pt>
                <c:pt idx="73">
                  <c:v>11090</c:v>
                </c:pt>
                <c:pt idx="74">
                  <c:v>11120</c:v>
                </c:pt>
                <c:pt idx="75">
                  <c:v>11160</c:v>
                </c:pt>
                <c:pt idx="76">
                  <c:v>11190</c:v>
                </c:pt>
                <c:pt idx="77">
                  <c:v>11230</c:v>
                </c:pt>
                <c:pt idx="78">
                  <c:v>11270</c:v>
                </c:pt>
                <c:pt idx="79">
                  <c:v>11310</c:v>
                </c:pt>
                <c:pt idx="80">
                  <c:v>11350</c:v>
                </c:pt>
                <c:pt idx="81">
                  <c:v>11380</c:v>
                </c:pt>
                <c:pt idx="82">
                  <c:v>11430</c:v>
                </c:pt>
                <c:pt idx="83">
                  <c:v>11470</c:v>
                </c:pt>
                <c:pt idx="84">
                  <c:v>11500</c:v>
                </c:pt>
                <c:pt idx="85">
                  <c:v>11540</c:v>
                </c:pt>
                <c:pt idx="86">
                  <c:v>11570</c:v>
                </c:pt>
                <c:pt idx="87">
                  <c:v>11610</c:v>
                </c:pt>
                <c:pt idx="88">
                  <c:v>11650</c:v>
                </c:pt>
                <c:pt idx="89">
                  <c:v>11690</c:v>
                </c:pt>
                <c:pt idx="90">
                  <c:v>11730</c:v>
                </c:pt>
                <c:pt idx="91">
                  <c:v>11770</c:v>
                </c:pt>
                <c:pt idx="92">
                  <c:v>11810</c:v>
                </c:pt>
                <c:pt idx="93">
                  <c:v>11840</c:v>
                </c:pt>
                <c:pt idx="94">
                  <c:v>11880</c:v>
                </c:pt>
                <c:pt idx="95">
                  <c:v>11910</c:v>
                </c:pt>
                <c:pt idx="96">
                  <c:v>11950</c:v>
                </c:pt>
                <c:pt idx="97">
                  <c:v>11980</c:v>
                </c:pt>
                <c:pt idx="98">
                  <c:v>12020</c:v>
                </c:pt>
                <c:pt idx="99">
                  <c:v>12050</c:v>
                </c:pt>
                <c:pt idx="100">
                  <c:v>12090</c:v>
                </c:pt>
                <c:pt idx="101">
                  <c:v>12120</c:v>
                </c:pt>
                <c:pt idx="102">
                  <c:v>12150</c:v>
                </c:pt>
                <c:pt idx="103">
                  <c:v>12190</c:v>
                </c:pt>
                <c:pt idx="104">
                  <c:v>12250</c:v>
                </c:pt>
                <c:pt idx="105">
                  <c:v>12280</c:v>
                </c:pt>
                <c:pt idx="106">
                  <c:v>12320</c:v>
                </c:pt>
                <c:pt idx="107">
                  <c:v>12360</c:v>
                </c:pt>
                <c:pt idx="108">
                  <c:v>12390</c:v>
                </c:pt>
                <c:pt idx="109">
                  <c:v>12420</c:v>
                </c:pt>
                <c:pt idx="110">
                  <c:v>12460</c:v>
                </c:pt>
                <c:pt idx="111">
                  <c:v>12490</c:v>
                </c:pt>
                <c:pt idx="112">
                  <c:v>12530</c:v>
                </c:pt>
                <c:pt idx="113">
                  <c:v>12560</c:v>
                </c:pt>
                <c:pt idx="114">
                  <c:v>12590</c:v>
                </c:pt>
                <c:pt idx="115">
                  <c:v>12630</c:v>
                </c:pt>
                <c:pt idx="116">
                  <c:v>12660</c:v>
                </c:pt>
                <c:pt idx="117">
                  <c:v>12700</c:v>
                </c:pt>
                <c:pt idx="118">
                  <c:v>12730</c:v>
                </c:pt>
                <c:pt idx="119">
                  <c:v>12760</c:v>
                </c:pt>
                <c:pt idx="120">
                  <c:v>12790</c:v>
                </c:pt>
                <c:pt idx="121">
                  <c:v>12830</c:v>
                </c:pt>
                <c:pt idx="122">
                  <c:v>12860</c:v>
                </c:pt>
                <c:pt idx="123">
                  <c:v>12890</c:v>
                </c:pt>
                <c:pt idx="124">
                  <c:v>12920</c:v>
                </c:pt>
                <c:pt idx="125">
                  <c:v>12950</c:v>
                </c:pt>
                <c:pt idx="126">
                  <c:v>12980</c:v>
                </c:pt>
                <c:pt idx="127">
                  <c:v>13010</c:v>
                </c:pt>
                <c:pt idx="128">
                  <c:v>13050</c:v>
                </c:pt>
                <c:pt idx="129">
                  <c:v>13080</c:v>
                </c:pt>
                <c:pt idx="130">
                  <c:v>13110</c:v>
                </c:pt>
                <c:pt idx="131">
                  <c:v>13140</c:v>
                </c:pt>
                <c:pt idx="132">
                  <c:v>13170</c:v>
                </c:pt>
                <c:pt idx="133">
                  <c:v>13210</c:v>
                </c:pt>
                <c:pt idx="134">
                  <c:v>13240</c:v>
                </c:pt>
                <c:pt idx="135">
                  <c:v>13270</c:v>
                </c:pt>
                <c:pt idx="136">
                  <c:v>13300</c:v>
                </c:pt>
                <c:pt idx="137">
                  <c:v>13330</c:v>
                </c:pt>
                <c:pt idx="138">
                  <c:v>13360</c:v>
                </c:pt>
                <c:pt idx="139">
                  <c:v>13390</c:v>
                </c:pt>
                <c:pt idx="140">
                  <c:v>13420</c:v>
                </c:pt>
                <c:pt idx="141">
                  <c:v>13450</c:v>
                </c:pt>
                <c:pt idx="142">
                  <c:v>13480</c:v>
                </c:pt>
                <c:pt idx="143">
                  <c:v>13510</c:v>
                </c:pt>
                <c:pt idx="144">
                  <c:v>13540</c:v>
                </c:pt>
                <c:pt idx="145">
                  <c:v>13570</c:v>
                </c:pt>
                <c:pt idx="146">
                  <c:v>13600</c:v>
                </c:pt>
                <c:pt idx="147">
                  <c:v>13630</c:v>
                </c:pt>
                <c:pt idx="148">
                  <c:v>13660</c:v>
                </c:pt>
                <c:pt idx="149">
                  <c:v>13700</c:v>
                </c:pt>
                <c:pt idx="150">
                  <c:v>13720</c:v>
                </c:pt>
                <c:pt idx="151">
                  <c:v>13750</c:v>
                </c:pt>
                <c:pt idx="152">
                  <c:v>13780</c:v>
                </c:pt>
                <c:pt idx="153">
                  <c:v>13810</c:v>
                </c:pt>
                <c:pt idx="154">
                  <c:v>13840</c:v>
                </c:pt>
                <c:pt idx="155">
                  <c:v>13870</c:v>
                </c:pt>
                <c:pt idx="156">
                  <c:v>13900</c:v>
                </c:pt>
                <c:pt idx="157">
                  <c:v>13920</c:v>
                </c:pt>
                <c:pt idx="158">
                  <c:v>13960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1'!$K$34:$K$2003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</c:numCache>
            </c:numRef>
          </c:xVal>
          <c:yVal>
            <c:numRef>
              <c:f>'Batch 1'!$L$34:$L$2003</c:f>
              <c:numCache>
                <c:formatCode>General</c:formatCode>
                <c:ptCount val="1970"/>
                <c:pt idx="0">
                  <c:v>8600</c:v>
                </c:pt>
                <c:pt idx="1">
                  <c:v>8550</c:v>
                </c:pt>
                <c:pt idx="2">
                  <c:v>8500</c:v>
                </c:pt>
                <c:pt idx="3">
                  <c:v>8440</c:v>
                </c:pt>
                <c:pt idx="4">
                  <c:v>8390</c:v>
                </c:pt>
                <c:pt idx="5">
                  <c:v>8340</c:v>
                </c:pt>
                <c:pt idx="6">
                  <c:v>8310</c:v>
                </c:pt>
                <c:pt idx="7">
                  <c:v>8250</c:v>
                </c:pt>
                <c:pt idx="8">
                  <c:v>8200</c:v>
                </c:pt>
                <c:pt idx="9">
                  <c:v>8140</c:v>
                </c:pt>
                <c:pt idx="10">
                  <c:v>8090</c:v>
                </c:pt>
                <c:pt idx="11">
                  <c:v>8050</c:v>
                </c:pt>
                <c:pt idx="12">
                  <c:v>8000</c:v>
                </c:pt>
                <c:pt idx="13">
                  <c:v>7950</c:v>
                </c:pt>
                <c:pt idx="14">
                  <c:v>7890</c:v>
                </c:pt>
                <c:pt idx="15">
                  <c:v>7850</c:v>
                </c:pt>
                <c:pt idx="16">
                  <c:v>7800</c:v>
                </c:pt>
                <c:pt idx="17">
                  <c:v>7740</c:v>
                </c:pt>
                <c:pt idx="18">
                  <c:v>7690</c:v>
                </c:pt>
                <c:pt idx="19">
                  <c:v>7640</c:v>
                </c:pt>
                <c:pt idx="20">
                  <c:v>7580</c:v>
                </c:pt>
                <c:pt idx="21">
                  <c:v>7530</c:v>
                </c:pt>
                <c:pt idx="22">
                  <c:v>7480</c:v>
                </c:pt>
                <c:pt idx="23">
                  <c:v>7440</c:v>
                </c:pt>
                <c:pt idx="24">
                  <c:v>7390</c:v>
                </c:pt>
                <c:pt idx="25">
                  <c:v>7330</c:v>
                </c:pt>
                <c:pt idx="26">
                  <c:v>7280</c:v>
                </c:pt>
                <c:pt idx="27">
                  <c:v>7250</c:v>
                </c:pt>
                <c:pt idx="28">
                  <c:v>7190</c:v>
                </c:pt>
                <c:pt idx="29">
                  <c:v>7150</c:v>
                </c:pt>
                <c:pt idx="30">
                  <c:v>7100</c:v>
                </c:pt>
                <c:pt idx="31">
                  <c:v>7040</c:v>
                </c:pt>
                <c:pt idx="32">
                  <c:v>7000</c:v>
                </c:pt>
                <c:pt idx="33">
                  <c:v>6950</c:v>
                </c:pt>
                <c:pt idx="34">
                  <c:v>6910</c:v>
                </c:pt>
                <c:pt idx="35">
                  <c:v>6860</c:v>
                </c:pt>
                <c:pt idx="36">
                  <c:v>6810</c:v>
                </c:pt>
                <c:pt idx="37">
                  <c:v>6770</c:v>
                </c:pt>
                <c:pt idx="38">
                  <c:v>6720</c:v>
                </c:pt>
                <c:pt idx="39">
                  <c:v>6670</c:v>
                </c:pt>
                <c:pt idx="40">
                  <c:v>6620</c:v>
                </c:pt>
                <c:pt idx="41">
                  <c:v>6570</c:v>
                </c:pt>
                <c:pt idx="42">
                  <c:v>6510</c:v>
                </c:pt>
                <c:pt idx="43">
                  <c:v>6470</c:v>
                </c:pt>
                <c:pt idx="44">
                  <c:v>6420</c:v>
                </c:pt>
                <c:pt idx="45">
                  <c:v>6370</c:v>
                </c:pt>
                <c:pt idx="46">
                  <c:v>6320</c:v>
                </c:pt>
                <c:pt idx="47">
                  <c:v>6270</c:v>
                </c:pt>
                <c:pt idx="48">
                  <c:v>6230</c:v>
                </c:pt>
                <c:pt idx="49">
                  <c:v>6170</c:v>
                </c:pt>
                <c:pt idx="50">
                  <c:v>6130</c:v>
                </c:pt>
                <c:pt idx="51">
                  <c:v>6070</c:v>
                </c:pt>
                <c:pt idx="52">
                  <c:v>6030</c:v>
                </c:pt>
                <c:pt idx="53">
                  <c:v>5980</c:v>
                </c:pt>
                <c:pt idx="54">
                  <c:v>5930</c:v>
                </c:pt>
                <c:pt idx="55">
                  <c:v>5880</c:v>
                </c:pt>
                <c:pt idx="56">
                  <c:v>5840</c:v>
                </c:pt>
                <c:pt idx="57">
                  <c:v>5780</c:v>
                </c:pt>
                <c:pt idx="58">
                  <c:v>5740</c:v>
                </c:pt>
                <c:pt idx="59">
                  <c:v>5700</c:v>
                </c:pt>
                <c:pt idx="60">
                  <c:v>5650</c:v>
                </c:pt>
                <c:pt idx="61">
                  <c:v>5600</c:v>
                </c:pt>
                <c:pt idx="62">
                  <c:v>5550</c:v>
                </c:pt>
                <c:pt idx="63">
                  <c:v>5500</c:v>
                </c:pt>
                <c:pt idx="64">
                  <c:v>5470</c:v>
                </c:pt>
                <c:pt idx="65">
                  <c:v>5420</c:v>
                </c:pt>
                <c:pt idx="66">
                  <c:v>5370</c:v>
                </c:pt>
                <c:pt idx="67">
                  <c:v>5320</c:v>
                </c:pt>
                <c:pt idx="68">
                  <c:v>5280</c:v>
                </c:pt>
                <c:pt idx="69">
                  <c:v>5230</c:v>
                </c:pt>
                <c:pt idx="70">
                  <c:v>5180</c:v>
                </c:pt>
                <c:pt idx="71">
                  <c:v>5130</c:v>
                </c:pt>
                <c:pt idx="72">
                  <c:v>5090</c:v>
                </c:pt>
                <c:pt idx="73">
                  <c:v>5040</c:v>
                </c:pt>
                <c:pt idx="74">
                  <c:v>5010</c:v>
                </c:pt>
                <c:pt idx="75">
                  <c:v>4960</c:v>
                </c:pt>
                <c:pt idx="76">
                  <c:v>4910</c:v>
                </c:pt>
                <c:pt idx="77">
                  <c:v>4860</c:v>
                </c:pt>
                <c:pt idx="78">
                  <c:v>4820</c:v>
                </c:pt>
                <c:pt idx="79">
                  <c:v>4780</c:v>
                </c:pt>
                <c:pt idx="80">
                  <c:v>4730</c:v>
                </c:pt>
                <c:pt idx="81">
                  <c:v>4680</c:v>
                </c:pt>
                <c:pt idx="82">
                  <c:v>4630</c:v>
                </c:pt>
                <c:pt idx="83">
                  <c:v>4580</c:v>
                </c:pt>
                <c:pt idx="84">
                  <c:v>4530</c:v>
                </c:pt>
                <c:pt idx="85">
                  <c:v>4490</c:v>
                </c:pt>
                <c:pt idx="86">
                  <c:v>4440</c:v>
                </c:pt>
                <c:pt idx="87">
                  <c:v>4390</c:v>
                </c:pt>
                <c:pt idx="88">
                  <c:v>4330</c:v>
                </c:pt>
                <c:pt idx="89">
                  <c:v>4280</c:v>
                </c:pt>
                <c:pt idx="90">
                  <c:v>4230</c:v>
                </c:pt>
                <c:pt idx="91">
                  <c:v>4180</c:v>
                </c:pt>
                <c:pt idx="92">
                  <c:v>4140</c:v>
                </c:pt>
                <c:pt idx="93">
                  <c:v>4090</c:v>
                </c:pt>
                <c:pt idx="94">
                  <c:v>4040</c:v>
                </c:pt>
                <c:pt idx="95">
                  <c:v>3990</c:v>
                </c:pt>
                <c:pt idx="96">
                  <c:v>3950</c:v>
                </c:pt>
                <c:pt idx="97">
                  <c:v>3900</c:v>
                </c:pt>
                <c:pt idx="98">
                  <c:v>3860</c:v>
                </c:pt>
                <c:pt idx="99">
                  <c:v>3810</c:v>
                </c:pt>
                <c:pt idx="100">
                  <c:v>3760</c:v>
                </c:pt>
                <c:pt idx="101">
                  <c:v>3710</c:v>
                </c:pt>
                <c:pt idx="102">
                  <c:v>3660</c:v>
                </c:pt>
                <c:pt idx="103">
                  <c:v>3620</c:v>
                </c:pt>
                <c:pt idx="104">
                  <c:v>3560</c:v>
                </c:pt>
                <c:pt idx="105">
                  <c:v>3520</c:v>
                </c:pt>
                <c:pt idx="106">
                  <c:v>3470</c:v>
                </c:pt>
                <c:pt idx="107">
                  <c:v>3420</c:v>
                </c:pt>
                <c:pt idx="108">
                  <c:v>3380</c:v>
                </c:pt>
                <c:pt idx="109">
                  <c:v>3320</c:v>
                </c:pt>
                <c:pt idx="110">
                  <c:v>3280</c:v>
                </c:pt>
                <c:pt idx="111">
                  <c:v>3230</c:v>
                </c:pt>
                <c:pt idx="112">
                  <c:v>3180</c:v>
                </c:pt>
                <c:pt idx="113">
                  <c:v>3140</c:v>
                </c:pt>
                <c:pt idx="114">
                  <c:v>3090</c:v>
                </c:pt>
                <c:pt idx="115">
                  <c:v>3040</c:v>
                </c:pt>
                <c:pt idx="116">
                  <c:v>2990</c:v>
                </c:pt>
                <c:pt idx="117">
                  <c:v>2950</c:v>
                </c:pt>
                <c:pt idx="118">
                  <c:v>2900</c:v>
                </c:pt>
                <c:pt idx="119">
                  <c:v>2850</c:v>
                </c:pt>
                <c:pt idx="120">
                  <c:v>2800</c:v>
                </c:pt>
                <c:pt idx="121">
                  <c:v>2760</c:v>
                </c:pt>
                <c:pt idx="122">
                  <c:v>2710</c:v>
                </c:pt>
                <c:pt idx="123">
                  <c:v>2660</c:v>
                </c:pt>
                <c:pt idx="124">
                  <c:v>2620</c:v>
                </c:pt>
                <c:pt idx="125">
                  <c:v>2570</c:v>
                </c:pt>
                <c:pt idx="126">
                  <c:v>2520</c:v>
                </c:pt>
                <c:pt idx="127">
                  <c:v>2470</c:v>
                </c:pt>
                <c:pt idx="128">
                  <c:v>2430</c:v>
                </c:pt>
                <c:pt idx="129">
                  <c:v>2380</c:v>
                </c:pt>
                <c:pt idx="130">
                  <c:v>2340</c:v>
                </c:pt>
                <c:pt idx="131">
                  <c:v>2290</c:v>
                </c:pt>
                <c:pt idx="132">
                  <c:v>2240</c:v>
                </c:pt>
                <c:pt idx="133">
                  <c:v>2200</c:v>
                </c:pt>
                <c:pt idx="134">
                  <c:v>2150</c:v>
                </c:pt>
                <c:pt idx="135">
                  <c:v>2100</c:v>
                </c:pt>
                <c:pt idx="136">
                  <c:v>2050</c:v>
                </c:pt>
                <c:pt idx="137">
                  <c:v>2010</c:v>
                </c:pt>
                <c:pt idx="138">
                  <c:v>1956</c:v>
                </c:pt>
                <c:pt idx="139">
                  <c:v>1909</c:v>
                </c:pt>
                <c:pt idx="140">
                  <c:v>1862</c:v>
                </c:pt>
                <c:pt idx="141">
                  <c:v>1817</c:v>
                </c:pt>
                <c:pt idx="142">
                  <c:v>1767</c:v>
                </c:pt>
                <c:pt idx="143">
                  <c:v>1717</c:v>
                </c:pt>
                <c:pt idx="144">
                  <c:v>1673</c:v>
                </c:pt>
                <c:pt idx="145">
                  <c:v>1624</c:v>
                </c:pt>
                <c:pt idx="146">
                  <c:v>1576</c:v>
                </c:pt>
                <c:pt idx="147">
                  <c:v>1527</c:v>
                </c:pt>
                <c:pt idx="148">
                  <c:v>1481</c:v>
                </c:pt>
                <c:pt idx="149">
                  <c:v>1433</c:v>
                </c:pt>
                <c:pt idx="150">
                  <c:v>1386</c:v>
                </c:pt>
                <c:pt idx="151">
                  <c:v>1337</c:v>
                </c:pt>
                <c:pt idx="152">
                  <c:v>1289</c:v>
                </c:pt>
                <c:pt idx="153">
                  <c:v>1240</c:v>
                </c:pt>
                <c:pt idx="154">
                  <c:v>1194</c:v>
                </c:pt>
                <c:pt idx="155">
                  <c:v>1147</c:v>
                </c:pt>
                <c:pt idx="156">
                  <c:v>1097</c:v>
                </c:pt>
                <c:pt idx="157">
                  <c:v>1050</c:v>
                </c:pt>
                <c:pt idx="158">
                  <c:v>1000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124352"/>
        <c:axId val="337147392"/>
      </c:scatterChart>
      <c:valAx>
        <c:axId val="337124352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147392"/>
        <c:crosses val="autoZero"/>
        <c:crossBetween val="midCat"/>
        <c:majorUnit val="30"/>
      </c:valAx>
      <c:valAx>
        <c:axId val="337147392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124352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2'!$K$34:$K$2003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</c:numCache>
            </c:numRef>
          </c:xVal>
          <c:yVal>
            <c:numRef>
              <c:f>'Batch 2'!$P$34:$P$2003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0.36200000000000004</c:v>
                </c:pt>
                <c:pt idx="2">
                  <c:v>0.36200000000000004</c:v>
                </c:pt>
                <c:pt idx="3">
                  <c:v>0.36299999999999999</c:v>
                </c:pt>
                <c:pt idx="4">
                  <c:v>0.36299999999999999</c:v>
                </c:pt>
                <c:pt idx="5">
                  <c:v>0.36450000000000005</c:v>
                </c:pt>
                <c:pt idx="6">
                  <c:v>0.36400000000000005</c:v>
                </c:pt>
                <c:pt idx="7">
                  <c:v>0.36450000000000005</c:v>
                </c:pt>
                <c:pt idx="8">
                  <c:v>0.36399999999999999</c:v>
                </c:pt>
                <c:pt idx="9">
                  <c:v>0.36450000000000005</c:v>
                </c:pt>
                <c:pt idx="10">
                  <c:v>0.36349999999999999</c:v>
                </c:pt>
                <c:pt idx="11">
                  <c:v>0.36450000000000005</c:v>
                </c:pt>
                <c:pt idx="12">
                  <c:v>0.36349999999999999</c:v>
                </c:pt>
                <c:pt idx="13">
                  <c:v>0.36450000000000005</c:v>
                </c:pt>
                <c:pt idx="14">
                  <c:v>0.36450000000000005</c:v>
                </c:pt>
                <c:pt idx="15">
                  <c:v>0.36400000000000005</c:v>
                </c:pt>
                <c:pt idx="16">
                  <c:v>0.36450000000000005</c:v>
                </c:pt>
                <c:pt idx="17">
                  <c:v>0.36450000000000005</c:v>
                </c:pt>
                <c:pt idx="18">
                  <c:v>0.36499999999999999</c:v>
                </c:pt>
                <c:pt idx="19">
                  <c:v>0.36400000000000005</c:v>
                </c:pt>
                <c:pt idx="20">
                  <c:v>0.36299999999999999</c:v>
                </c:pt>
                <c:pt idx="21">
                  <c:v>0.36349999999999999</c:v>
                </c:pt>
                <c:pt idx="22">
                  <c:v>0.36349999999999999</c:v>
                </c:pt>
                <c:pt idx="23">
                  <c:v>0.36349999999999999</c:v>
                </c:pt>
                <c:pt idx="24">
                  <c:v>0.36349999999999999</c:v>
                </c:pt>
                <c:pt idx="25">
                  <c:v>0.36450000000000005</c:v>
                </c:pt>
                <c:pt idx="26">
                  <c:v>0.36400000000000005</c:v>
                </c:pt>
                <c:pt idx="27">
                  <c:v>0.36349999999999999</c:v>
                </c:pt>
                <c:pt idx="28">
                  <c:v>0.36400000000000005</c:v>
                </c:pt>
                <c:pt idx="29">
                  <c:v>0.36400000000000005</c:v>
                </c:pt>
                <c:pt idx="30">
                  <c:v>0.36450000000000005</c:v>
                </c:pt>
                <c:pt idx="31">
                  <c:v>0.36450000000000005</c:v>
                </c:pt>
                <c:pt idx="32">
                  <c:v>0.36600000000000005</c:v>
                </c:pt>
                <c:pt idx="33">
                  <c:v>0.36450000000000005</c:v>
                </c:pt>
                <c:pt idx="34">
                  <c:v>0.36450000000000005</c:v>
                </c:pt>
                <c:pt idx="35">
                  <c:v>0.36450000000000005</c:v>
                </c:pt>
                <c:pt idx="36">
                  <c:v>0.36450000000000005</c:v>
                </c:pt>
                <c:pt idx="37">
                  <c:v>0.36500000000000005</c:v>
                </c:pt>
                <c:pt idx="38">
                  <c:v>0.36650000000000005</c:v>
                </c:pt>
                <c:pt idx="39">
                  <c:v>0.3656666666666667</c:v>
                </c:pt>
                <c:pt idx="40">
                  <c:v>0.36650000000000005</c:v>
                </c:pt>
                <c:pt idx="41">
                  <c:v>0.36550000000000005</c:v>
                </c:pt>
                <c:pt idx="42">
                  <c:v>0.36600000000000005</c:v>
                </c:pt>
                <c:pt idx="43">
                  <c:v>0.36650000000000005</c:v>
                </c:pt>
                <c:pt idx="44">
                  <c:v>0.36749999999999999</c:v>
                </c:pt>
                <c:pt idx="45">
                  <c:v>0.36699999999999999</c:v>
                </c:pt>
                <c:pt idx="46">
                  <c:v>0.36800000000000005</c:v>
                </c:pt>
                <c:pt idx="47">
                  <c:v>0.36800000000000005</c:v>
                </c:pt>
                <c:pt idx="48">
                  <c:v>0.36899999999999999</c:v>
                </c:pt>
                <c:pt idx="49">
                  <c:v>0.36800000000000005</c:v>
                </c:pt>
                <c:pt idx="50">
                  <c:v>0.37000000000000005</c:v>
                </c:pt>
                <c:pt idx="51">
                  <c:v>0.36950000000000005</c:v>
                </c:pt>
                <c:pt idx="52">
                  <c:v>0.36950000000000005</c:v>
                </c:pt>
                <c:pt idx="53">
                  <c:v>0.37000000000000005</c:v>
                </c:pt>
                <c:pt idx="54">
                  <c:v>0.37000000000000005</c:v>
                </c:pt>
                <c:pt idx="55">
                  <c:v>0.371</c:v>
                </c:pt>
                <c:pt idx="56">
                  <c:v>0.3715</c:v>
                </c:pt>
                <c:pt idx="57">
                  <c:v>0.37200000000000005</c:v>
                </c:pt>
                <c:pt idx="58">
                  <c:v>0.3715</c:v>
                </c:pt>
                <c:pt idx="59">
                  <c:v>0.37250000000000005</c:v>
                </c:pt>
                <c:pt idx="60">
                  <c:v>0.37250000000000005</c:v>
                </c:pt>
                <c:pt idx="61">
                  <c:v>0.37200000000000005</c:v>
                </c:pt>
                <c:pt idx="62">
                  <c:v>0.37200000000000005</c:v>
                </c:pt>
                <c:pt idx="63">
                  <c:v>0.37250000000000005</c:v>
                </c:pt>
                <c:pt idx="64">
                  <c:v>0.37400000000000005</c:v>
                </c:pt>
                <c:pt idx="65">
                  <c:v>0.37450000000000006</c:v>
                </c:pt>
                <c:pt idx="66">
                  <c:v>0.37450000000000006</c:v>
                </c:pt>
                <c:pt idx="67">
                  <c:v>0.375</c:v>
                </c:pt>
                <c:pt idx="68">
                  <c:v>0.376</c:v>
                </c:pt>
                <c:pt idx="69">
                  <c:v>0.3755</c:v>
                </c:pt>
                <c:pt idx="70">
                  <c:v>0.376</c:v>
                </c:pt>
                <c:pt idx="71">
                  <c:v>0.3775</c:v>
                </c:pt>
                <c:pt idx="72">
                  <c:v>0.37800000000000006</c:v>
                </c:pt>
                <c:pt idx="73">
                  <c:v>0.378</c:v>
                </c:pt>
                <c:pt idx="74">
                  <c:v>0.37850000000000006</c:v>
                </c:pt>
                <c:pt idx="75">
                  <c:v>0.3805</c:v>
                </c:pt>
                <c:pt idx="76">
                  <c:v>0.38100000000000001</c:v>
                </c:pt>
                <c:pt idx="77">
                  <c:v>0.38100000000000001</c:v>
                </c:pt>
                <c:pt idx="78">
                  <c:v>0.38100000000000001</c:v>
                </c:pt>
                <c:pt idx="79">
                  <c:v>0.38200000000000001</c:v>
                </c:pt>
                <c:pt idx="80">
                  <c:v>0.38300000000000001</c:v>
                </c:pt>
                <c:pt idx="81">
                  <c:v>0.38266666666666671</c:v>
                </c:pt>
                <c:pt idx="82">
                  <c:v>0.38250000000000006</c:v>
                </c:pt>
                <c:pt idx="83">
                  <c:v>0.38350000000000001</c:v>
                </c:pt>
                <c:pt idx="84">
                  <c:v>0.38500000000000001</c:v>
                </c:pt>
                <c:pt idx="85">
                  <c:v>0.38400000000000001</c:v>
                </c:pt>
                <c:pt idx="86">
                  <c:v>0.38650000000000007</c:v>
                </c:pt>
                <c:pt idx="87">
                  <c:v>0.38700000000000001</c:v>
                </c:pt>
                <c:pt idx="88">
                  <c:v>0.38750000000000001</c:v>
                </c:pt>
                <c:pt idx="89">
                  <c:v>0.38850000000000001</c:v>
                </c:pt>
                <c:pt idx="90">
                  <c:v>0.38900000000000001</c:v>
                </c:pt>
                <c:pt idx="91">
                  <c:v>0.39</c:v>
                </c:pt>
                <c:pt idx="92">
                  <c:v>0.39050000000000007</c:v>
                </c:pt>
                <c:pt idx="93">
                  <c:v>0.39050000000000007</c:v>
                </c:pt>
                <c:pt idx="94">
                  <c:v>0.39166666666666666</c:v>
                </c:pt>
                <c:pt idx="95">
                  <c:v>0.39250000000000002</c:v>
                </c:pt>
                <c:pt idx="96">
                  <c:v>0.39400000000000002</c:v>
                </c:pt>
                <c:pt idx="97">
                  <c:v>0.39450000000000007</c:v>
                </c:pt>
                <c:pt idx="98">
                  <c:v>0.39650000000000002</c:v>
                </c:pt>
                <c:pt idx="99">
                  <c:v>0.39700000000000002</c:v>
                </c:pt>
                <c:pt idx="100">
                  <c:v>0.39800000000000002</c:v>
                </c:pt>
                <c:pt idx="101">
                  <c:v>0.39850000000000008</c:v>
                </c:pt>
                <c:pt idx="102">
                  <c:v>0.39850000000000008</c:v>
                </c:pt>
                <c:pt idx="103">
                  <c:v>0.40050000000000002</c:v>
                </c:pt>
                <c:pt idx="104">
                  <c:v>0.40199999999999997</c:v>
                </c:pt>
                <c:pt idx="105">
                  <c:v>0.40199999999999997</c:v>
                </c:pt>
                <c:pt idx="106">
                  <c:v>0.40350000000000003</c:v>
                </c:pt>
                <c:pt idx="107">
                  <c:v>0.40500000000000003</c:v>
                </c:pt>
                <c:pt idx="108">
                  <c:v>0.40649999999999997</c:v>
                </c:pt>
                <c:pt idx="109">
                  <c:v>0.40599999999999997</c:v>
                </c:pt>
                <c:pt idx="110">
                  <c:v>0.40800000000000003</c:v>
                </c:pt>
                <c:pt idx="111">
                  <c:v>0.40949999999999998</c:v>
                </c:pt>
                <c:pt idx="112">
                  <c:v>0.41150000000000003</c:v>
                </c:pt>
                <c:pt idx="113">
                  <c:v>0.41250000000000003</c:v>
                </c:pt>
                <c:pt idx="114">
                  <c:v>0.41449999999999998</c:v>
                </c:pt>
                <c:pt idx="115">
                  <c:v>0.41550000000000004</c:v>
                </c:pt>
                <c:pt idx="116">
                  <c:v>0.41799999999999998</c:v>
                </c:pt>
                <c:pt idx="117">
                  <c:v>0.41950000000000004</c:v>
                </c:pt>
                <c:pt idx="118">
                  <c:v>0.42100000000000004</c:v>
                </c:pt>
                <c:pt idx="119">
                  <c:v>0.42199999999999999</c:v>
                </c:pt>
                <c:pt idx="120">
                  <c:v>0.42350000000000004</c:v>
                </c:pt>
                <c:pt idx="121">
                  <c:v>0.42599999999999999</c:v>
                </c:pt>
                <c:pt idx="122">
                  <c:v>0.42750000000000005</c:v>
                </c:pt>
                <c:pt idx="123">
                  <c:v>0.42900000000000005</c:v>
                </c:pt>
                <c:pt idx="124">
                  <c:v>0.43149999999999999</c:v>
                </c:pt>
                <c:pt idx="125">
                  <c:v>0.43200000000000005</c:v>
                </c:pt>
                <c:pt idx="126">
                  <c:v>0.434</c:v>
                </c:pt>
                <c:pt idx="127">
                  <c:v>0.43650000000000005</c:v>
                </c:pt>
                <c:pt idx="128">
                  <c:v>0.439</c:v>
                </c:pt>
                <c:pt idx="129">
                  <c:v>0.4415</c:v>
                </c:pt>
                <c:pt idx="130">
                  <c:v>0.44350000000000006</c:v>
                </c:pt>
                <c:pt idx="131">
                  <c:v>0.44650000000000001</c:v>
                </c:pt>
                <c:pt idx="132">
                  <c:v>0.44900000000000007</c:v>
                </c:pt>
                <c:pt idx="133">
                  <c:v>0.45150000000000001</c:v>
                </c:pt>
                <c:pt idx="134">
                  <c:v>0.45500000000000002</c:v>
                </c:pt>
                <c:pt idx="135">
                  <c:v>0.45700000000000007</c:v>
                </c:pt>
                <c:pt idx="136">
                  <c:v>0.45950000000000002</c:v>
                </c:pt>
                <c:pt idx="137">
                  <c:v>0.46200000000000002</c:v>
                </c:pt>
                <c:pt idx="138">
                  <c:v>0.46600000000000003</c:v>
                </c:pt>
                <c:pt idx="139">
                  <c:v>0.46950000000000003</c:v>
                </c:pt>
                <c:pt idx="140">
                  <c:v>0.47249999999999998</c:v>
                </c:pt>
                <c:pt idx="141">
                  <c:v>0.47649999999999998</c:v>
                </c:pt>
                <c:pt idx="142">
                  <c:v>0.48033333333333339</c:v>
                </c:pt>
                <c:pt idx="143">
                  <c:v>0.48350000000000004</c:v>
                </c:pt>
                <c:pt idx="144">
                  <c:v>0.48849999999999999</c:v>
                </c:pt>
                <c:pt idx="145">
                  <c:v>0.49199999999999999</c:v>
                </c:pt>
                <c:pt idx="146">
                  <c:v>0.4975</c:v>
                </c:pt>
                <c:pt idx="147">
                  <c:v>0.50149999999999995</c:v>
                </c:pt>
                <c:pt idx="148">
                  <c:v>0.50800000000000001</c:v>
                </c:pt>
                <c:pt idx="149">
                  <c:v>0.51349999999999996</c:v>
                </c:pt>
                <c:pt idx="150">
                  <c:v>0.51800000000000002</c:v>
                </c:pt>
                <c:pt idx="151">
                  <c:v>0.52500000000000002</c:v>
                </c:pt>
                <c:pt idx="152">
                  <c:v>0.53200000000000003</c:v>
                </c:pt>
                <c:pt idx="153">
                  <c:v>0.53900000000000003</c:v>
                </c:pt>
                <c:pt idx="154">
                  <c:v>0.54500000000000004</c:v>
                </c:pt>
                <c:pt idx="155">
                  <c:v>0.55400000000000005</c:v>
                </c:pt>
                <c:pt idx="156">
                  <c:v>0.5625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491456"/>
        <c:axId val="337494016"/>
      </c:scatterChart>
      <c:valAx>
        <c:axId val="337491456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494016"/>
        <c:crosses val="autoZero"/>
        <c:crossBetween val="midCat"/>
        <c:majorUnit val="30"/>
      </c:valAx>
      <c:valAx>
        <c:axId val="337494016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491456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2'!$Q$34:$Q$2003</c:f>
              <c:numCache>
                <c:formatCode>0.00</c:formatCode>
                <c:ptCount val="1970"/>
                <c:pt idx="1">
                  <c:v>3.0166666666666671E-3</c:v>
                </c:pt>
                <c:pt idx="2">
                  <c:v>9.0500000000000008E-3</c:v>
                </c:pt>
                <c:pt idx="3">
                  <c:v>1.5091666666666668E-2</c:v>
                </c:pt>
                <c:pt idx="4">
                  <c:v>2.114166666666667E-2</c:v>
                </c:pt>
                <c:pt idx="5">
                  <c:v>2.7204166666666668E-2</c:v>
                </c:pt>
                <c:pt idx="6">
                  <c:v>3.3274999999999999E-2</c:v>
                </c:pt>
                <c:pt idx="7">
                  <c:v>3.934583333333333E-2</c:v>
                </c:pt>
                <c:pt idx="8">
                  <c:v>4.5416666666666661E-2</c:v>
                </c:pt>
                <c:pt idx="9">
                  <c:v>5.1487499999999992E-2</c:v>
                </c:pt>
                <c:pt idx="10">
                  <c:v>5.7554166666666656E-2</c:v>
                </c:pt>
                <c:pt idx="11">
                  <c:v>6.3620833333333321E-2</c:v>
                </c:pt>
                <c:pt idx="12">
                  <c:v>6.9687499999999986E-2</c:v>
                </c:pt>
                <c:pt idx="13">
                  <c:v>7.575416666666665E-2</c:v>
                </c:pt>
                <c:pt idx="14">
                  <c:v>8.1829166666666647E-2</c:v>
                </c:pt>
                <c:pt idx="15">
                  <c:v>8.7899999999999978E-2</c:v>
                </c:pt>
                <c:pt idx="16">
                  <c:v>9.3970833333333309E-2</c:v>
                </c:pt>
                <c:pt idx="17">
                  <c:v>0.10004583333333331</c:v>
                </c:pt>
                <c:pt idx="18">
                  <c:v>0.10612499999999997</c:v>
                </c:pt>
                <c:pt idx="19">
                  <c:v>0.11219999999999997</c:v>
                </c:pt>
                <c:pt idx="20">
                  <c:v>0.1182583333333333</c:v>
                </c:pt>
                <c:pt idx="21">
                  <c:v>0.12431249999999996</c:v>
                </c:pt>
                <c:pt idx="22">
                  <c:v>0.1303708333333333</c:v>
                </c:pt>
                <c:pt idx="23">
                  <c:v>0.13642916666666663</c:v>
                </c:pt>
                <c:pt idx="24">
                  <c:v>0.14248749999999996</c:v>
                </c:pt>
                <c:pt idx="25">
                  <c:v>0.14855416666666663</c:v>
                </c:pt>
                <c:pt idx="26">
                  <c:v>0.15462499999999996</c:v>
                </c:pt>
                <c:pt idx="27">
                  <c:v>0.16068749999999996</c:v>
                </c:pt>
                <c:pt idx="28">
                  <c:v>0.16674999999999995</c:v>
                </c:pt>
                <c:pt idx="29">
                  <c:v>0.17281666666666662</c:v>
                </c:pt>
                <c:pt idx="30">
                  <c:v>0.17888749999999995</c:v>
                </c:pt>
                <c:pt idx="31">
                  <c:v>0.18496249999999995</c:v>
                </c:pt>
                <c:pt idx="32">
                  <c:v>0.19104999999999994</c:v>
                </c:pt>
                <c:pt idx="33">
                  <c:v>0.19713749999999994</c:v>
                </c:pt>
                <c:pt idx="34">
                  <c:v>0.20321249999999993</c:v>
                </c:pt>
                <c:pt idx="35">
                  <c:v>0.20928749999999993</c:v>
                </c:pt>
                <c:pt idx="36">
                  <c:v>0.21536249999999993</c:v>
                </c:pt>
                <c:pt idx="37">
                  <c:v>0.22144166666666659</c:v>
                </c:pt>
                <c:pt idx="38">
                  <c:v>0.22753749999999992</c:v>
                </c:pt>
                <c:pt idx="39">
                  <c:v>0.23363888888888881</c:v>
                </c:pt>
                <c:pt idx="40">
                  <c:v>0.2397402777777777</c:v>
                </c:pt>
                <c:pt idx="41">
                  <c:v>0.2458402777777777</c:v>
                </c:pt>
                <c:pt idx="42">
                  <c:v>0.25193611111111103</c:v>
                </c:pt>
                <c:pt idx="43">
                  <c:v>0.25804027777777772</c:v>
                </c:pt>
                <c:pt idx="44">
                  <c:v>0.26415694444444437</c:v>
                </c:pt>
                <c:pt idx="45">
                  <c:v>0.27027777777777773</c:v>
                </c:pt>
                <c:pt idx="46">
                  <c:v>0.27640277777777772</c:v>
                </c:pt>
                <c:pt idx="47">
                  <c:v>0.28253611111111104</c:v>
                </c:pt>
                <c:pt idx="48">
                  <c:v>0.2886777777777777</c:v>
                </c:pt>
                <c:pt idx="49">
                  <c:v>0.29481944444444436</c:v>
                </c:pt>
                <c:pt idx="50">
                  <c:v>0.30096944444444435</c:v>
                </c:pt>
                <c:pt idx="51">
                  <c:v>0.30713194444444436</c:v>
                </c:pt>
                <c:pt idx="52">
                  <c:v>0.31329027777777768</c:v>
                </c:pt>
                <c:pt idx="53">
                  <c:v>0.3194527777777777</c:v>
                </c:pt>
                <c:pt idx="54">
                  <c:v>0.32561944444444435</c:v>
                </c:pt>
                <c:pt idx="55">
                  <c:v>0.33179444444444434</c:v>
                </c:pt>
                <c:pt idx="56">
                  <c:v>0.33798194444444435</c:v>
                </c:pt>
                <c:pt idx="57">
                  <c:v>0.34417777777777769</c:v>
                </c:pt>
                <c:pt idx="58">
                  <c:v>0.35037361111111104</c:v>
                </c:pt>
                <c:pt idx="59">
                  <c:v>0.35657361111111102</c:v>
                </c:pt>
                <c:pt idx="60">
                  <c:v>0.36278194444444434</c:v>
                </c:pt>
                <c:pt idx="61">
                  <c:v>0.36898611111111101</c:v>
                </c:pt>
                <c:pt idx="62">
                  <c:v>0.375186111111111</c:v>
                </c:pt>
                <c:pt idx="63">
                  <c:v>0.38139027777777768</c:v>
                </c:pt>
                <c:pt idx="64">
                  <c:v>0.38761111111111102</c:v>
                </c:pt>
                <c:pt idx="65">
                  <c:v>0.39384861111111102</c:v>
                </c:pt>
                <c:pt idx="66">
                  <c:v>0.40009027777777767</c:v>
                </c:pt>
                <c:pt idx="67">
                  <c:v>0.40633611111111101</c:v>
                </c:pt>
                <c:pt idx="68">
                  <c:v>0.41259444444444432</c:v>
                </c:pt>
                <c:pt idx="69">
                  <c:v>0.41885694444444432</c:v>
                </c:pt>
                <c:pt idx="70">
                  <c:v>0.42511944444444433</c:v>
                </c:pt>
                <c:pt idx="71">
                  <c:v>0.431398611111111</c:v>
                </c:pt>
                <c:pt idx="72">
                  <c:v>0.43769444444444433</c:v>
                </c:pt>
                <c:pt idx="73">
                  <c:v>0.44399444444444436</c:v>
                </c:pt>
                <c:pt idx="74">
                  <c:v>0.45029861111111102</c:v>
                </c:pt>
                <c:pt idx="75">
                  <c:v>0.45662361111111105</c:v>
                </c:pt>
                <c:pt idx="76">
                  <c:v>0.46296944444444438</c:v>
                </c:pt>
                <c:pt idx="77">
                  <c:v>0.4693194444444444</c:v>
                </c:pt>
                <c:pt idx="78">
                  <c:v>0.47566944444444442</c:v>
                </c:pt>
                <c:pt idx="79">
                  <c:v>0.48202777777777778</c:v>
                </c:pt>
                <c:pt idx="80">
                  <c:v>0.4884027777777778</c:v>
                </c:pt>
                <c:pt idx="81">
                  <c:v>0.49478333333333335</c:v>
                </c:pt>
                <c:pt idx="82">
                  <c:v>0.50115972222222227</c:v>
                </c:pt>
                <c:pt idx="83">
                  <c:v>0.50754305555555557</c:v>
                </c:pt>
                <c:pt idx="84">
                  <c:v>0.51394722222222222</c:v>
                </c:pt>
                <c:pt idx="85">
                  <c:v>0.52035555555555557</c:v>
                </c:pt>
                <c:pt idx="86">
                  <c:v>0.52677638888888889</c:v>
                </c:pt>
                <c:pt idx="87">
                  <c:v>0.53322222222222226</c:v>
                </c:pt>
                <c:pt idx="88">
                  <c:v>0.53967638888888891</c:v>
                </c:pt>
                <c:pt idx="89">
                  <c:v>0.54614305555555553</c:v>
                </c:pt>
                <c:pt idx="90">
                  <c:v>0.55262222222222224</c:v>
                </c:pt>
                <c:pt idx="91">
                  <c:v>0.55911388888888891</c:v>
                </c:pt>
                <c:pt idx="92">
                  <c:v>0.56561805555555555</c:v>
                </c:pt>
                <c:pt idx="93">
                  <c:v>0.57212638888888889</c:v>
                </c:pt>
                <c:pt idx="94">
                  <c:v>0.57864444444444441</c:v>
                </c:pt>
                <c:pt idx="95">
                  <c:v>0.58517916666666658</c:v>
                </c:pt>
                <c:pt idx="96">
                  <c:v>0.59173333333333322</c:v>
                </c:pt>
                <c:pt idx="97">
                  <c:v>0.59830416666666653</c:v>
                </c:pt>
                <c:pt idx="98">
                  <c:v>0.60489583333333319</c:v>
                </c:pt>
                <c:pt idx="99">
                  <c:v>0.61150833333333321</c:v>
                </c:pt>
                <c:pt idx="100">
                  <c:v>0.6181333333333332</c:v>
                </c:pt>
                <c:pt idx="101">
                  <c:v>0.62477083333333316</c:v>
                </c:pt>
                <c:pt idx="102">
                  <c:v>0.63141249999999982</c:v>
                </c:pt>
                <c:pt idx="103">
                  <c:v>0.63807083333333314</c:v>
                </c:pt>
                <c:pt idx="104">
                  <c:v>0.6447583333333331</c:v>
                </c:pt>
                <c:pt idx="105">
                  <c:v>0.65145833333333314</c:v>
                </c:pt>
                <c:pt idx="106">
                  <c:v>0.65817083333333315</c:v>
                </c:pt>
                <c:pt idx="107">
                  <c:v>0.6649083333333331</c:v>
                </c:pt>
                <c:pt idx="108">
                  <c:v>0.67167083333333311</c:v>
                </c:pt>
                <c:pt idx="109">
                  <c:v>0.67844166666666639</c:v>
                </c:pt>
                <c:pt idx="110">
                  <c:v>0.68522499999999975</c:v>
                </c:pt>
                <c:pt idx="111">
                  <c:v>0.69203749999999975</c:v>
                </c:pt>
                <c:pt idx="112">
                  <c:v>0.69887916666666638</c:v>
                </c:pt>
                <c:pt idx="113">
                  <c:v>0.70574583333333307</c:v>
                </c:pt>
                <c:pt idx="114">
                  <c:v>0.7126374999999997</c:v>
                </c:pt>
                <c:pt idx="115">
                  <c:v>0.71955416666666638</c:v>
                </c:pt>
                <c:pt idx="116">
                  <c:v>0.7264999999999997</c:v>
                </c:pt>
                <c:pt idx="117">
                  <c:v>0.73347916666666635</c:v>
                </c:pt>
                <c:pt idx="118">
                  <c:v>0.74048333333333305</c:v>
                </c:pt>
                <c:pt idx="119">
                  <c:v>0.747508333333333</c:v>
                </c:pt>
                <c:pt idx="120">
                  <c:v>0.7545541666666663</c:v>
                </c:pt>
                <c:pt idx="121">
                  <c:v>0.76163333333333294</c:v>
                </c:pt>
                <c:pt idx="122">
                  <c:v>0.76874583333333291</c:v>
                </c:pt>
                <c:pt idx="123">
                  <c:v>0.77588333333333293</c:v>
                </c:pt>
                <c:pt idx="124">
                  <c:v>0.78305416666666627</c:v>
                </c:pt>
                <c:pt idx="125">
                  <c:v>0.79024999999999956</c:v>
                </c:pt>
                <c:pt idx="126">
                  <c:v>0.79746666666666621</c:v>
                </c:pt>
                <c:pt idx="127">
                  <c:v>0.80472083333333289</c:v>
                </c:pt>
                <c:pt idx="128">
                  <c:v>0.81201666666666616</c:v>
                </c:pt>
                <c:pt idx="129">
                  <c:v>0.81935416666666616</c:v>
                </c:pt>
                <c:pt idx="130">
                  <c:v>0.82672916666666618</c:v>
                </c:pt>
                <c:pt idx="131">
                  <c:v>0.83414583333333281</c:v>
                </c:pt>
                <c:pt idx="132">
                  <c:v>0.84160833333333285</c:v>
                </c:pt>
                <c:pt idx="133">
                  <c:v>0.84911249999999949</c:v>
                </c:pt>
                <c:pt idx="134">
                  <c:v>0.85666666666666613</c:v>
                </c:pt>
                <c:pt idx="135">
                  <c:v>0.86426666666666618</c:v>
                </c:pt>
                <c:pt idx="136">
                  <c:v>0.87190416666666615</c:v>
                </c:pt>
                <c:pt idx="137">
                  <c:v>0.87958333333333283</c:v>
                </c:pt>
                <c:pt idx="138">
                  <c:v>0.8873166666666662</c:v>
                </c:pt>
                <c:pt idx="139">
                  <c:v>0.89511249999999953</c:v>
                </c:pt>
                <c:pt idx="140">
                  <c:v>0.90296249999999956</c:v>
                </c:pt>
                <c:pt idx="141">
                  <c:v>0.91087083333333285</c:v>
                </c:pt>
                <c:pt idx="142">
                  <c:v>0.91884444444444391</c:v>
                </c:pt>
                <c:pt idx="143">
                  <c:v>0.92687638888888835</c:v>
                </c:pt>
                <c:pt idx="144">
                  <c:v>0.93497638888888834</c:v>
                </c:pt>
                <c:pt idx="145">
                  <c:v>0.94314722222222169</c:v>
                </c:pt>
                <c:pt idx="146">
                  <c:v>0.95139305555555498</c:v>
                </c:pt>
                <c:pt idx="147">
                  <c:v>0.95971805555555501</c:v>
                </c:pt>
                <c:pt idx="148">
                  <c:v>0.96813055555555505</c:v>
                </c:pt>
                <c:pt idx="149">
                  <c:v>0.97664305555555508</c:v>
                </c:pt>
                <c:pt idx="150">
                  <c:v>0.98523888888888844</c:v>
                </c:pt>
                <c:pt idx="151">
                  <c:v>0.9939305555555551</c:v>
                </c:pt>
                <c:pt idx="152">
                  <c:v>1.0027388888888884</c:v>
                </c:pt>
                <c:pt idx="153">
                  <c:v>1.0116638888888885</c:v>
                </c:pt>
                <c:pt idx="154">
                  <c:v>1.0206972222222217</c:v>
                </c:pt>
                <c:pt idx="155">
                  <c:v>1.0298555555555551</c:v>
                </c:pt>
                <c:pt idx="156">
                  <c:v>1.0391597222222217</c:v>
                </c:pt>
              </c:numCache>
            </c:numRef>
          </c:xVal>
          <c:yVal>
            <c:numRef>
              <c:f>'Batch 2'!$L$34:$L$2003</c:f>
              <c:numCache>
                <c:formatCode>General</c:formatCode>
                <c:ptCount val="1970"/>
                <c:pt idx="0">
                  <c:v>7910</c:v>
                </c:pt>
                <c:pt idx="1">
                  <c:v>7880</c:v>
                </c:pt>
                <c:pt idx="2">
                  <c:v>7830</c:v>
                </c:pt>
                <c:pt idx="3">
                  <c:v>7770</c:v>
                </c:pt>
                <c:pt idx="4">
                  <c:v>7710</c:v>
                </c:pt>
                <c:pt idx="5">
                  <c:v>7650</c:v>
                </c:pt>
                <c:pt idx="6">
                  <c:v>7620</c:v>
                </c:pt>
                <c:pt idx="7">
                  <c:v>7580</c:v>
                </c:pt>
                <c:pt idx="8">
                  <c:v>7540</c:v>
                </c:pt>
                <c:pt idx="9">
                  <c:v>7500</c:v>
                </c:pt>
                <c:pt idx="10">
                  <c:v>7450</c:v>
                </c:pt>
                <c:pt idx="11">
                  <c:v>7400</c:v>
                </c:pt>
                <c:pt idx="12">
                  <c:v>7350</c:v>
                </c:pt>
                <c:pt idx="13">
                  <c:v>7310</c:v>
                </c:pt>
                <c:pt idx="14">
                  <c:v>7270</c:v>
                </c:pt>
                <c:pt idx="15">
                  <c:v>7220</c:v>
                </c:pt>
                <c:pt idx="16">
                  <c:v>7200</c:v>
                </c:pt>
                <c:pt idx="17">
                  <c:v>7160</c:v>
                </c:pt>
                <c:pt idx="18">
                  <c:v>7120</c:v>
                </c:pt>
                <c:pt idx="19">
                  <c:v>7070</c:v>
                </c:pt>
                <c:pt idx="20">
                  <c:v>7020</c:v>
                </c:pt>
                <c:pt idx="21">
                  <c:v>6980</c:v>
                </c:pt>
                <c:pt idx="22">
                  <c:v>6940</c:v>
                </c:pt>
                <c:pt idx="23">
                  <c:v>6890</c:v>
                </c:pt>
                <c:pt idx="24">
                  <c:v>6840</c:v>
                </c:pt>
                <c:pt idx="25">
                  <c:v>6800</c:v>
                </c:pt>
                <c:pt idx="26">
                  <c:v>6750</c:v>
                </c:pt>
                <c:pt idx="27">
                  <c:v>6710</c:v>
                </c:pt>
                <c:pt idx="28">
                  <c:v>6660</c:v>
                </c:pt>
                <c:pt idx="29">
                  <c:v>6610</c:v>
                </c:pt>
                <c:pt idx="30">
                  <c:v>6560</c:v>
                </c:pt>
                <c:pt idx="31">
                  <c:v>6510</c:v>
                </c:pt>
                <c:pt idx="32">
                  <c:v>6470</c:v>
                </c:pt>
                <c:pt idx="33">
                  <c:v>6420</c:v>
                </c:pt>
                <c:pt idx="34">
                  <c:v>6380</c:v>
                </c:pt>
                <c:pt idx="35">
                  <c:v>6330</c:v>
                </c:pt>
                <c:pt idx="36">
                  <c:v>6290</c:v>
                </c:pt>
                <c:pt idx="37">
                  <c:v>6240</c:v>
                </c:pt>
                <c:pt idx="38">
                  <c:v>6200</c:v>
                </c:pt>
                <c:pt idx="39">
                  <c:v>6150</c:v>
                </c:pt>
                <c:pt idx="40">
                  <c:v>6110</c:v>
                </c:pt>
                <c:pt idx="41">
                  <c:v>6060</c:v>
                </c:pt>
                <c:pt idx="42">
                  <c:v>6020</c:v>
                </c:pt>
                <c:pt idx="43">
                  <c:v>5970</c:v>
                </c:pt>
                <c:pt idx="44">
                  <c:v>5930</c:v>
                </c:pt>
                <c:pt idx="45">
                  <c:v>5880</c:v>
                </c:pt>
                <c:pt idx="46">
                  <c:v>5840</c:v>
                </c:pt>
                <c:pt idx="47">
                  <c:v>5790</c:v>
                </c:pt>
                <c:pt idx="48">
                  <c:v>5740</c:v>
                </c:pt>
                <c:pt idx="49">
                  <c:v>5700</c:v>
                </c:pt>
                <c:pt idx="50">
                  <c:v>5650</c:v>
                </c:pt>
                <c:pt idx="51">
                  <c:v>5610</c:v>
                </c:pt>
                <c:pt idx="52">
                  <c:v>5560</c:v>
                </c:pt>
                <c:pt idx="53">
                  <c:v>5520</c:v>
                </c:pt>
                <c:pt idx="54">
                  <c:v>5470</c:v>
                </c:pt>
                <c:pt idx="55">
                  <c:v>5430</c:v>
                </c:pt>
                <c:pt idx="56">
                  <c:v>5380</c:v>
                </c:pt>
                <c:pt idx="57">
                  <c:v>5340</c:v>
                </c:pt>
                <c:pt idx="58">
                  <c:v>5300</c:v>
                </c:pt>
                <c:pt idx="59">
                  <c:v>5250</c:v>
                </c:pt>
                <c:pt idx="60">
                  <c:v>5210</c:v>
                </c:pt>
                <c:pt idx="61">
                  <c:v>5160</c:v>
                </c:pt>
                <c:pt idx="62">
                  <c:v>5120</c:v>
                </c:pt>
                <c:pt idx="63">
                  <c:v>5070</c:v>
                </c:pt>
                <c:pt idx="64">
                  <c:v>5030</c:v>
                </c:pt>
                <c:pt idx="65">
                  <c:v>4980</c:v>
                </c:pt>
                <c:pt idx="66">
                  <c:v>4940</c:v>
                </c:pt>
                <c:pt idx="67">
                  <c:v>4890</c:v>
                </c:pt>
                <c:pt idx="68">
                  <c:v>4850</c:v>
                </c:pt>
                <c:pt idx="69">
                  <c:v>4800</c:v>
                </c:pt>
                <c:pt idx="70">
                  <c:v>4760</c:v>
                </c:pt>
                <c:pt idx="71">
                  <c:v>4720</c:v>
                </c:pt>
                <c:pt idx="72">
                  <c:v>4680</c:v>
                </c:pt>
                <c:pt idx="73">
                  <c:v>4630</c:v>
                </c:pt>
                <c:pt idx="74">
                  <c:v>4580</c:v>
                </c:pt>
                <c:pt idx="75">
                  <c:v>4540</c:v>
                </c:pt>
                <c:pt idx="76">
                  <c:v>4500</c:v>
                </c:pt>
                <c:pt idx="77">
                  <c:v>4450</c:v>
                </c:pt>
                <c:pt idx="78">
                  <c:v>4410</c:v>
                </c:pt>
                <c:pt idx="79">
                  <c:v>4370</c:v>
                </c:pt>
                <c:pt idx="80">
                  <c:v>4320</c:v>
                </c:pt>
                <c:pt idx="81">
                  <c:v>4280</c:v>
                </c:pt>
                <c:pt idx="82">
                  <c:v>4240</c:v>
                </c:pt>
                <c:pt idx="83">
                  <c:v>4190</c:v>
                </c:pt>
                <c:pt idx="84">
                  <c:v>4150</c:v>
                </c:pt>
                <c:pt idx="85">
                  <c:v>4110</c:v>
                </c:pt>
                <c:pt idx="86">
                  <c:v>4060</c:v>
                </c:pt>
                <c:pt idx="87">
                  <c:v>4020</c:v>
                </c:pt>
                <c:pt idx="88">
                  <c:v>3970</c:v>
                </c:pt>
                <c:pt idx="89">
                  <c:v>3930</c:v>
                </c:pt>
                <c:pt idx="90">
                  <c:v>3880</c:v>
                </c:pt>
                <c:pt idx="91">
                  <c:v>3840</c:v>
                </c:pt>
                <c:pt idx="92">
                  <c:v>3800</c:v>
                </c:pt>
                <c:pt idx="93">
                  <c:v>3760</c:v>
                </c:pt>
                <c:pt idx="94">
                  <c:v>3720</c:v>
                </c:pt>
                <c:pt idx="95">
                  <c:v>3670</c:v>
                </c:pt>
                <c:pt idx="96">
                  <c:v>3630</c:v>
                </c:pt>
                <c:pt idx="97">
                  <c:v>3580</c:v>
                </c:pt>
                <c:pt idx="98">
                  <c:v>3540</c:v>
                </c:pt>
                <c:pt idx="99">
                  <c:v>3500</c:v>
                </c:pt>
                <c:pt idx="100">
                  <c:v>3450</c:v>
                </c:pt>
                <c:pt idx="101">
                  <c:v>3410</c:v>
                </c:pt>
                <c:pt idx="102">
                  <c:v>3370</c:v>
                </c:pt>
                <c:pt idx="103">
                  <c:v>3320</c:v>
                </c:pt>
                <c:pt idx="104">
                  <c:v>3280</c:v>
                </c:pt>
                <c:pt idx="105">
                  <c:v>3230</c:v>
                </c:pt>
                <c:pt idx="106">
                  <c:v>3190</c:v>
                </c:pt>
                <c:pt idx="107">
                  <c:v>3150</c:v>
                </c:pt>
                <c:pt idx="108">
                  <c:v>3100</c:v>
                </c:pt>
                <c:pt idx="109">
                  <c:v>3060</c:v>
                </c:pt>
                <c:pt idx="110">
                  <c:v>3020</c:v>
                </c:pt>
                <c:pt idx="111">
                  <c:v>2970</c:v>
                </c:pt>
                <c:pt idx="112">
                  <c:v>2930</c:v>
                </c:pt>
                <c:pt idx="113">
                  <c:v>2890</c:v>
                </c:pt>
                <c:pt idx="114">
                  <c:v>2840</c:v>
                </c:pt>
                <c:pt idx="115">
                  <c:v>2800</c:v>
                </c:pt>
                <c:pt idx="116">
                  <c:v>2760</c:v>
                </c:pt>
                <c:pt idx="117">
                  <c:v>2710</c:v>
                </c:pt>
                <c:pt idx="118">
                  <c:v>2670</c:v>
                </c:pt>
                <c:pt idx="119">
                  <c:v>2620</c:v>
                </c:pt>
                <c:pt idx="120">
                  <c:v>2580</c:v>
                </c:pt>
                <c:pt idx="121">
                  <c:v>2540</c:v>
                </c:pt>
                <c:pt idx="122">
                  <c:v>2490</c:v>
                </c:pt>
                <c:pt idx="123">
                  <c:v>2450</c:v>
                </c:pt>
                <c:pt idx="124">
                  <c:v>2410</c:v>
                </c:pt>
                <c:pt idx="125">
                  <c:v>2370</c:v>
                </c:pt>
                <c:pt idx="126">
                  <c:v>2320</c:v>
                </c:pt>
                <c:pt idx="127">
                  <c:v>2280</c:v>
                </c:pt>
                <c:pt idx="128">
                  <c:v>2240</c:v>
                </c:pt>
                <c:pt idx="129">
                  <c:v>2190</c:v>
                </c:pt>
                <c:pt idx="130">
                  <c:v>2150</c:v>
                </c:pt>
                <c:pt idx="131">
                  <c:v>2110</c:v>
                </c:pt>
                <c:pt idx="132">
                  <c:v>2060</c:v>
                </c:pt>
                <c:pt idx="133">
                  <c:v>2020</c:v>
                </c:pt>
                <c:pt idx="134">
                  <c:v>1975</c:v>
                </c:pt>
                <c:pt idx="135">
                  <c:v>1933</c:v>
                </c:pt>
                <c:pt idx="136">
                  <c:v>1889</c:v>
                </c:pt>
                <c:pt idx="137">
                  <c:v>1846</c:v>
                </c:pt>
                <c:pt idx="138">
                  <c:v>1803</c:v>
                </c:pt>
                <c:pt idx="139">
                  <c:v>1759</c:v>
                </c:pt>
                <c:pt idx="140">
                  <c:v>1716</c:v>
                </c:pt>
                <c:pt idx="141">
                  <c:v>1673</c:v>
                </c:pt>
                <c:pt idx="142">
                  <c:v>1630</c:v>
                </c:pt>
                <c:pt idx="143">
                  <c:v>1587</c:v>
                </c:pt>
                <c:pt idx="144">
                  <c:v>1543</c:v>
                </c:pt>
                <c:pt idx="145">
                  <c:v>1500</c:v>
                </c:pt>
                <c:pt idx="146">
                  <c:v>1457</c:v>
                </c:pt>
                <c:pt idx="147">
                  <c:v>1413</c:v>
                </c:pt>
                <c:pt idx="148">
                  <c:v>1370</c:v>
                </c:pt>
                <c:pt idx="149">
                  <c:v>1327</c:v>
                </c:pt>
                <c:pt idx="150">
                  <c:v>1284</c:v>
                </c:pt>
                <c:pt idx="151">
                  <c:v>1241</c:v>
                </c:pt>
                <c:pt idx="152">
                  <c:v>1198</c:v>
                </c:pt>
                <c:pt idx="153">
                  <c:v>1155</c:v>
                </c:pt>
                <c:pt idx="154">
                  <c:v>1111</c:v>
                </c:pt>
                <c:pt idx="155">
                  <c:v>1068</c:v>
                </c:pt>
                <c:pt idx="156">
                  <c:v>1026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408000"/>
        <c:axId val="337409920"/>
      </c:scatterChart>
      <c:valAx>
        <c:axId val="337408000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409920"/>
        <c:crosses val="autoZero"/>
        <c:crossBetween val="midCat"/>
      </c:valAx>
      <c:valAx>
        <c:axId val="337409920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408000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2'!$L$34:$L$2003</c:f>
              <c:numCache>
                <c:formatCode>General</c:formatCode>
                <c:ptCount val="1970"/>
                <c:pt idx="0">
                  <c:v>7910</c:v>
                </c:pt>
                <c:pt idx="1">
                  <c:v>7880</c:v>
                </c:pt>
                <c:pt idx="2">
                  <c:v>7830</c:v>
                </c:pt>
                <c:pt idx="3">
                  <c:v>7770</c:v>
                </c:pt>
                <c:pt idx="4">
                  <c:v>7710</c:v>
                </c:pt>
                <c:pt idx="5">
                  <c:v>7650</c:v>
                </c:pt>
                <c:pt idx="6">
                  <c:v>7620</c:v>
                </c:pt>
                <c:pt idx="7">
                  <c:v>7580</c:v>
                </c:pt>
                <c:pt idx="8">
                  <c:v>7540</c:v>
                </c:pt>
                <c:pt idx="9">
                  <c:v>7500</c:v>
                </c:pt>
                <c:pt idx="10">
                  <c:v>7450</c:v>
                </c:pt>
                <c:pt idx="11">
                  <c:v>7400</c:v>
                </c:pt>
                <c:pt idx="12">
                  <c:v>7350</c:v>
                </c:pt>
                <c:pt idx="13">
                  <c:v>7310</c:v>
                </c:pt>
                <c:pt idx="14">
                  <c:v>7270</c:v>
                </c:pt>
                <c:pt idx="15">
                  <c:v>7220</c:v>
                </c:pt>
                <c:pt idx="16">
                  <c:v>7200</c:v>
                </c:pt>
                <c:pt idx="17">
                  <c:v>7160</c:v>
                </c:pt>
                <c:pt idx="18">
                  <c:v>7120</c:v>
                </c:pt>
                <c:pt idx="19">
                  <c:v>7070</c:v>
                </c:pt>
                <c:pt idx="20">
                  <c:v>7020</c:v>
                </c:pt>
                <c:pt idx="21">
                  <c:v>6980</c:v>
                </c:pt>
                <c:pt idx="22">
                  <c:v>6940</c:v>
                </c:pt>
                <c:pt idx="23">
                  <c:v>6890</c:v>
                </c:pt>
                <c:pt idx="24">
                  <c:v>6840</c:v>
                </c:pt>
                <c:pt idx="25">
                  <c:v>6800</c:v>
                </c:pt>
                <c:pt idx="26">
                  <c:v>6750</c:v>
                </c:pt>
                <c:pt idx="27">
                  <c:v>6710</c:v>
                </c:pt>
                <c:pt idx="28">
                  <c:v>6660</c:v>
                </c:pt>
                <c:pt idx="29">
                  <c:v>6610</c:v>
                </c:pt>
                <c:pt idx="30">
                  <c:v>6560</c:v>
                </c:pt>
                <c:pt idx="31">
                  <c:v>6510</c:v>
                </c:pt>
                <c:pt idx="32">
                  <c:v>6470</c:v>
                </c:pt>
                <c:pt idx="33">
                  <c:v>6420</c:v>
                </c:pt>
                <c:pt idx="34">
                  <c:v>6380</c:v>
                </c:pt>
                <c:pt idx="35">
                  <c:v>6330</c:v>
                </c:pt>
                <c:pt idx="36">
                  <c:v>6290</c:v>
                </c:pt>
                <c:pt idx="37">
                  <c:v>6240</c:v>
                </c:pt>
                <c:pt idx="38">
                  <c:v>6200</c:v>
                </c:pt>
                <c:pt idx="39">
                  <c:v>6150</c:v>
                </c:pt>
                <c:pt idx="40">
                  <c:v>6110</c:v>
                </c:pt>
                <c:pt idx="41">
                  <c:v>6060</c:v>
                </c:pt>
                <c:pt idx="42">
                  <c:v>6020</c:v>
                </c:pt>
                <c:pt idx="43">
                  <c:v>5970</c:v>
                </c:pt>
                <c:pt idx="44">
                  <c:v>5930</c:v>
                </c:pt>
                <c:pt idx="45">
                  <c:v>5880</c:v>
                </c:pt>
                <c:pt idx="46">
                  <c:v>5840</c:v>
                </c:pt>
                <c:pt idx="47">
                  <c:v>5790</c:v>
                </c:pt>
                <c:pt idx="48">
                  <c:v>5740</c:v>
                </c:pt>
                <c:pt idx="49">
                  <c:v>5700</c:v>
                </c:pt>
                <c:pt idx="50">
                  <c:v>5650</c:v>
                </c:pt>
                <c:pt idx="51">
                  <c:v>5610</c:v>
                </c:pt>
                <c:pt idx="52">
                  <c:v>5560</c:v>
                </c:pt>
                <c:pt idx="53">
                  <c:v>5520</c:v>
                </c:pt>
                <c:pt idx="54">
                  <c:v>5470</c:v>
                </c:pt>
                <c:pt idx="55">
                  <c:v>5430</c:v>
                </c:pt>
                <c:pt idx="56">
                  <c:v>5380</c:v>
                </c:pt>
                <c:pt idx="57">
                  <c:v>5340</c:v>
                </c:pt>
                <c:pt idx="58">
                  <c:v>5300</c:v>
                </c:pt>
                <c:pt idx="59">
                  <c:v>5250</c:v>
                </c:pt>
                <c:pt idx="60">
                  <c:v>5210</c:v>
                </c:pt>
                <c:pt idx="61">
                  <c:v>5160</c:v>
                </c:pt>
                <c:pt idx="62">
                  <c:v>5120</c:v>
                </c:pt>
                <c:pt idx="63">
                  <c:v>5070</c:v>
                </c:pt>
                <c:pt idx="64">
                  <c:v>5030</c:v>
                </c:pt>
                <c:pt idx="65">
                  <c:v>4980</c:v>
                </c:pt>
                <c:pt idx="66">
                  <c:v>4940</c:v>
                </c:pt>
                <c:pt idx="67">
                  <c:v>4890</c:v>
                </c:pt>
                <c:pt idx="68">
                  <c:v>4850</c:v>
                </c:pt>
                <c:pt idx="69">
                  <c:v>4800</c:v>
                </c:pt>
                <c:pt idx="70">
                  <c:v>4760</c:v>
                </c:pt>
                <c:pt idx="71">
                  <c:v>4720</c:v>
                </c:pt>
                <c:pt idx="72">
                  <c:v>4680</c:v>
                </c:pt>
                <c:pt idx="73">
                  <c:v>4630</c:v>
                </c:pt>
                <c:pt idx="74">
                  <c:v>4580</c:v>
                </c:pt>
                <c:pt idx="75">
                  <c:v>4540</c:v>
                </c:pt>
                <c:pt idx="76">
                  <c:v>4500</c:v>
                </c:pt>
                <c:pt idx="77">
                  <c:v>4450</c:v>
                </c:pt>
                <c:pt idx="78">
                  <c:v>4410</c:v>
                </c:pt>
                <c:pt idx="79">
                  <c:v>4370</c:v>
                </c:pt>
                <c:pt idx="80">
                  <c:v>4320</c:v>
                </c:pt>
                <c:pt idx="81">
                  <c:v>4280</c:v>
                </c:pt>
                <c:pt idx="82">
                  <c:v>4240</c:v>
                </c:pt>
                <c:pt idx="83">
                  <c:v>4190</c:v>
                </c:pt>
                <c:pt idx="84">
                  <c:v>4150</c:v>
                </c:pt>
                <c:pt idx="85">
                  <c:v>4110</c:v>
                </c:pt>
                <c:pt idx="86">
                  <c:v>4060</c:v>
                </c:pt>
                <c:pt idx="87">
                  <c:v>4020</c:v>
                </c:pt>
                <c:pt idx="88">
                  <c:v>3970</c:v>
                </c:pt>
                <c:pt idx="89">
                  <c:v>3930</c:v>
                </c:pt>
                <c:pt idx="90">
                  <c:v>3880</c:v>
                </c:pt>
                <c:pt idx="91">
                  <c:v>3840</c:v>
                </c:pt>
                <c:pt idx="92">
                  <c:v>3800</c:v>
                </c:pt>
                <c:pt idx="93">
                  <c:v>3760</c:v>
                </c:pt>
                <c:pt idx="94">
                  <c:v>3720</c:v>
                </c:pt>
                <c:pt idx="95">
                  <c:v>3670</c:v>
                </c:pt>
                <c:pt idx="96">
                  <c:v>3630</c:v>
                </c:pt>
                <c:pt idx="97">
                  <c:v>3580</c:v>
                </c:pt>
                <c:pt idx="98">
                  <c:v>3540</c:v>
                </c:pt>
                <c:pt idx="99">
                  <c:v>3500</c:v>
                </c:pt>
                <c:pt idx="100">
                  <c:v>3450</c:v>
                </c:pt>
                <c:pt idx="101">
                  <c:v>3410</c:v>
                </c:pt>
                <c:pt idx="102">
                  <c:v>3370</c:v>
                </c:pt>
                <c:pt idx="103">
                  <c:v>3320</c:v>
                </c:pt>
                <c:pt idx="104">
                  <c:v>3280</c:v>
                </c:pt>
                <c:pt idx="105">
                  <c:v>3230</c:v>
                </c:pt>
                <c:pt idx="106">
                  <c:v>3190</c:v>
                </c:pt>
                <c:pt idx="107">
                  <c:v>3150</c:v>
                </c:pt>
                <c:pt idx="108">
                  <c:v>3100</c:v>
                </c:pt>
                <c:pt idx="109">
                  <c:v>3060</c:v>
                </c:pt>
                <c:pt idx="110">
                  <c:v>3020</c:v>
                </c:pt>
                <c:pt idx="111">
                  <c:v>2970</c:v>
                </c:pt>
                <c:pt idx="112">
                  <c:v>2930</c:v>
                </c:pt>
                <c:pt idx="113">
                  <c:v>2890</c:v>
                </c:pt>
                <c:pt idx="114">
                  <c:v>2840</c:v>
                </c:pt>
                <c:pt idx="115">
                  <c:v>2800</c:v>
                </c:pt>
                <c:pt idx="116">
                  <c:v>2760</c:v>
                </c:pt>
                <c:pt idx="117">
                  <c:v>2710</c:v>
                </c:pt>
                <c:pt idx="118">
                  <c:v>2670</c:v>
                </c:pt>
                <c:pt idx="119">
                  <c:v>2620</c:v>
                </c:pt>
                <c:pt idx="120">
                  <c:v>2580</c:v>
                </c:pt>
                <c:pt idx="121">
                  <c:v>2540</c:v>
                </c:pt>
                <c:pt idx="122">
                  <c:v>2490</c:v>
                </c:pt>
                <c:pt idx="123">
                  <c:v>2450</c:v>
                </c:pt>
                <c:pt idx="124">
                  <c:v>2410</c:v>
                </c:pt>
                <c:pt idx="125">
                  <c:v>2370</c:v>
                </c:pt>
                <c:pt idx="126">
                  <c:v>2320</c:v>
                </c:pt>
                <c:pt idx="127">
                  <c:v>2280</c:v>
                </c:pt>
                <c:pt idx="128">
                  <c:v>2240</c:v>
                </c:pt>
                <c:pt idx="129">
                  <c:v>2190</c:v>
                </c:pt>
                <c:pt idx="130">
                  <c:v>2150</c:v>
                </c:pt>
                <c:pt idx="131">
                  <c:v>2110</c:v>
                </c:pt>
                <c:pt idx="132">
                  <c:v>2060</c:v>
                </c:pt>
                <c:pt idx="133">
                  <c:v>2020</c:v>
                </c:pt>
                <c:pt idx="134">
                  <c:v>1975</c:v>
                </c:pt>
                <c:pt idx="135">
                  <c:v>1933</c:v>
                </c:pt>
                <c:pt idx="136">
                  <c:v>1889</c:v>
                </c:pt>
                <c:pt idx="137">
                  <c:v>1846</c:v>
                </c:pt>
                <c:pt idx="138">
                  <c:v>1803</c:v>
                </c:pt>
                <c:pt idx="139">
                  <c:v>1759</c:v>
                </c:pt>
                <c:pt idx="140">
                  <c:v>1716</c:v>
                </c:pt>
                <c:pt idx="141">
                  <c:v>1673</c:v>
                </c:pt>
                <c:pt idx="142">
                  <c:v>1630</c:v>
                </c:pt>
                <c:pt idx="143">
                  <c:v>1587</c:v>
                </c:pt>
                <c:pt idx="144">
                  <c:v>1543</c:v>
                </c:pt>
                <c:pt idx="145">
                  <c:v>1500</c:v>
                </c:pt>
                <c:pt idx="146">
                  <c:v>1457</c:v>
                </c:pt>
                <c:pt idx="147">
                  <c:v>1413</c:v>
                </c:pt>
                <c:pt idx="148">
                  <c:v>1370</c:v>
                </c:pt>
                <c:pt idx="149">
                  <c:v>1327</c:v>
                </c:pt>
                <c:pt idx="150">
                  <c:v>1284</c:v>
                </c:pt>
                <c:pt idx="151">
                  <c:v>1241</c:v>
                </c:pt>
                <c:pt idx="152">
                  <c:v>1198</c:v>
                </c:pt>
                <c:pt idx="153">
                  <c:v>1155</c:v>
                </c:pt>
                <c:pt idx="154">
                  <c:v>1111</c:v>
                </c:pt>
                <c:pt idx="155">
                  <c:v>1068</c:v>
                </c:pt>
                <c:pt idx="156">
                  <c:v>1026</c:v>
                </c:pt>
              </c:numCache>
            </c:numRef>
          </c:xVal>
          <c:yVal>
            <c:numRef>
              <c:f>'Batch 2'!$O$34:$O$2003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36.199999999999996</c:v>
                </c:pt>
                <c:pt idx="2">
                  <c:v>36.199999999999996</c:v>
                </c:pt>
                <c:pt idx="3">
                  <c:v>36.299999999999997</c:v>
                </c:pt>
                <c:pt idx="4">
                  <c:v>36.299999999999997</c:v>
                </c:pt>
                <c:pt idx="5">
                  <c:v>36.449999999999996</c:v>
                </c:pt>
                <c:pt idx="6">
                  <c:v>36.4</c:v>
                </c:pt>
                <c:pt idx="7">
                  <c:v>36.449999999999996</c:v>
                </c:pt>
                <c:pt idx="8">
                  <c:v>36.399999999999991</c:v>
                </c:pt>
                <c:pt idx="9">
                  <c:v>36.449999999999996</c:v>
                </c:pt>
                <c:pt idx="10">
                  <c:v>36.349999999999994</c:v>
                </c:pt>
                <c:pt idx="11">
                  <c:v>36.449999999999996</c:v>
                </c:pt>
                <c:pt idx="12">
                  <c:v>36.349999999999994</c:v>
                </c:pt>
                <c:pt idx="13">
                  <c:v>36.449999999999996</c:v>
                </c:pt>
                <c:pt idx="14">
                  <c:v>36.449999999999996</c:v>
                </c:pt>
                <c:pt idx="15">
                  <c:v>36.4</c:v>
                </c:pt>
                <c:pt idx="16">
                  <c:v>36.449999999999996</c:v>
                </c:pt>
                <c:pt idx="17">
                  <c:v>36.449999999999996</c:v>
                </c:pt>
                <c:pt idx="18">
                  <c:v>36.5</c:v>
                </c:pt>
                <c:pt idx="19">
                  <c:v>36.4</c:v>
                </c:pt>
                <c:pt idx="20">
                  <c:v>36.299999999999997</c:v>
                </c:pt>
                <c:pt idx="21">
                  <c:v>36.349999999999994</c:v>
                </c:pt>
                <c:pt idx="22">
                  <c:v>36.349999999999994</c:v>
                </c:pt>
                <c:pt idx="23">
                  <c:v>36.349999999999994</c:v>
                </c:pt>
                <c:pt idx="24">
                  <c:v>36.349999999999994</c:v>
                </c:pt>
                <c:pt idx="25">
                  <c:v>36.449999999999996</c:v>
                </c:pt>
                <c:pt idx="26">
                  <c:v>36.4</c:v>
                </c:pt>
                <c:pt idx="27">
                  <c:v>36.349999999999994</c:v>
                </c:pt>
                <c:pt idx="28">
                  <c:v>36.4</c:v>
                </c:pt>
                <c:pt idx="29">
                  <c:v>36.4</c:v>
                </c:pt>
                <c:pt idx="30">
                  <c:v>36.449999999999996</c:v>
                </c:pt>
                <c:pt idx="31">
                  <c:v>36.449999999999996</c:v>
                </c:pt>
                <c:pt idx="32">
                  <c:v>36.6</c:v>
                </c:pt>
                <c:pt idx="33">
                  <c:v>36.449999999999996</c:v>
                </c:pt>
                <c:pt idx="34">
                  <c:v>36.449999999999996</c:v>
                </c:pt>
                <c:pt idx="35">
                  <c:v>36.449999999999996</c:v>
                </c:pt>
                <c:pt idx="36">
                  <c:v>36.449999999999996</c:v>
                </c:pt>
                <c:pt idx="37">
                  <c:v>36.5</c:v>
                </c:pt>
                <c:pt idx="38">
                  <c:v>36.65</c:v>
                </c:pt>
                <c:pt idx="39">
                  <c:v>36.566666666666663</c:v>
                </c:pt>
                <c:pt idx="40">
                  <c:v>36.65</c:v>
                </c:pt>
                <c:pt idx="41">
                  <c:v>36.549999999999997</c:v>
                </c:pt>
                <c:pt idx="42">
                  <c:v>36.6</c:v>
                </c:pt>
                <c:pt idx="43">
                  <c:v>36.65</c:v>
                </c:pt>
                <c:pt idx="44">
                  <c:v>36.749999999999993</c:v>
                </c:pt>
                <c:pt idx="45">
                  <c:v>36.699999999999996</c:v>
                </c:pt>
                <c:pt idx="46">
                  <c:v>36.799999999999997</c:v>
                </c:pt>
                <c:pt idx="47">
                  <c:v>36.799999999999997</c:v>
                </c:pt>
                <c:pt idx="48">
                  <c:v>36.9</c:v>
                </c:pt>
                <c:pt idx="49">
                  <c:v>36.799999999999997</c:v>
                </c:pt>
                <c:pt idx="50">
                  <c:v>37</c:v>
                </c:pt>
                <c:pt idx="51">
                  <c:v>36.950000000000003</c:v>
                </c:pt>
                <c:pt idx="52">
                  <c:v>36.950000000000003</c:v>
                </c:pt>
                <c:pt idx="53">
                  <c:v>37</c:v>
                </c:pt>
                <c:pt idx="54">
                  <c:v>37</c:v>
                </c:pt>
                <c:pt idx="55">
                  <c:v>37.099999999999994</c:v>
                </c:pt>
                <c:pt idx="56">
                  <c:v>37.15</c:v>
                </c:pt>
                <c:pt idx="57">
                  <c:v>37.200000000000003</c:v>
                </c:pt>
                <c:pt idx="58">
                  <c:v>37.15</c:v>
                </c:pt>
                <c:pt idx="59">
                  <c:v>37.25</c:v>
                </c:pt>
                <c:pt idx="60">
                  <c:v>37.25</c:v>
                </c:pt>
                <c:pt idx="61">
                  <c:v>37.200000000000003</c:v>
                </c:pt>
                <c:pt idx="62">
                  <c:v>37.200000000000003</c:v>
                </c:pt>
                <c:pt idx="63">
                  <c:v>37.25</c:v>
                </c:pt>
                <c:pt idx="64">
                  <c:v>37.4</c:v>
                </c:pt>
                <c:pt idx="65">
                  <c:v>37.449999999999996</c:v>
                </c:pt>
                <c:pt idx="66">
                  <c:v>37.449999999999996</c:v>
                </c:pt>
                <c:pt idx="67">
                  <c:v>37.5</c:v>
                </c:pt>
                <c:pt idx="68">
                  <c:v>37.599999999999994</c:v>
                </c:pt>
                <c:pt idx="69">
                  <c:v>37.549999999999997</c:v>
                </c:pt>
                <c:pt idx="70">
                  <c:v>37.599999999999994</c:v>
                </c:pt>
                <c:pt idx="71">
                  <c:v>37.75</c:v>
                </c:pt>
                <c:pt idx="72">
                  <c:v>37.799999999999997</c:v>
                </c:pt>
                <c:pt idx="73">
                  <c:v>37.799999999999997</c:v>
                </c:pt>
                <c:pt idx="74">
                  <c:v>37.85</c:v>
                </c:pt>
                <c:pt idx="75">
                  <c:v>38.049999999999997</c:v>
                </c:pt>
                <c:pt idx="76">
                  <c:v>38.1</c:v>
                </c:pt>
                <c:pt idx="77">
                  <c:v>38.1</c:v>
                </c:pt>
                <c:pt idx="78">
                  <c:v>38.1</c:v>
                </c:pt>
                <c:pt idx="79">
                  <c:v>38.199999999999996</c:v>
                </c:pt>
                <c:pt idx="80">
                  <c:v>38.299999999999997</c:v>
                </c:pt>
                <c:pt idx="81">
                  <c:v>38.266666666666666</c:v>
                </c:pt>
                <c:pt idx="82">
                  <c:v>38.25</c:v>
                </c:pt>
                <c:pt idx="83">
                  <c:v>38.349999999999994</c:v>
                </c:pt>
                <c:pt idx="84">
                  <c:v>38.5</c:v>
                </c:pt>
                <c:pt idx="85">
                  <c:v>38.4</c:v>
                </c:pt>
                <c:pt idx="86">
                  <c:v>38.65</c:v>
                </c:pt>
                <c:pt idx="87">
                  <c:v>38.699999999999996</c:v>
                </c:pt>
                <c:pt idx="88">
                  <c:v>38.75</c:v>
                </c:pt>
                <c:pt idx="89">
                  <c:v>38.849999999999994</c:v>
                </c:pt>
                <c:pt idx="90">
                  <c:v>38.9</c:v>
                </c:pt>
                <c:pt idx="91">
                  <c:v>39</c:v>
                </c:pt>
                <c:pt idx="92">
                  <c:v>39.049999999999997</c:v>
                </c:pt>
                <c:pt idx="93">
                  <c:v>39.049999999999997</c:v>
                </c:pt>
                <c:pt idx="94">
                  <c:v>39.166666666666664</c:v>
                </c:pt>
                <c:pt idx="95">
                  <c:v>39.249999999999993</c:v>
                </c:pt>
                <c:pt idx="96">
                  <c:v>39.4</c:v>
                </c:pt>
                <c:pt idx="97">
                  <c:v>39.450000000000003</c:v>
                </c:pt>
                <c:pt idx="98">
                  <c:v>39.65</c:v>
                </c:pt>
                <c:pt idx="99">
                  <c:v>39.700000000000003</c:v>
                </c:pt>
                <c:pt idx="100">
                  <c:v>39.799999999999997</c:v>
                </c:pt>
                <c:pt idx="101">
                  <c:v>39.85</c:v>
                </c:pt>
                <c:pt idx="102">
                  <c:v>39.85</c:v>
                </c:pt>
                <c:pt idx="103">
                  <c:v>40.049999999999997</c:v>
                </c:pt>
                <c:pt idx="104">
                  <c:v>40.199999999999996</c:v>
                </c:pt>
                <c:pt idx="105">
                  <c:v>40.199999999999996</c:v>
                </c:pt>
                <c:pt idx="106">
                  <c:v>40.35</c:v>
                </c:pt>
                <c:pt idx="107">
                  <c:v>40.499999999999993</c:v>
                </c:pt>
                <c:pt idx="108">
                  <c:v>40.649999999999991</c:v>
                </c:pt>
                <c:pt idx="109">
                  <c:v>40.599999999999994</c:v>
                </c:pt>
                <c:pt idx="110">
                  <c:v>40.799999999999997</c:v>
                </c:pt>
                <c:pt idx="111">
                  <c:v>40.949999999999996</c:v>
                </c:pt>
                <c:pt idx="112">
                  <c:v>41.15</c:v>
                </c:pt>
                <c:pt idx="113">
                  <c:v>41.25</c:v>
                </c:pt>
                <c:pt idx="114">
                  <c:v>41.449999999999996</c:v>
                </c:pt>
                <c:pt idx="115">
                  <c:v>41.55</c:v>
                </c:pt>
                <c:pt idx="116">
                  <c:v>41.8</c:v>
                </c:pt>
                <c:pt idx="117">
                  <c:v>41.95</c:v>
                </c:pt>
                <c:pt idx="118">
                  <c:v>42.099999999999994</c:v>
                </c:pt>
                <c:pt idx="119">
                  <c:v>42.199999999999996</c:v>
                </c:pt>
                <c:pt idx="120">
                  <c:v>42.35</c:v>
                </c:pt>
                <c:pt idx="121">
                  <c:v>42.599999999999994</c:v>
                </c:pt>
                <c:pt idx="122">
                  <c:v>42.75</c:v>
                </c:pt>
                <c:pt idx="123">
                  <c:v>42.9</c:v>
                </c:pt>
                <c:pt idx="124">
                  <c:v>43.149999999999991</c:v>
                </c:pt>
                <c:pt idx="125">
                  <c:v>43.2</c:v>
                </c:pt>
                <c:pt idx="126">
                  <c:v>43.4</c:v>
                </c:pt>
                <c:pt idx="127">
                  <c:v>43.65</c:v>
                </c:pt>
                <c:pt idx="128">
                  <c:v>43.899999999999991</c:v>
                </c:pt>
                <c:pt idx="129">
                  <c:v>44.15</c:v>
                </c:pt>
                <c:pt idx="130">
                  <c:v>44.35</c:v>
                </c:pt>
                <c:pt idx="131">
                  <c:v>44.65</c:v>
                </c:pt>
                <c:pt idx="132">
                  <c:v>44.9</c:v>
                </c:pt>
                <c:pt idx="133">
                  <c:v>45.149999999999991</c:v>
                </c:pt>
                <c:pt idx="134">
                  <c:v>45.499999999999993</c:v>
                </c:pt>
                <c:pt idx="135">
                  <c:v>45.7</c:v>
                </c:pt>
                <c:pt idx="136">
                  <c:v>45.949999999999996</c:v>
                </c:pt>
                <c:pt idx="137">
                  <c:v>46.199999999999996</c:v>
                </c:pt>
                <c:pt idx="138">
                  <c:v>46.6</c:v>
                </c:pt>
                <c:pt idx="139">
                  <c:v>46.95</c:v>
                </c:pt>
                <c:pt idx="140">
                  <c:v>47.249999999999993</c:v>
                </c:pt>
                <c:pt idx="141">
                  <c:v>47.649999999999991</c:v>
                </c:pt>
                <c:pt idx="142">
                  <c:v>48.033333333333331</c:v>
                </c:pt>
                <c:pt idx="143">
                  <c:v>48.349999999999994</c:v>
                </c:pt>
                <c:pt idx="144">
                  <c:v>48.849999999999994</c:v>
                </c:pt>
                <c:pt idx="145">
                  <c:v>49.199999999999996</c:v>
                </c:pt>
                <c:pt idx="146">
                  <c:v>49.749999999999993</c:v>
                </c:pt>
                <c:pt idx="147">
                  <c:v>50.149999999999991</c:v>
                </c:pt>
                <c:pt idx="148">
                  <c:v>50.8</c:v>
                </c:pt>
                <c:pt idx="149">
                  <c:v>51.349999999999994</c:v>
                </c:pt>
                <c:pt idx="150">
                  <c:v>51.8</c:v>
                </c:pt>
                <c:pt idx="151">
                  <c:v>52.5</c:v>
                </c:pt>
                <c:pt idx="152">
                  <c:v>53.2</c:v>
                </c:pt>
                <c:pt idx="153">
                  <c:v>53.899999999999991</c:v>
                </c:pt>
                <c:pt idx="154">
                  <c:v>54.5</c:v>
                </c:pt>
                <c:pt idx="155">
                  <c:v>55.4</c:v>
                </c:pt>
                <c:pt idx="156">
                  <c:v>56.25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974016"/>
        <c:axId val="337976320"/>
      </c:scatterChart>
      <c:valAx>
        <c:axId val="337974016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976320"/>
        <c:crosses val="autoZero"/>
        <c:crossBetween val="midCat"/>
        <c:majorUnit val="2000"/>
      </c:valAx>
      <c:valAx>
        <c:axId val="33797632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974016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tx>
            <c:v>EC Conc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2'!$C$34:$C$2003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</c:numCache>
            </c:numRef>
          </c:xVal>
          <c:yVal>
            <c:numRef>
              <c:f>'Batch 2'!$E$34:$E$2003</c:f>
              <c:numCache>
                <c:formatCode>0</c:formatCode>
                <c:ptCount val="1970"/>
                <c:pt idx="0">
                  <c:v>13840</c:v>
                </c:pt>
                <c:pt idx="1">
                  <c:v>13830</c:v>
                </c:pt>
                <c:pt idx="2">
                  <c:v>13870</c:v>
                </c:pt>
                <c:pt idx="3">
                  <c:v>13900</c:v>
                </c:pt>
                <c:pt idx="4">
                  <c:v>13950</c:v>
                </c:pt>
                <c:pt idx="5">
                  <c:v>13980</c:v>
                </c:pt>
                <c:pt idx="6">
                  <c:v>14020</c:v>
                </c:pt>
                <c:pt idx="7">
                  <c:v>14050</c:v>
                </c:pt>
                <c:pt idx="8">
                  <c:v>14090</c:v>
                </c:pt>
                <c:pt idx="9">
                  <c:v>14130</c:v>
                </c:pt>
                <c:pt idx="10">
                  <c:v>14150</c:v>
                </c:pt>
                <c:pt idx="11">
                  <c:v>14190</c:v>
                </c:pt>
                <c:pt idx="12">
                  <c:v>14240</c:v>
                </c:pt>
                <c:pt idx="13">
                  <c:v>14270</c:v>
                </c:pt>
                <c:pt idx="14">
                  <c:v>14300</c:v>
                </c:pt>
                <c:pt idx="15">
                  <c:v>14340</c:v>
                </c:pt>
                <c:pt idx="16">
                  <c:v>14370</c:v>
                </c:pt>
                <c:pt idx="17">
                  <c:v>14400</c:v>
                </c:pt>
                <c:pt idx="18">
                  <c:v>14450</c:v>
                </c:pt>
                <c:pt idx="19">
                  <c:v>14480</c:v>
                </c:pt>
                <c:pt idx="20">
                  <c:v>14500</c:v>
                </c:pt>
                <c:pt idx="21">
                  <c:v>14540</c:v>
                </c:pt>
                <c:pt idx="22">
                  <c:v>14590</c:v>
                </c:pt>
                <c:pt idx="23">
                  <c:v>14620</c:v>
                </c:pt>
                <c:pt idx="24">
                  <c:v>14640</c:v>
                </c:pt>
                <c:pt idx="25">
                  <c:v>14670</c:v>
                </c:pt>
                <c:pt idx="26">
                  <c:v>14710</c:v>
                </c:pt>
                <c:pt idx="27">
                  <c:v>14750</c:v>
                </c:pt>
                <c:pt idx="28">
                  <c:v>14790</c:v>
                </c:pt>
                <c:pt idx="29">
                  <c:v>14810</c:v>
                </c:pt>
                <c:pt idx="30">
                  <c:v>14850</c:v>
                </c:pt>
                <c:pt idx="31">
                  <c:v>14870</c:v>
                </c:pt>
                <c:pt idx="32">
                  <c:v>14920</c:v>
                </c:pt>
                <c:pt idx="33">
                  <c:v>14950</c:v>
                </c:pt>
                <c:pt idx="34">
                  <c:v>14970</c:v>
                </c:pt>
                <c:pt idx="35">
                  <c:v>15010</c:v>
                </c:pt>
                <c:pt idx="36">
                  <c:v>15040</c:v>
                </c:pt>
                <c:pt idx="37">
                  <c:v>15080</c:v>
                </c:pt>
                <c:pt idx="38">
                  <c:v>15110</c:v>
                </c:pt>
                <c:pt idx="39">
                  <c:v>15140</c:v>
                </c:pt>
                <c:pt idx="40">
                  <c:v>15170</c:v>
                </c:pt>
                <c:pt idx="41">
                  <c:v>15200</c:v>
                </c:pt>
                <c:pt idx="42">
                  <c:v>15240</c:v>
                </c:pt>
                <c:pt idx="43">
                  <c:v>15270</c:v>
                </c:pt>
                <c:pt idx="44">
                  <c:v>15300</c:v>
                </c:pt>
                <c:pt idx="45">
                  <c:v>15340</c:v>
                </c:pt>
                <c:pt idx="46">
                  <c:v>15370</c:v>
                </c:pt>
                <c:pt idx="47">
                  <c:v>15400</c:v>
                </c:pt>
                <c:pt idx="48">
                  <c:v>15430</c:v>
                </c:pt>
                <c:pt idx="49">
                  <c:v>15450</c:v>
                </c:pt>
                <c:pt idx="50">
                  <c:v>15480</c:v>
                </c:pt>
                <c:pt idx="51">
                  <c:v>15530</c:v>
                </c:pt>
                <c:pt idx="52">
                  <c:v>15560</c:v>
                </c:pt>
                <c:pt idx="53">
                  <c:v>15600</c:v>
                </c:pt>
                <c:pt idx="54">
                  <c:v>15620</c:v>
                </c:pt>
                <c:pt idx="55">
                  <c:v>15650</c:v>
                </c:pt>
                <c:pt idx="56">
                  <c:v>15680</c:v>
                </c:pt>
                <c:pt idx="57">
                  <c:v>15720</c:v>
                </c:pt>
                <c:pt idx="58">
                  <c:v>15740</c:v>
                </c:pt>
                <c:pt idx="59">
                  <c:v>15770</c:v>
                </c:pt>
                <c:pt idx="60">
                  <c:v>15810</c:v>
                </c:pt>
                <c:pt idx="61">
                  <c:v>15830</c:v>
                </c:pt>
                <c:pt idx="62">
                  <c:v>15850</c:v>
                </c:pt>
                <c:pt idx="63">
                  <c:v>15890</c:v>
                </c:pt>
                <c:pt idx="64">
                  <c:v>15920</c:v>
                </c:pt>
                <c:pt idx="65">
                  <c:v>15960</c:v>
                </c:pt>
                <c:pt idx="66">
                  <c:v>15990</c:v>
                </c:pt>
                <c:pt idx="67">
                  <c:v>16010</c:v>
                </c:pt>
                <c:pt idx="68">
                  <c:v>16050</c:v>
                </c:pt>
                <c:pt idx="69">
                  <c:v>16070</c:v>
                </c:pt>
                <c:pt idx="70">
                  <c:v>16100</c:v>
                </c:pt>
                <c:pt idx="71">
                  <c:v>16140</c:v>
                </c:pt>
                <c:pt idx="72">
                  <c:v>16160</c:v>
                </c:pt>
                <c:pt idx="73">
                  <c:v>16190</c:v>
                </c:pt>
                <c:pt idx="74">
                  <c:v>16220</c:v>
                </c:pt>
                <c:pt idx="75">
                  <c:v>16260</c:v>
                </c:pt>
                <c:pt idx="76">
                  <c:v>16270</c:v>
                </c:pt>
                <c:pt idx="77">
                  <c:v>16290</c:v>
                </c:pt>
                <c:pt idx="78">
                  <c:v>16330</c:v>
                </c:pt>
                <c:pt idx="79">
                  <c:v>16350</c:v>
                </c:pt>
                <c:pt idx="80">
                  <c:v>16380</c:v>
                </c:pt>
                <c:pt idx="81">
                  <c:v>16410</c:v>
                </c:pt>
                <c:pt idx="82">
                  <c:v>16440</c:v>
                </c:pt>
                <c:pt idx="83">
                  <c:v>16460</c:v>
                </c:pt>
                <c:pt idx="84">
                  <c:v>16480</c:v>
                </c:pt>
                <c:pt idx="85">
                  <c:v>16530</c:v>
                </c:pt>
                <c:pt idx="86">
                  <c:v>16550</c:v>
                </c:pt>
                <c:pt idx="87">
                  <c:v>16570</c:v>
                </c:pt>
                <c:pt idx="88">
                  <c:v>16600</c:v>
                </c:pt>
                <c:pt idx="89">
                  <c:v>16620</c:v>
                </c:pt>
                <c:pt idx="90">
                  <c:v>16660</c:v>
                </c:pt>
                <c:pt idx="91">
                  <c:v>16680</c:v>
                </c:pt>
                <c:pt idx="92">
                  <c:v>16710</c:v>
                </c:pt>
                <c:pt idx="93">
                  <c:v>16730</c:v>
                </c:pt>
                <c:pt idx="94">
                  <c:v>16770</c:v>
                </c:pt>
                <c:pt idx="95">
                  <c:v>16780</c:v>
                </c:pt>
                <c:pt idx="96">
                  <c:v>16810</c:v>
                </c:pt>
                <c:pt idx="97">
                  <c:v>16830</c:v>
                </c:pt>
                <c:pt idx="98">
                  <c:v>16870</c:v>
                </c:pt>
                <c:pt idx="99">
                  <c:v>16900</c:v>
                </c:pt>
                <c:pt idx="100">
                  <c:v>16920</c:v>
                </c:pt>
                <c:pt idx="101">
                  <c:v>16940</c:v>
                </c:pt>
                <c:pt idx="102">
                  <c:v>16970</c:v>
                </c:pt>
                <c:pt idx="103">
                  <c:v>16990</c:v>
                </c:pt>
                <c:pt idx="104">
                  <c:v>17010</c:v>
                </c:pt>
                <c:pt idx="105">
                  <c:v>17060</c:v>
                </c:pt>
                <c:pt idx="106">
                  <c:v>17080</c:v>
                </c:pt>
                <c:pt idx="107">
                  <c:v>17100</c:v>
                </c:pt>
                <c:pt idx="108">
                  <c:v>17120</c:v>
                </c:pt>
                <c:pt idx="109">
                  <c:v>17150</c:v>
                </c:pt>
                <c:pt idx="110">
                  <c:v>17170</c:v>
                </c:pt>
                <c:pt idx="111">
                  <c:v>17190</c:v>
                </c:pt>
                <c:pt idx="112">
                  <c:v>17230</c:v>
                </c:pt>
                <c:pt idx="113">
                  <c:v>17240</c:v>
                </c:pt>
                <c:pt idx="114">
                  <c:v>17260</c:v>
                </c:pt>
                <c:pt idx="115">
                  <c:v>17300</c:v>
                </c:pt>
                <c:pt idx="116">
                  <c:v>17310</c:v>
                </c:pt>
                <c:pt idx="117">
                  <c:v>17340</c:v>
                </c:pt>
                <c:pt idx="118">
                  <c:v>17370</c:v>
                </c:pt>
                <c:pt idx="119">
                  <c:v>17380</c:v>
                </c:pt>
                <c:pt idx="120">
                  <c:v>17420</c:v>
                </c:pt>
                <c:pt idx="121">
                  <c:v>17440</c:v>
                </c:pt>
                <c:pt idx="122">
                  <c:v>17470</c:v>
                </c:pt>
                <c:pt idx="123">
                  <c:v>17480</c:v>
                </c:pt>
                <c:pt idx="124">
                  <c:v>17510</c:v>
                </c:pt>
                <c:pt idx="125">
                  <c:v>17540</c:v>
                </c:pt>
                <c:pt idx="126">
                  <c:v>17560</c:v>
                </c:pt>
                <c:pt idx="127">
                  <c:v>17580</c:v>
                </c:pt>
                <c:pt idx="128">
                  <c:v>17610</c:v>
                </c:pt>
                <c:pt idx="129">
                  <c:v>17620</c:v>
                </c:pt>
                <c:pt idx="130">
                  <c:v>17660</c:v>
                </c:pt>
                <c:pt idx="131">
                  <c:v>17670</c:v>
                </c:pt>
                <c:pt idx="132">
                  <c:v>17690</c:v>
                </c:pt>
                <c:pt idx="133">
                  <c:v>17720</c:v>
                </c:pt>
                <c:pt idx="134">
                  <c:v>17760</c:v>
                </c:pt>
                <c:pt idx="135">
                  <c:v>17760</c:v>
                </c:pt>
                <c:pt idx="136">
                  <c:v>17780</c:v>
                </c:pt>
                <c:pt idx="137">
                  <c:v>17800</c:v>
                </c:pt>
                <c:pt idx="138">
                  <c:v>17830</c:v>
                </c:pt>
                <c:pt idx="139">
                  <c:v>17850</c:v>
                </c:pt>
                <c:pt idx="140">
                  <c:v>17860</c:v>
                </c:pt>
                <c:pt idx="141">
                  <c:v>17900</c:v>
                </c:pt>
                <c:pt idx="142">
                  <c:v>17930</c:v>
                </c:pt>
                <c:pt idx="143">
                  <c:v>17930</c:v>
                </c:pt>
                <c:pt idx="144">
                  <c:v>17970</c:v>
                </c:pt>
                <c:pt idx="145">
                  <c:v>17980</c:v>
                </c:pt>
                <c:pt idx="146">
                  <c:v>18020</c:v>
                </c:pt>
                <c:pt idx="147">
                  <c:v>18010</c:v>
                </c:pt>
                <c:pt idx="148">
                  <c:v>18050</c:v>
                </c:pt>
                <c:pt idx="149">
                  <c:v>18070</c:v>
                </c:pt>
                <c:pt idx="150">
                  <c:v>18100</c:v>
                </c:pt>
                <c:pt idx="151">
                  <c:v>18120</c:v>
                </c:pt>
                <c:pt idx="152">
                  <c:v>18120</c:v>
                </c:pt>
                <c:pt idx="153">
                  <c:v>18150</c:v>
                </c:pt>
                <c:pt idx="154">
                  <c:v>18180</c:v>
                </c:pt>
                <c:pt idx="155">
                  <c:v>18180</c:v>
                </c:pt>
                <c:pt idx="156">
                  <c:v>18220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2'!$K$34:$K$2003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</c:numCache>
            </c:numRef>
          </c:xVal>
          <c:yVal>
            <c:numRef>
              <c:f>'Batch 2'!$L$34:$L$2003</c:f>
              <c:numCache>
                <c:formatCode>General</c:formatCode>
                <c:ptCount val="1970"/>
                <c:pt idx="0">
                  <c:v>7910</c:v>
                </c:pt>
                <c:pt idx="1">
                  <c:v>7880</c:v>
                </c:pt>
                <c:pt idx="2">
                  <c:v>7830</c:v>
                </c:pt>
                <c:pt idx="3">
                  <c:v>7770</c:v>
                </c:pt>
                <c:pt idx="4">
                  <c:v>7710</c:v>
                </c:pt>
                <c:pt idx="5">
                  <c:v>7650</c:v>
                </c:pt>
                <c:pt idx="6">
                  <c:v>7620</c:v>
                </c:pt>
                <c:pt idx="7">
                  <c:v>7580</c:v>
                </c:pt>
                <c:pt idx="8">
                  <c:v>7540</c:v>
                </c:pt>
                <c:pt idx="9">
                  <c:v>7500</c:v>
                </c:pt>
                <c:pt idx="10">
                  <c:v>7450</c:v>
                </c:pt>
                <c:pt idx="11">
                  <c:v>7400</c:v>
                </c:pt>
                <c:pt idx="12">
                  <c:v>7350</c:v>
                </c:pt>
                <c:pt idx="13">
                  <c:v>7310</c:v>
                </c:pt>
                <c:pt idx="14">
                  <c:v>7270</c:v>
                </c:pt>
                <c:pt idx="15">
                  <c:v>7220</c:v>
                </c:pt>
                <c:pt idx="16">
                  <c:v>7200</c:v>
                </c:pt>
                <c:pt idx="17">
                  <c:v>7160</c:v>
                </c:pt>
                <c:pt idx="18">
                  <c:v>7120</c:v>
                </c:pt>
                <c:pt idx="19">
                  <c:v>7070</c:v>
                </c:pt>
                <c:pt idx="20">
                  <c:v>7020</c:v>
                </c:pt>
                <c:pt idx="21">
                  <c:v>6980</c:v>
                </c:pt>
                <c:pt idx="22">
                  <c:v>6940</c:v>
                </c:pt>
                <c:pt idx="23">
                  <c:v>6890</c:v>
                </c:pt>
                <c:pt idx="24">
                  <c:v>6840</c:v>
                </c:pt>
                <c:pt idx="25">
                  <c:v>6800</c:v>
                </c:pt>
                <c:pt idx="26">
                  <c:v>6750</c:v>
                </c:pt>
                <c:pt idx="27">
                  <c:v>6710</c:v>
                </c:pt>
                <c:pt idx="28">
                  <c:v>6660</c:v>
                </c:pt>
                <c:pt idx="29">
                  <c:v>6610</c:v>
                </c:pt>
                <c:pt idx="30">
                  <c:v>6560</c:v>
                </c:pt>
                <c:pt idx="31">
                  <c:v>6510</c:v>
                </c:pt>
                <c:pt idx="32">
                  <c:v>6470</c:v>
                </c:pt>
                <c:pt idx="33">
                  <c:v>6420</c:v>
                </c:pt>
                <c:pt idx="34">
                  <c:v>6380</c:v>
                </c:pt>
                <c:pt idx="35">
                  <c:v>6330</c:v>
                </c:pt>
                <c:pt idx="36">
                  <c:v>6290</c:v>
                </c:pt>
                <c:pt idx="37">
                  <c:v>6240</c:v>
                </c:pt>
                <c:pt idx="38">
                  <c:v>6200</c:v>
                </c:pt>
                <c:pt idx="39">
                  <c:v>6150</c:v>
                </c:pt>
                <c:pt idx="40">
                  <c:v>6110</c:v>
                </c:pt>
                <c:pt idx="41">
                  <c:v>6060</c:v>
                </c:pt>
                <c:pt idx="42">
                  <c:v>6020</c:v>
                </c:pt>
                <c:pt idx="43">
                  <c:v>5970</c:v>
                </c:pt>
                <c:pt idx="44">
                  <c:v>5930</c:v>
                </c:pt>
                <c:pt idx="45">
                  <c:v>5880</c:v>
                </c:pt>
                <c:pt idx="46">
                  <c:v>5840</c:v>
                </c:pt>
                <c:pt idx="47">
                  <c:v>5790</c:v>
                </c:pt>
                <c:pt idx="48">
                  <c:v>5740</c:v>
                </c:pt>
                <c:pt idx="49">
                  <c:v>5700</c:v>
                </c:pt>
                <c:pt idx="50">
                  <c:v>5650</c:v>
                </c:pt>
                <c:pt idx="51">
                  <c:v>5610</c:v>
                </c:pt>
                <c:pt idx="52">
                  <c:v>5560</c:v>
                </c:pt>
                <c:pt idx="53">
                  <c:v>5520</c:v>
                </c:pt>
                <c:pt idx="54">
                  <c:v>5470</c:v>
                </c:pt>
                <c:pt idx="55">
                  <c:v>5430</c:v>
                </c:pt>
                <c:pt idx="56">
                  <c:v>5380</c:v>
                </c:pt>
                <c:pt idx="57">
                  <c:v>5340</c:v>
                </c:pt>
                <c:pt idx="58">
                  <c:v>5300</c:v>
                </c:pt>
                <c:pt idx="59">
                  <c:v>5250</c:v>
                </c:pt>
                <c:pt idx="60">
                  <c:v>5210</c:v>
                </c:pt>
                <c:pt idx="61">
                  <c:v>5160</c:v>
                </c:pt>
                <c:pt idx="62">
                  <c:v>5120</c:v>
                </c:pt>
                <c:pt idx="63">
                  <c:v>5070</c:v>
                </c:pt>
                <c:pt idx="64">
                  <c:v>5030</c:v>
                </c:pt>
                <c:pt idx="65">
                  <c:v>4980</c:v>
                </c:pt>
                <c:pt idx="66">
                  <c:v>4940</c:v>
                </c:pt>
                <c:pt idx="67">
                  <c:v>4890</c:v>
                </c:pt>
                <c:pt idx="68">
                  <c:v>4850</c:v>
                </c:pt>
                <c:pt idx="69">
                  <c:v>4800</c:v>
                </c:pt>
                <c:pt idx="70">
                  <c:v>4760</c:v>
                </c:pt>
                <c:pt idx="71">
                  <c:v>4720</c:v>
                </c:pt>
                <c:pt idx="72">
                  <c:v>4680</c:v>
                </c:pt>
                <c:pt idx="73">
                  <c:v>4630</c:v>
                </c:pt>
                <c:pt idx="74">
                  <c:v>4580</c:v>
                </c:pt>
                <c:pt idx="75">
                  <c:v>4540</c:v>
                </c:pt>
                <c:pt idx="76">
                  <c:v>4500</c:v>
                </c:pt>
                <c:pt idx="77">
                  <c:v>4450</c:v>
                </c:pt>
                <c:pt idx="78">
                  <c:v>4410</c:v>
                </c:pt>
                <c:pt idx="79">
                  <c:v>4370</c:v>
                </c:pt>
                <c:pt idx="80">
                  <c:v>4320</c:v>
                </c:pt>
                <c:pt idx="81">
                  <c:v>4280</c:v>
                </c:pt>
                <c:pt idx="82">
                  <c:v>4240</c:v>
                </c:pt>
                <c:pt idx="83">
                  <c:v>4190</c:v>
                </c:pt>
                <c:pt idx="84">
                  <c:v>4150</c:v>
                </c:pt>
                <c:pt idx="85">
                  <c:v>4110</c:v>
                </c:pt>
                <c:pt idx="86">
                  <c:v>4060</c:v>
                </c:pt>
                <c:pt idx="87">
                  <c:v>4020</c:v>
                </c:pt>
                <c:pt idx="88">
                  <c:v>3970</c:v>
                </c:pt>
                <c:pt idx="89">
                  <c:v>3930</c:v>
                </c:pt>
                <c:pt idx="90">
                  <c:v>3880</c:v>
                </c:pt>
                <c:pt idx="91">
                  <c:v>3840</c:v>
                </c:pt>
                <c:pt idx="92">
                  <c:v>3800</c:v>
                </c:pt>
                <c:pt idx="93">
                  <c:v>3760</c:v>
                </c:pt>
                <c:pt idx="94">
                  <c:v>3720</c:v>
                </c:pt>
                <c:pt idx="95">
                  <c:v>3670</c:v>
                </c:pt>
                <c:pt idx="96">
                  <c:v>3630</c:v>
                </c:pt>
                <c:pt idx="97">
                  <c:v>3580</c:v>
                </c:pt>
                <c:pt idx="98">
                  <c:v>3540</c:v>
                </c:pt>
                <c:pt idx="99">
                  <c:v>3500</c:v>
                </c:pt>
                <c:pt idx="100">
                  <c:v>3450</c:v>
                </c:pt>
                <c:pt idx="101">
                  <c:v>3410</c:v>
                </c:pt>
                <c:pt idx="102">
                  <c:v>3370</c:v>
                </c:pt>
                <c:pt idx="103">
                  <c:v>3320</c:v>
                </c:pt>
                <c:pt idx="104">
                  <c:v>3280</c:v>
                </c:pt>
                <c:pt idx="105">
                  <c:v>3230</c:v>
                </c:pt>
                <c:pt idx="106">
                  <c:v>3190</c:v>
                </c:pt>
                <c:pt idx="107">
                  <c:v>3150</c:v>
                </c:pt>
                <c:pt idx="108">
                  <c:v>3100</c:v>
                </c:pt>
                <c:pt idx="109">
                  <c:v>3060</c:v>
                </c:pt>
                <c:pt idx="110">
                  <c:v>3020</c:v>
                </c:pt>
                <c:pt idx="111">
                  <c:v>2970</c:v>
                </c:pt>
                <c:pt idx="112">
                  <c:v>2930</c:v>
                </c:pt>
                <c:pt idx="113">
                  <c:v>2890</c:v>
                </c:pt>
                <c:pt idx="114">
                  <c:v>2840</c:v>
                </c:pt>
                <c:pt idx="115">
                  <c:v>2800</c:v>
                </c:pt>
                <c:pt idx="116">
                  <c:v>2760</c:v>
                </c:pt>
                <c:pt idx="117">
                  <c:v>2710</c:v>
                </c:pt>
                <c:pt idx="118">
                  <c:v>2670</c:v>
                </c:pt>
                <c:pt idx="119">
                  <c:v>2620</c:v>
                </c:pt>
                <c:pt idx="120">
                  <c:v>2580</c:v>
                </c:pt>
                <c:pt idx="121">
                  <c:v>2540</c:v>
                </c:pt>
                <c:pt idx="122">
                  <c:v>2490</c:v>
                </c:pt>
                <c:pt idx="123">
                  <c:v>2450</c:v>
                </c:pt>
                <c:pt idx="124">
                  <c:v>2410</c:v>
                </c:pt>
                <c:pt idx="125">
                  <c:v>2370</c:v>
                </c:pt>
                <c:pt idx="126">
                  <c:v>2320</c:v>
                </c:pt>
                <c:pt idx="127">
                  <c:v>2280</c:v>
                </c:pt>
                <c:pt idx="128">
                  <c:v>2240</c:v>
                </c:pt>
                <c:pt idx="129">
                  <c:v>2190</c:v>
                </c:pt>
                <c:pt idx="130">
                  <c:v>2150</c:v>
                </c:pt>
                <c:pt idx="131">
                  <c:v>2110</c:v>
                </c:pt>
                <c:pt idx="132">
                  <c:v>2060</c:v>
                </c:pt>
                <c:pt idx="133">
                  <c:v>2020</c:v>
                </c:pt>
                <c:pt idx="134">
                  <c:v>1975</c:v>
                </c:pt>
                <c:pt idx="135">
                  <c:v>1933</c:v>
                </c:pt>
                <c:pt idx="136">
                  <c:v>1889</c:v>
                </c:pt>
                <c:pt idx="137">
                  <c:v>1846</c:v>
                </c:pt>
                <c:pt idx="138">
                  <c:v>1803</c:v>
                </c:pt>
                <c:pt idx="139">
                  <c:v>1759</c:v>
                </c:pt>
                <c:pt idx="140">
                  <c:v>1716</c:v>
                </c:pt>
                <c:pt idx="141">
                  <c:v>1673</c:v>
                </c:pt>
                <c:pt idx="142">
                  <c:v>1630</c:v>
                </c:pt>
                <c:pt idx="143">
                  <c:v>1587</c:v>
                </c:pt>
                <c:pt idx="144">
                  <c:v>1543</c:v>
                </c:pt>
                <c:pt idx="145">
                  <c:v>1500</c:v>
                </c:pt>
                <c:pt idx="146">
                  <c:v>1457</c:v>
                </c:pt>
                <c:pt idx="147">
                  <c:v>1413</c:v>
                </c:pt>
                <c:pt idx="148">
                  <c:v>1370</c:v>
                </c:pt>
                <c:pt idx="149">
                  <c:v>1327</c:v>
                </c:pt>
                <c:pt idx="150">
                  <c:v>1284</c:v>
                </c:pt>
                <c:pt idx="151">
                  <c:v>1241</c:v>
                </c:pt>
                <c:pt idx="152">
                  <c:v>1198</c:v>
                </c:pt>
                <c:pt idx="153">
                  <c:v>1155</c:v>
                </c:pt>
                <c:pt idx="154">
                  <c:v>1111</c:v>
                </c:pt>
                <c:pt idx="155">
                  <c:v>1068</c:v>
                </c:pt>
                <c:pt idx="156">
                  <c:v>1026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004992"/>
        <c:axId val="338007552"/>
      </c:scatterChart>
      <c:valAx>
        <c:axId val="338004992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007552"/>
        <c:crosses val="autoZero"/>
        <c:crossBetween val="midCat"/>
        <c:majorUnit val="30"/>
      </c:valAx>
      <c:valAx>
        <c:axId val="338007552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004992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3'!$K$34:$K$2003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</c:numCache>
            </c:numRef>
          </c:xVal>
          <c:yVal>
            <c:numRef>
              <c:f>'Batch 3'!$P$34:$P$2003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0.36699999999999999</c:v>
                </c:pt>
                <c:pt idx="2">
                  <c:v>0.37350000000000005</c:v>
                </c:pt>
                <c:pt idx="3">
                  <c:v>0.37200000000000005</c:v>
                </c:pt>
                <c:pt idx="4">
                  <c:v>0.37250000000000005</c:v>
                </c:pt>
                <c:pt idx="5">
                  <c:v>0.37200000000000005</c:v>
                </c:pt>
                <c:pt idx="6">
                  <c:v>0.37200000000000005</c:v>
                </c:pt>
                <c:pt idx="7">
                  <c:v>0.37200000000000005</c:v>
                </c:pt>
                <c:pt idx="8">
                  <c:v>0.37250000000000005</c:v>
                </c:pt>
                <c:pt idx="9">
                  <c:v>0.372</c:v>
                </c:pt>
                <c:pt idx="10">
                  <c:v>0.3715</c:v>
                </c:pt>
                <c:pt idx="11">
                  <c:v>0.37200000000000005</c:v>
                </c:pt>
                <c:pt idx="12">
                  <c:v>0.3715</c:v>
                </c:pt>
                <c:pt idx="13">
                  <c:v>0.37200000000000005</c:v>
                </c:pt>
                <c:pt idx="14">
                  <c:v>0.3715</c:v>
                </c:pt>
                <c:pt idx="15">
                  <c:v>0.371</c:v>
                </c:pt>
                <c:pt idx="16">
                  <c:v>0.37000000000000005</c:v>
                </c:pt>
                <c:pt idx="17">
                  <c:v>0.37000000000000005</c:v>
                </c:pt>
                <c:pt idx="18">
                  <c:v>0.3715</c:v>
                </c:pt>
                <c:pt idx="19">
                  <c:v>0.371</c:v>
                </c:pt>
                <c:pt idx="20">
                  <c:v>0.37200000000000005</c:v>
                </c:pt>
                <c:pt idx="21">
                  <c:v>0.37000000000000005</c:v>
                </c:pt>
                <c:pt idx="22">
                  <c:v>0.37050000000000005</c:v>
                </c:pt>
                <c:pt idx="23">
                  <c:v>0.36899999999999999</c:v>
                </c:pt>
                <c:pt idx="24">
                  <c:v>0.36950000000000005</c:v>
                </c:pt>
                <c:pt idx="25">
                  <c:v>0.37000000000000005</c:v>
                </c:pt>
                <c:pt idx="26">
                  <c:v>0.37000000000000005</c:v>
                </c:pt>
                <c:pt idx="27">
                  <c:v>0.36950000000000005</c:v>
                </c:pt>
                <c:pt idx="28">
                  <c:v>0.36899999999999999</c:v>
                </c:pt>
                <c:pt idx="29">
                  <c:v>0.36950000000000005</c:v>
                </c:pt>
                <c:pt idx="30">
                  <c:v>0.371</c:v>
                </c:pt>
                <c:pt idx="31">
                  <c:v>0.37200000000000005</c:v>
                </c:pt>
                <c:pt idx="32">
                  <c:v>0.3715</c:v>
                </c:pt>
                <c:pt idx="33">
                  <c:v>0.37050000000000005</c:v>
                </c:pt>
                <c:pt idx="34">
                  <c:v>0.37000000000000005</c:v>
                </c:pt>
                <c:pt idx="35">
                  <c:v>0.37050000000000005</c:v>
                </c:pt>
                <c:pt idx="36">
                  <c:v>0.37200000000000005</c:v>
                </c:pt>
                <c:pt idx="37">
                  <c:v>0.37200000000000005</c:v>
                </c:pt>
                <c:pt idx="38">
                  <c:v>0.3715</c:v>
                </c:pt>
                <c:pt idx="39">
                  <c:v>0.3715</c:v>
                </c:pt>
                <c:pt idx="40">
                  <c:v>0.3715</c:v>
                </c:pt>
                <c:pt idx="41">
                  <c:v>0.371</c:v>
                </c:pt>
                <c:pt idx="42">
                  <c:v>0.37200000000000005</c:v>
                </c:pt>
                <c:pt idx="43">
                  <c:v>0.37250000000000005</c:v>
                </c:pt>
                <c:pt idx="44">
                  <c:v>0.37200000000000005</c:v>
                </c:pt>
                <c:pt idx="45">
                  <c:v>0.37200000000000005</c:v>
                </c:pt>
                <c:pt idx="46">
                  <c:v>0.37200000000000005</c:v>
                </c:pt>
                <c:pt idx="47">
                  <c:v>0.37200000000000005</c:v>
                </c:pt>
                <c:pt idx="48">
                  <c:v>0.37200000000000005</c:v>
                </c:pt>
                <c:pt idx="49">
                  <c:v>0.37200000000000005</c:v>
                </c:pt>
                <c:pt idx="50">
                  <c:v>0.37250000000000005</c:v>
                </c:pt>
                <c:pt idx="51">
                  <c:v>0.37300000000000005</c:v>
                </c:pt>
                <c:pt idx="52">
                  <c:v>0.37400000000000005</c:v>
                </c:pt>
                <c:pt idx="53">
                  <c:v>0.37400000000000005</c:v>
                </c:pt>
                <c:pt idx="54">
                  <c:v>0.37450000000000006</c:v>
                </c:pt>
                <c:pt idx="55">
                  <c:v>0.37450000000000006</c:v>
                </c:pt>
                <c:pt idx="56">
                  <c:v>0.375</c:v>
                </c:pt>
                <c:pt idx="57">
                  <c:v>0.37400000000000005</c:v>
                </c:pt>
                <c:pt idx="58">
                  <c:v>0.37450000000000006</c:v>
                </c:pt>
                <c:pt idx="59">
                  <c:v>0.37450000000000006</c:v>
                </c:pt>
                <c:pt idx="60">
                  <c:v>0.3755</c:v>
                </c:pt>
                <c:pt idx="61">
                  <c:v>0.376</c:v>
                </c:pt>
                <c:pt idx="62">
                  <c:v>0.377</c:v>
                </c:pt>
                <c:pt idx="63">
                  <c:v>0.377</c:v>
                </c:pt>
                <c:pt idx="64">
                  <c:v>0.378</c:v>
                </c:pt>
                <c:pt idx="65">
                  <c:v>0.37850000000000006</c:v>
                </c:pt>
                <c:pt idx="66">
                  <c:v>0.378</c:v>
                </c:pt>
                <c:pt idx="67">
                  <c:v>0.378</c:v>
                </c:pt>
                <c:pt idx="68">
                  <c:v>0.378</c:v>
                </c:pt>
                <c:pt idx="69">
                  <c:v>0.3795</c:v>
                </c:pt>
                <c:pt idx="70">
                  <c:v>0.379</c:v>
                </c:pt>
                <c:pt idx="71">
                  <c:v>0.38</c:v>
                </c:pt>
                <c:pt idx="72">
                  <c:v>0.3805</c:v>
                </c:pt>
                <c:pt idx="73">
                  <c:v>0.38100000000000001</c:v>
                </c:pt>
                <c:pt idx="74">
                  <c:v>0.38100000000000001</c:v>
                </c:pt>
                <c:pt idx="75">
                  <c:v>0.38200000000000001</c:v>
                </c:pt>
                <c:pt idx="76">
                  <c:v>0.38150000000000001</c:v>
                </c:pt>
                <c:pt idx="77">
                  <c:v>0.38300000000000001</c:v>
                </c:pt>
                <c:pt idx="78">
                  <c:v>0.38350000000000001</c:v>
                </c:pt>
                <c:pt idx="79">
                  <c:v>0.38400000000000001</c:v>
                </c:pt>
                <c:pt idx="80">
                  <c:v>0.38400000000000001</c:v>
                </c:pt>
                <c:pt idx="81">
                  <c:v>0.38500000000000001</c:v>
                </c:pt>
                <c:pt idx="82">
                  <c:v>0.38450000000000001</c:v>
                </c:pt>
                <c:pt idx="83">
                  <c:v>0.38550000000000001</c:v>
                </c:pt>
                <c:pt idx="84">
                  <c:v>0.38550000000000001</c:v>
                </c:pt>
                <c:pt idx="85">
                  <c:v>0.38750000000000001</c:v>
                </c:pt>
                <c:pt idx="86">
                  <c:v>0.38800000000000001</c:v>
                </c:pt>
                <c:pt idx="87">
                  <c:v>0.38850000000000001</c:v>
                </c:pt>
                <c:pt idx="88">
                  <c:v>0.38833333333333331</c:v>
                </c:pt>
                <c:pt idx="89">
                  <c:v>0.38900000000000001</c:v>
                </c:pt>
                <c:pt idx="90">
                  <c:v>0.39</c:v>
                </c:pt>
                <c:pt idx="91">
                  <c:v>0.38900000000000001</c:v>
                </c:pt>
                <c:pt idx="92">
                  <c:v>0.39</c:v>
                </c:pt>
                <c:pt idx="93">
                  <c:v>0.39100000000000001</c:v>
                </c:pt>
                <c:pt idx="94">
                  <c:v>0.39200000000000002</c:v>
                </c:pt>
                <c:pt idx="95">
                  <c:v>0.39300000000000002</c:v>
                </c:pt>
                <c:pt idx="96">
                  <c:v>0.39250000000000002</c:v>
                </c:pt>
                <c:pt idx="97">
                  <c:v>0.39450000000000007</c:v>
                </c:pt>
                <c:pt idx="98">
                  <c:v>0.39450000000000007</c:v>
                </c:pt>
                <c:pt idx="99">
                  <c:v>0.39700000000000002</c:v>
                </c:pt>
                <c:pt idx="100">
                  <c:v>0.39650000000000002</c:v>
                </c:pt>
                <c:pt idx="101">
                  <c:v>0.39800000000000002</c:v>
                </c:pt>
                <c:pt idx="102">
                  <c:v>0.39800000000000002</c:v>
                </c:pt>
                <c:pt idx="103">
                  <c:v>0.39850000000000008</c:v>
                </c:pt>
                <c:pt idx="104">
                  <c:v>0.39900000000000002</c:v>
                </c:pt>
                <c:pt idx="105">
                  <c:v>0.40050000000000002</c:v>
                </c:pt>
                <c:pt idx="106">
                  <c:v>0.40149999999999997</c:v>
                </c:pt>
                <c:pt idx="107">
                  <c:v>0.40149999999999997</c:v>
                </c:pt>
                <c:pt idx="108">
                  <c:v>0.40400000000000003</c:v>
                </c:pt>
                <c:pt idx="109">
                  <c:v>0.40300000000000002</c:v>
                </c:pt>
                <c:pt idx="110">
                  <c:v>0.40549999999999997</c:v>
                </c:pt>
                <c:pt idx="111">
                  <c:v>0.40649999999999997</c:v>
                </c:pt>
                <c:pt idx="112">
                  <c:v>0.40649999999999997</c:v>
                </c:pt>
                <c:pt idx="113">
                  <c:v>0.40733333333333333</c:v>
                </c:pt>
                <c:pt idx="114">
                  <c:v>0.40850000000000003</c:v>
                </c:pt>
                <c:pt idx="115">
                  <c:v>0.40900000000000003</c:v>
                </c:pt>
                <c:pt idx="116">
                  <c:v>0.41150000000000003</c:v>
                </c:pt>
                <c:pt idx="117">
                  <c:v>0.41200000000000003</c:v>
                </c:pt>
                <c:pt idx="118">
                  <c:v>0.41399999999999998</c:v>
                </c:pt>
                <c:pt idx="119">
                  <c:v>0.41500000000000004</c:v>
                </c:pt>
                <c:pt idx="120">
                  <c:v>0.41500000000000004</c:v>
                </c:pt>
                <c:pt idx="121">
                  <c:v>0.41700000000000004</c:v>
                </c:pt>
                <c:pt idx="122">
                  <c:v>0.41799999999999998</c:v>
                </c:pt>
                <c:pt idx="123">
                  <c:v>0.42050000000000004</c:v>
                </c:pt>
                <c:pt idx="124">
                  <c:v>0.42000000000000004</c:v>
                </c:pt>
                <c:pt idx="125">
                  <c:v>0.42300000000000004</c:v>
                </c:pt>
                <c:pt idx="126">
                  <c:v>0.42300000000000004</c:v>
                </c:pt>
                <c:pt idx="127">
                  <c:v>0.42500000000000004</c:v>
                </c:pt>
                <c:pt idx="128">
                  <c:v>0.42599999999999999</c:v>
                </c:pt>
                <c:pt idx="129">
                  <c:v>0.42800000000000005</c:v>
                </c:pt>
                <c:pt idx="130">
                  <c:v>0.42900000000000005</c:v>
                </c:pt>
                <c:pt idx="131">
                  <c:v>0.43200000000000005</c:v>
                </c:pt>
                <c:pt idx="132">
                  <c:v>0.43200000000000005</c:v>
                </c:pt>
                <c:pt idx="133">
                  <c:v>0.4345</c:v>
                </c:pt>
                <c:pt idx="134">
                  <c:v>0.43599999999999994</c:v>
                </c:pt>
                <c:pt idx="135">
                  <c:v>0.43700000000000006</c:v>
                </c:pt>
                <c:pt idx="136">
                  <c:v>0.4395</c:v>
                </c:pt>
                <c:pt idx="137">
                  <c:v>0.4415</c:v>
                </c:pt>
                <c:pt idx="138">
                  <c:v>0.44350000000000006</c:v>
                </c:pt>
                <c:pt idx="139">
                  <c:v>0.44500000000000006</c:v>
                </c:pt>
                <c:pt idx="140">
                  <c:v>0.44700000000000001</c:v>
                </c:pt>
                <c:pt idx="141">
                  <c:v>0.44900000000000007</c:v>
                </c:pt>
                <c:pt idx="142">
                  <c:v>0.45150000000000001</c:v>
                </c:pt>
                <c:pt idx="143">
                  <c:v>0.45450000000000002</c:v>
                </c:pt>
                <c:pt idx="144">
                  <c:v>0.45599999999999996</c:v>
                </c:pt>
                <c:pt idx="145">
                  <c:v>0.45850000000000002</c:v>
                </c:pt>
                <c:pt idx="146">
                  <c:v>0.46050000000000008</c:v>
                </c:pt>
                <c:pt idx="147">
                  <c:v>0.46350000000000002</c:v>
                </c:pt>
                <c:pt idx="148">
                  <c:v>0.46566666666666673</c:v>
                </c:pt>
                <c:pt idx="149">
                  <c:v>0.46750000000000003</c:v>
                </c:pt>
                <c:pt idx="150">
                  <c:v>0.47100000000000003</c:v>
                </c:pt>
                <c:pt idx="151">
                  <c:v>0.47300000000000009</c:v>
                </c:pt>
                <c:pt idx="152">
                  <c:v>0.47750000000000004</c:v>
                </c:pt>
                <c:pt idx="153">
                  <c:v>0.48099999999999998</c:v>
                </c:pt>
                <c:pt idx="154">
                  <c:v>0.48449999999999999</c:v>
                </c:pt>
                <c:pt idx="155">
                  <c:v>0.48799999999999999</c:v>
                </c:pt>
                <c:pt idx="156">
                  <c:v>0.49150000000000005</c:v>
                </c:pt>
                <c:pt idx="157">
                  <c:v>0.497</c:v>
                </c:pt>
                <c:pt idx="158">
                  <c:v>0.49900000000000005</c:v>
                </c:pt>
                <c:pt idx="159">
                  <c:v>0.503</c:v>
                </c:pt>
                <c:pt idx="160">
                  <c:v>0.50800000000000001</c:v>
                </c:pt>
                <c:pt idx="161">
                  <c:v>0.51349999999999996</c:v>
                </c:pt>
                <c:pt idx="162">
                  <c:v>0.51700000000000002</c:v>
                </c:pt>
                <c:pt idx="163">
                  <c:v>0.52350000000000008</c:v>
                </c:pt>
                <c:pt idx="164">
                  <c:v>0.52800000000000002</c:v>
                </c:pt>
                <c:pt idx="165">
                  <c:v>0.53449999999999998</c:v>
                </c:pt>
                <c:pt idx="166">
                  <c:v>0.54100000000000004</c:v>
                </c:pt>
                <c:pt idx="167">
                  <c:v>0.54749999999999999</c:v>
                </c:pt>
                <c:pt idx="168">
                  <c:v>0.55449999999999999</c:v>
                </c:pt>
                <c:pt idx="169">
                  <c:v>0.5615</c:v>
                </c:pt>
                <c:pt idx="170">
                  <c:v>0.56900000000000006</c:v>
                </c:pt>
                <c:pt idx="171">
                  <c:v>0.57699999999999996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036224"/>
        <c:axId val="338067456"/>
      </c:scatterChart>
      <c:valAx>
        <c:axId val="33803622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067456"/>
        <c:crosses val="autoZero"/>
        <c:crossBetween val="midCat"/>
        <c:majorUnit val="30"/>
      </c:valAx>
      <c:valAx>
        <c:axId val="338067456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036224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3'!$Q$34:$Q$2003</c:f>
              <c:numCache>
                <c:formatCode>0.00</c:formatCode>
                <c:ptCount val="1970"/>
                <c:pt idx="1">
                  <c:v>3.0583333333333335E-3</c:v>
                </c:pt>
                <c:pt idx="2">
                  <c:v>9.2291666666666668E-3</c:v>
                </c:pt>
                <c:pt idx="3">
                  <c:v>1.5441666666666666E-2</c:v>
                </c:pt>
                <c:pt idx="4">
                  <c:v>2.1645833333333333E-2</c:v>
                </c:pt>
                <c:pt idx="5">
                  <c:v>2.785E-2</c:v>
                </c:pt>
                <c:pt idx="6">
                  <c:v>3.4049999999999997E-2</c:v>
                </c:pt>
                <c:pt idx="7">
                  <c:v>4.0249999999999994E-2</c:v>
                </c:pt>
                <c:pt idx="8">
                  <c:v>4.6454166666666664E-2</c:v>
                </c:pt>
                <c:pt idx="9">
                  <c:v>5.2658333333333335E-2</c:v>
                </c:pt>
                <c:pt idx="10">
                  <c:v>5.8854166666666666E-2</c:v>
                </c:pt>
                <c:pt idx="11">
                  <c:v>6.5049999999999997E-2</c:v>
                </c:pt>
                <c:pt idx="12">
                  <c:v>7.1245833333333328E-2</c:v>
                </c:pt>
                <c:pt idx="13">
                  <c:v>7.7441666666666659E-2</c:v>
                </c:pt>
                <c:pt idx="14">
                  <c:v>8.363749999999999E-2</c:v>
                </c:pt>
                <c:pt idx="15">
                  <c:v>8.9824999999999988E-2</c:v>
                </c:pt>
                <c:pt idx="16">
                  <c:v>9.5999999999999988E-2</c:v>
                </c:pt>
                <c:pt idx="17">
                  <c:v>0.10216666666666666</c:v>
                </c:pt>
                <c:pt idx="18">
                  <c:v>0.10834583333333332</c:v>
                </c:pt>
                <c:pt idx="19">
                  <c:v>0.11453333333333332</c:v>
                </c:pt>
                <c:pt idx="20">
                  <c:v>0.12072499999999999</c:v>
                </c:pt>
                <c:pt idx="21">
                  <c:v>0.12690833333333332</c:v>
                </c:pt>
                <c:pt idx="22">
                  <c:v>0.13307916666666667</c:v>
                </c:pt>
                <c:pt idx="23">
                  <c:v>0.13924166666666665</c:v>
                </c:pt>
                <c:pt idx="24">
                  <c:v>0.14539583333333331</c:v>
                </c:pt>
                <c:pt idx="25">
                  <c:v>0.15155833333333329</c:v>
                </c:pt>
                <c:pt idx="26">
                  <c:v>0.15772499999999995</c:v>
                </c:pt>
                <c:pt idx="27">
                  <c:v>0.16388749999999994</c:v>
                </c:pt>
                <c:pt idx="28">
                  <c:v>0.17004166666666659</c:v>
                </c:pt>
                <c:pt idx="29">
                  <c:v>0.17619583333333325</c:v>
                </c:pt>
                <c:pt idx="30">
                  <c:v>0.18236666666666657</c:v>
                </c:pt>
                <c:pt idx="31">
                  <c:v>0.18855833333333324</c:v>
                </c:pt>
                <c:pt idx="32">
                  <c:v>0.19475416666666659</c:v>
                </c:pt>
                <c:pt idx="33">
                  <c:v>0.20093749999999994</c:v>
                </c:pt>
                <c:pt idx="34">
                  <c:v>0.20710833333333328</c:v>
                </c:pt>
                <c:pt idx="35">
                  <c:v>0.21327916666666663</c:v>
                </c:pt>
                <c:pt idx="36">
                  <c:v>0.21946666666666664</c:v>
                </c:pt>
                <c:pt idx="37">
                  <c:v>0.22566666666666665</c:v>
                </c:pt>
                <c:pt idx="38">
                  <c:v>0.2318625</c:v>
                </c:pt>
                <c:pt idx="39">
                  <c:v>0.23805416666666668</c:v>
                </c:pt>
                <c:pt idx="40">
                  <c:v>0.24424583333333336</c:v>
                </c:pt>
                <c:pt idx="41">
                  <c:v>0.25043333333333334</c:v>
                </c:pt>
                <c:pt idx="42">
                  <c:v>0.25662499999999999</c:v>
                </c:pt>
                <c:pt idx="43">
                  <c:v>0.26282916666666667</c:v>
                </c:pt>
                <c:pt idx="44">
                  <c:v>0.26903333333333335</c:v>
                </c:pt>
                <c:pt idx="45">
                  <c:v>0.27523333333333333</c:v>
                </c:pt>
                <c:pt idx="46">
                  <c:v>0.28143333333333331</c:v>
                </c:pt>
                <c:pt idx="47">
                  <c:v>0.2876333333333333</c:v>
                </c:pt>
                <c:pt idx="48">
                  <c:v>0.29383333333333328</c:v>
                </c:pt>
                <c:pt idx="49">
                  <c:v>0.30003333333333326</c:v>
                </c:pt>
                <c:pt idx="50">
                  <c:v>0.30623749999999994</c:v>
                </c:pt>
                <c:pt idx="51">
                  <c:v>0.31244999999999995</c:v>
                </c:pt>
                <c:pt idx="52">
                  <c:v>0.31867499999999993</c:v>
                </c:pt>
                <c:pt idx="53">
                  <c:v>0.32490833333333324</c:v>
                </c:pt>
                <c:pt idx="54">
                  <c:v>0.33114583333333325</c:v>
                </c:pt>
                <c:pt idx="55">
                  <c:v>0.3373874999999999</c:v>
                </c:pt>
                <c:pt idx="56">
                  <c:v>0.34363333333333324</c:v>
                </c:pt>
                <c:pt idx="57">
                  <c:v>0.34987499999999988</c:v>
                </c:pt>
                <c:pt idx="58">
                  <c:v>0.35611249999999989</c:v>
                </c:pt>
                <c:pt idx="59">
                  <c:v>0.36235416666666653</c:v>
                </c:pt>
                <c:pt idx="60">
                  <c:v>0.36860416666666651</c:v>
                </c:pt>
                <c:pt idx="61">
                  <c:v>0.37486666666666651</c:v>
                </c:pt>
                <c:pt idx="62">
                  <c:v>0.38114166666666649</c:v>
                </c:pt>
                <c:pt idx="63">
                  <c:v>0.3874249999999998</c:v>
                </c:pt>
                <c:pt idx="64">
                  <c:v>0.39371666666666644</c:v>
                </c:pt>
                <c:pt idx="65">
                  <c:v>0.4000208333333331</c:v>
                </c:pt>
                <c:pt idx="66">
                  <c:v>0.40632499999999977</c:v>
                </c:pt>
                <c:pt idx="67">
                  <c:v>0.4126249999999998</c:v>
                </c:pt>
                <c:pt idx="68">
                  <c:v>0.41892499999999977</c:v>
                </c:pt>
                <c:pt idx="69">
                  <c:v>0.42523749999999977</c:v>
                </c:pt>
                <c:pt idx="70">
                  <c:v>0.4315583333333331</c:v>
                </c:pt>
                <c:pt idx="71">
                  <c:v>0.43788333333333312</c:v>
                </c:pt>
                <c:pt idx="72">
                  <c:v>0.44422083333333312</c:v>
                </c:pt>
                <c:pt idx="73">
                  <c:v>0.45056666666666645</c:v>
                </c:pt>
                <c:pt idx="74">
                  <c:v>0.45691666666666647</c:v>
                </c:pt>
                <c:pt idx="75">
                  <c:v>0.46327499999999983</c:v>
                </c:pt>
                <c:pt idx="76">
                  <c:v>0.46963749999999982</c:v>
                </c:pt>
                <c:pt idx="77">
                  <c:v>0.47600833333333314</c:v>
                </c:pt>
                <c:pt idx="78">
                  <c:v>0.48239583333333313</c:v>
                </c:pt>
                <c:pt idx="79">
                  <c:v>0.48879166666666646</c:v>
                </c:pt>
                <c:pt idx="80">
                  <c:v>0.49519166666666647</c:v>
                </c:pt>
                <c:pt idx="81">
                  <c:v>0.50159999999999982</c:v>
                </c:pt>
                <c:pt idx="82">
                  <c:v>0.50801249999999987</c:v>
                </c:pt>
                <c:pt idx="83">
                  <c:v>0.51442916666666649</c:v>
                </c:pt>
                <c:pt idx="84">
                  <c:v>0.52085416666666651</c:v>
                </c:pt>
                <c:pt idx="85">
                  <c:v>0.52729583333333319</c:v>
                </c:pt>
                <c:pt idx="86">
                  <c:v>0.53375833333333322</c:v>
                </c:pt>
                <c:pt idx="87">
                  <c:v>0.54022916666666654</c:v>
                </c:pt>
                <c:pt idx="88">
                  <c:v>0.54670277777777765</c:v>
                </c:pt>
                <c:pt idx="89">
                  <c:v>0.55318055555555545</c:v>
                </c:pt>
                <c:pt idx="90">
                  <c:v>0.55967222222222213</c:v>
                </c:pt>
                <c:pt idx="91">
                  <c:v>0.5661638888888888</c:v>
                </c:pt>
                <c:pt idx="92">
                  <c:v>0.57265555555555547</c:v>
                </c:pt>
                <c:pt idx="93">
                  <c:v>0.57916388888888881</c:v>
                </c:pt>
                <c:pt idx="94">
                  <c:v>0.58568888888888881</c:v>
                </c:pt>
                <c:pt idx="95">
                  <c:v>0.59223055555555548</c:v>
                </c:pt>
                <c:pt idx="96">
                  <c:v>0.59877638888888884</c:v>
                </c:pt>
                <c:pt idx="97">
                  <c:v>0.60533472222222218</c:v>
                </c:pt>
                <c:pt idx="98">
                  <c:v>0.61190972222222217</c:v>
                </c:pt>
                <c:pt idx="99">
                  <c:v>0.61850555555555553</c:v>
                </c:pt>
                <c:pt idx="100">
                  <c:v>0.62511805555555555</c:v>
                </c:pt>
                <c:pt idx="101">
                  <c:v>0.63173888888888885</c:v>
                </c:pt>
                <c:pt idx="102">
                  <c:v>0.63837222222222223</c:v>
                </c:pt>
                <c:pt idx="103">
                  <c:v>0.64500972222222219</c:v>
                </c:pt>
                <c:pt idx="104">
                  <c:v>0.65165555555555554</c:v>
                </c:pt>
                <c:pt idx="105">
                  <c:v>0.65831805555555556</c:v>
                </c:pt>
                <c:pt idx="106">
                  <c:v>0.66500138888888893</c:v>
                </c:pt>
                <c:pt idx="107">
                  <c:v>0.67169305555555558</c:v>
                </c:pt>
                <c:pt idx="108">
                  <c:v>0.67840555555555559</c:v>
                </c:pt>
                <c:pt idx="109">
                  <c:v>0.68513055555555558</c:v>
                </c:pt>
                <c:pt idx="110">
                  <c:v>0.69186805555555553</c:v>
                </c:pt>
                <c:pt idx="111">
                  <c:v>0.69863472222222223</c:v>
                </c:pt>
                <c:pt idx="112">
                  <c:v>0.7054097222222222</c:v>
                </c:pt>
                <c:pt idx="113">
                  <c:v>0.71219166666666667</c:v>
                </c:pt>
                <c:pt idx="114">
                  <c:v>0.7189902777777778</c:v>
                </c:pt>
                <c:pt idx="115">
                  <c:v>0.7258027777777778</c:v>
                </c:pt>
                <c:pt idx="116">
                  <c:v>0.73264027777777785</c:v>
                </c:pt>
                <c:pt idx="117">
                  <c:v>0.73950277777777784</c:v>
                </c:pt>
                <c:pt idx="118">
                  <c:v>0.74638611111111119</c:v>
                </c:pt>
                <c:pt idx="119">
                  <c:v>0.75329444444444449</c:v>
                </c:pt>
                <c:pt idx="120">
                  <c:v>0.76021111111111117</c:v>
                </c:pt>
                <c:pt idx="121">
                  <c:v>0.76714444444444452</c:v>
                </c:pt>
                <c:pt idx="122">
                  <c:v>0.77410277777777781</c:v>
                </c:pt>
                <c:pt idx="123">
                  <c:v>0.78109027777777784</c:v>
                </c:pt>
                <c:pt idx="124">
                  <c:v>0.78809444444444454</c:v>
                </c:pt>
                <c:pt idx="125">
                  <c:v>0.79511944444444449</c:v>
                </c:pt>
                <c:pt idx="126">
                  <c:v>0.80216944444444449</c:v>
                </c:pt>
                <c:pt idx="127">
                  <c:v>0.80923611111111116</c:v>
                </c:pt>
                <c:pt idx="128">
                  <c:v>0.81632777777777787</c:v>
                </c:pt>
                <c:pt idx="129">
                  <c:v>0.82344444444444453</c:v>
                </c:pt>
                <c:pt idx="130">
                  <c:v>0.83058611111111125</c:v>
                </c:pt>
                <c:pt idx="131">
                  <c:v>0.83776111111111129</c:v>
                </c:pt>
                <c:pt idx="132">
                  <c:v>0.84496111111111127</c:v>
                </c:pt>
                <c:pt idx="133">
                  <c:v>0.85218194444444462</c:v>
                </c:pt>
                <c:pt idx="134">
                  <c:v>0.85943611111111129</c:v>
                </c:pt>
                <c:pt idx="135">
                  <c:v>0.86671111111111132</c:v>
                </c:pt>
                <c:pt idx="136">
                  <c:v>0.87401527777777799</c:v>
                </c:pt>
                <c:pt idx="137">
                  <c:v>0.88135694444444468</c:v>
                </c:pt>
                <c:pt idx="138">
                  <c:v>0.8887319444444447</c:v>
                </c:pt>
                <c:pt idx="139">
                  <c:v>0.89613611111111136</c:v>
                </c:pt>
                <c:pt idx="140">
                  <c:v>0.90356944444444465</c:v>
                </c:pt>
                <c:pt idx="141">
                  <c:v>0.91103611111111127</c:v>
                </c:pt>
                <c:pt idx="142">
                  <c:v>0.91854027777777791</c:v>
                </c:pt>
                <c:pt idx="143">
                  <c:v>0.92609027777777786</c:v>
                </c:pt>
                <c:pt idx="144">
                  <c:v>0.93367777777777783</c:v>
                </c:pt>
                <c:pt idx="145">
                  <c:v>0.94129861111111113</c:v>
                </c:pt>
                <c:pt idx="146">
                  <c:v>0.94895694444444445</c:v>
                </c:pt>
                <c:pt idx="147">
                  <c:v>0.95665694444444449</c:v>
                </c:pt>
                <c:pt idx="148">
                  <c:v>0.96440000000000003</c:v>
                </c:pt>
                <c:pt idx="149">
                  <c:v>0.97217638888888891</c:v>
                </c:pt>
                <c:pt idx="150">
                  <c:v>0.9799972222222223</c:v>
                </c:pt>
                <c:pt idx="151">
                  <c:v>0.98786388888888899</c:v>
                </c:pt>
                <c:pt idx="152">
                  <c:v>0.99578472222222236</c:v>
                </c:pt>
                <c:pt idx="153">
                  <c:v>1.0037722222222223</c:v>
                </c:pt>
                <c:pt idx="154">
                  <c:v>1.0118180555555556</c:v>
                </c:pt>
                <c:pt idx="155">
                  <c:v>1.0199222222222222</c:v>
                </c:pt>
                <c:pt idx="156">
                  <c:v>1.0280847222222222</c:v>
                </c:pt>
                <c:pt idx="157">
                  <c:v>1.0363222222222221</c:v>
                </c:pt>
                <c:pt idx="158">
                  <c:v>1.0446222222222221</c:v>
                </c:pt>
                <c:pt idx="159">
                  <c:v>1.0529722222222222</c:v>
                </c:pt>
                <c:pt idx="160">
                  <c:v>1.0613972222222221</c:v>
                </c:pt>
                <c:pt idx="161">
                  <c:v>1.069909722222222</c:v>
                </c:pt>
                <c:pt idx="162">
                  <c:v>1.078497222222222</c:v>
                </c:pt>
                <c:pt idx="163">
                  <c:v>1.0871680555555554</c:v>
                </c:pt>
                <c:pt idx="164">
                  <c:v>1.0959305555555554</c:v>
                </c:pt>
                <c:pt idx="165">
                  <c:v>1.104784722222222</c:v>
                </c:pt>
                <c:pt idx="166">
                  <c:v>1.113747222222222</c:v>
                </c:pt>
                <c:pt idx="167">
                  <c:v>1.1228180555555554</c:v>
                </c:pt>
                <c:pt idx="168">
                  <c:v>1.1320013888888887</c:v>
                </c:pt>
                <c:pt idx="169">
                  <c:v>1.1413013888888888</c:v>
                </c:pt>
                <c:pt idx="170">
                  <c:v>1.1507222222222222</c:v>
                </c:pt>
                <c:pt idx="171">
                  <c:v>1.1602722222222221</c:v>
                </c:pt>
              </c:numCache>
            </c:numRef>
          </c:xVal>
          <c:yVal>
            <c:numRef>
              <c:f>'Batch 3'!$L$34:$L$2003</c:f>
              <c:numCache>
                <c:formatCode>General</c:formatCode>
                <c:ptCount val="1970"/>
                <c:pt idx="0">
                  <c:v>8070</c:v>
                </c:pt>
                <c:pt idx="1">
                  <c:v>8060</c:v>
                </c:pt>
                <c:pt idx="2">
                  <c:v>8010</c:v>
                </c:pt>
                <c:pt idx="3">
                  <c:v>7970</c:v>
                </c:pt>
                <c:pt idx="4">
                  <c:v>7920</c:v>
                </c:pt>
                <c:pt idx="5">
                  <c:v>7880</c:v>
                </c:pt>
                <c:pt idx="6">
                  <c:v>7830</c:v>
                </c:pt>
                <c:pt idx="7">
                  <c:v>7790</c:v>
                </c:pt>
                <c:pt idx="8">
                  <c:v>7740</c:v>
                </c:pt>
                <c:pt idx="9">
                  <c:v>7690</c:v>
                </c:pt>
                <c:pt idx="10">
                  <c:v>7650</c:v>
                </c:pt>
                <c:pt idx="11">
                  <c:v>7610</c:v>
                </c:pt>
                <c:pt idx="12">
                  <c:v>7560</c:v>
                </c:pt>
                <c:pt idx="13">
                  <c:v>7520</c:v>
                </c:pt>
                <c:pt idx="14">
                  <c:v>7470</c:v>
                </c:pt>
                <c:pt idx="15">
                  <c:v>7430</c:v>
                </c:pt>
                <c:pt idx="16">
                  <c:v>7380</c:v>
                </c:pt>
                <c:pt idx="17">
                  <c:v>7340</c:v>
                </c:pt>
                <c:pt idx="18">
                  <c:v>7300</c:v>
                </c:pt>
                <c:pt idx="19">
                  <c:v>7250</c:v>
                </c:pt>
                <c:pt idx="20">
                  <c:v>7210</c:v>
                </c:pt>
                <c:pt idx="21">
                  <c:v>7160</c:v>
                </c:pt>
                <c:pt idx="22">
                  <c:v>7120</c:v>
                </c:pt>
                <c:pt idx="23">
                  <c:v>7070</c:v>
                </c:pt>
                <c:pt idx="24">
                  <c:v>7030</c:v>
                </c:pt>
                <c:pt idx="25">
                  <c:v>6980</c:v>
                </c:pt>
                <c:pt idx="26">
                  <c:v>6940</c:v>
                </c:pt>
                <c:pt idx="27">
                  <c:v>6900</c:v>
                </c:pt>
                <c:pt idx="28">
                  <c:v>6850</c:v>
                </c:pt>
                <c:pt idx="29">
                  <c:v>6810</c:v>
                </c:pt>
                <c:pt idx="30">
                  <c:v>6760</c:v>
                </c:pt>
                <c:pt idx="31">
                  <c:v>6720</c:v>
                </c:pt>
                <c:pt idx="32">
                  <c:v>6680</c:v>
                </c:pt>
                <c:pt idx="33">
                  <c:v>6630</c:v>
                </c:pt>
                <c:pt idx="34">
                  <c:v>6590</c:v>
                </c:pt>
                <c:pt idx="35">
                  <c:v>6540</c:v>
                </c:pt>
                <c:pt idx="36">
                  <c:v>6500</c:v>
                </c:pt>
                <c:pt idx="37">
                  <c:v>6460</c:v>
                </c:pt>
                <c:pt idx="38">
                  <c:v>6410</c:v>
                </c:pt>
                <c:pt idx="39">
                  <c:v>6370</c:v>
                </c:pt>
                <c:pt idx="40">
                  <c:v>6330</c:v>
                </c:pt>
                <c:pt idx="41">
                  <c:v>6280</c:v>
                </c:pt>
                <c:pt idx="42">
                  <c:v>6240</c:v>
                </c:pt>
                <c:pt idx="43">
                  <c:v>6200</c:v>
                </c:pt>
                <c:pt idx="44">
                  <c:v>6150</c:v>
                </c:pt>
                <c:pt idx="45">
                  <c:v>6110</c:v>
                </c:pt>
                <c:pt idx="46">
                  <c:v>6070</c:v>
                </c:pt>
                <c:pt idx="47">
                  <c:v>6030</c:v>
                </c:pt>
                <c:pt idx="48">
                  <c:v>5980</c:v>
                </c:pt>
                <c:pt idx="49">
                  <c:v>5940</c:v>
                </c:pt>
                <c:pt idx="50">
                  <c:v>5900</c:v>
                </c:pt>
                <c:pt idx="51">
                  <c:v>5850</c:v>
                </c:pt>
                <c:pt idx="52">
                  <c:v>5810</c:v>
                </c:pt>
                <c:pt idx="53">
                  <c:v>5770</c:v>
                </c:pt>
                <c:pt idx="54">
                  <c:v>5730</c:v>
                </c:pt>
                <c:pt idx="55">
                  <c:v>5680</c:v>
                </c:pt>
                <c:pt idx="56">
                  <c:v>5640</c:v>
                </c:pt>
                <c:pt idx="57">
                  <c:v>5600</c:v>
                </c:pt>
                <c:pt idx="58">
                  <c:v>5550</c:v>
                </c:pt>
                <c:pt idx="59">
                  <c:v>5510</c:v>
                </c:pt>
                <c:pt idx="60">
                  <c:v>5470</c:v>
                </c:pt>
                <c:pt idx="61">
                  <c:v>5430</c:v>
                </c:pt>
                <c:pt idx="62">
                  <c:v>5380</c:v>
                </c:pt>
                <c:pt idx="63">
                  <c:v>5340</c:v>
                </c:pt>
                <c:pt idx="64">
                  <c:v>5300</c:v>
                </c:pt>
                <c:pt idx="65">
                  <c:v>5260</c:v>
                </c:pt>
                <c:pt idx="66">
                  <c:v>5210</c:v>
                </c:pt>
                <c:pt idx="67">
                  <c:v>5170</c:v>
                </c:pt>
                <c:pt idx="68">
                  <c:v>5130</c:v>
                </c:pt>
                <c:pt idx="69">
                  <c:v>5090</c:v>
                </c:pt>
                <c:pt idx="70">
                  <c:v>5050</c:v>
                </c:pt>
                <c:pt idx="71">
                  <c:v>5000</c:v>
                </c:pt>
                <c:pt idx="72">
                  <c:v>4960</c:v>
                </c:pt>
                <c:pt idx="73">
                  <c:v>4920</c:v>
                </c:pt>
                <c:pt idx="74">
                  <c:v>4880</c:v>
                </c:pt>
                <c:pt idx="75">
                  <c:v>4840</c:v>
                </c:pt>
                <c:pt idx="76">
                  <c:v>4800</c:v>
                </c:pt>
                <c:pt idx="77">
                  <c:v>4760</c:v>
                </c:pt>
                <c:pt idx="78">
                  <c:v>4710</c:v>
                </c:pt>
                <c:pt idx="79">
                  <c:v>4670</c:v>
                </c:pt>
                <c:pt idx="80">
                  <c:v>4630</c:v>
                </c:pt>
                <c:pt idx="81">
                  <c:v>4590</c:v>
                </c:pt>
                <c:pt idx="82">
                  <c:v>4550</c:v>
                </c:pt>
                <c:pt idx="83">
                  <c:v>4510</c:v>
                </c:pt>
                <c:pt idx="84">
                  <c:v>4460</c:v>
                </c:pt>
                <c:pt idx="85">
                  <c:v>4420</c:v>
                </c:pt>
                <c:pt idx="86">
                  <c:v>4380</c:v>
                </c:pt>
                <c:pt idx="87">
                  <c:v>4340</c:v>
                </c:pt>
                <c:pt idx="88">
                  <c:v>4300</c:v>
                </c:pt>
                <c:pt idx="89">
                  <c:v>4260</c:v>
                </c:pt>
                <c:pt idx="90">
                  <c:v>4220</c:v>
                </c:pt>
                <c:pt idx="91">
                  <c:v>4180</c:v>
                </c:pt>
                <c:pt idx="92">
                  <c:v>4140</c:v>
                </c:pt>
                <c:pt idx="93">
                  <c:v>4090</c:v>
                </c:pt>
                <c:pt idx="94">
                  <c:v>4050</c:v>
                </c:pt>
                <c:pt idx="95">
                  <c:v>4010</c:v>
                </c:pt>
                <c:pt idx="96">
                  <c:v>3970</c:v>
                </c:pt>
                <c:pt idx="97">
                  <c:v>3930</c:v>
                </c:pt>
                <c:pt idx="98">
                  <c:v>3890</c:v>
                </c:pt>
                <c:pt idx="99">
                  <c:v>3850</c:v>
                </c:pt>
                <c:pt idx="100">
                  <c:v>3810</c:v>
                </c:pt>
                <c:pt idx="101">
                  <c:v>3770</c:v>
                </c:pt>
                <c:pt idx="102">
                  <c:v>3730</c:v>
                </c:pt>
                <c:pt idx="103">
                  <c:v>3690</c:v>
                </c:pt>
                <c:pt idx="104">
                  <c:v>3640</c:v>
                </c:pt>
                <c:pt idx="105">
                  <c:v>3610</c:v>
                </c:pt>
                <c:pt idx="106">
                  <c:v>3560</c:v>
                </c:pt>
                <c:pt idx="107">
                  <c:v>3520</c:v>
                </c:pt>
                <c:pt idx="108">
                  <c:v>3480</c:v>
                </c:pt>
                <c:pt idx="109">
                  <c:v>3440</c:v>
                </c:pt>
                <c:pt idx="110">
                  <c:v>3400</c:v>
                </c:pt>
                <c:pt idx="111">
                  <c:v>3360</c:v>
                </c:pt>
                <c:pt idx="112">
                  <c:v>3320</c:v>
                </c:pt>
                <c:pt idx="113">
                  <c:v>3280</c:v>
                </c:pt>
                <c:pt idx="114">
                  <c:v>3240</c:v>
                </c:pt>
                <c:pt idx="115">
                  <c:v>3200</c:v>
                </c:pt>
                <c:pt idx="116">
                  <c:v>3160</c:v>
                </c:pt>
                <c:pt idx="117">
                  <c:v>3120</c:v>
                </c:pt>
                <c:pt idx="118">
                  <c:v>3080</c:v>
                </c:pt>
                <c:pt idx="119">
                  <c:v>3040</c:v>
                </c:pt>
                <c:pt idx="120">
                  <c:v>3000</c:v>
                </c:pt>
                <c:pt idx="121">
                  <c:v>2960</c:v>
                </c:pt>
                <c:pt idx="122">
                  <c:v>2910</c:v>
                </c:pt>
                <c:pt idx="123">
                  <c:v>2880</c:v>
                </c:pt>
                <c:pt idx="124">
                  <c:v>2840</c:v>
                </c:pt>
                <c:pt idx="125">
                  <c:v>2800</c:v>
                </c:pt>
                <c:pt idx="126">
                  <c:v>2760</c:v>
                </c:pt>
                <c:pt idx="127">
                  <c:v>2720</c:v>
                </c:pt>
                <c:pt idx="128">
                  <c:v>2680</c:v>
                </c:pt>
                <c:pt idx="129">
                  <c:v>2640</c:v>
                </c:pt>
                <c:pt idx="130">
                  <c:v>2600</c:v>
                </c:pt>
                <c:pt idx="131">
                  <c:v>2560</c:v>
                </c:pt>
                <c:pt idx="132">
                  <c:v>2520</c:v>
                </c:pt>
                <c:pt idx="133">
                  <c:v>2480</c:v>
                </c:pt>
                <c:pt idx="134">
                  <c:v>2440</c:v>
                </c:pt>
                <c:pt idx="135">
                  <c:v>2400</c:v>
                </c:pt>
                <c:pt idx="136">
                  <c:v>2360</c:v>
                </c:pt>
                <c:pt idx="137">
                  <c:v>2320</c:v>
                </c:pt>
                <c:pt idx="138">
                  <c:v>2280</c:v>
                </c:pt>
                <c:pt idx="139">
                  <c:v>2240</c:v>
                </c:pt>
                <c:pt idx="140">
                  <c:v>2200</c:v>
                </c:pt>
                <c:pt idx="141">
                  <c:v>2160</c:v>
                </c:pt>
                <c:pt idx="142">
                  <c:v>2120</c:v>
                </c:pt>
                <c:pt idx="143">
                  <c:v>2080</c:v>
                </c:pt>
                <c:pt idx="144">
                  <c:v>2050</c:v>
                </c:pt>
                <c:pt idx="145">
                  <c:v>2000</c:v>
                </c:pt>
                <c:pt idx="146">
                  <c:v>1965</c:v>
                </c:pt>
                <c:pt idx="147">
                  <c:v>1926</c:v>
                </c:pt>
                <c:pt idx="148">
                  <c:v>1887</c:v>
                </c:pt>
                <c:pt idx="149">
                  <c:v>1847</c:v>
                </c:pt>
                <c:pt idx="150">
                  <c:v>1808</c:v>
                </c:pt>
                <c:pt idx="151">
                  <c:v>1769</c:v>
                </c:pt>
                <c:pt idx="152">
                  <c:v>1729</c:v>
                </c:pt>
                <c:pt idx="153">
                  <c:v>1690</c:v>
                </c:pt>
                <c:pt idx="154">
                  <c:v>1651</c:v>
                </c:pt>
                <c:pt idx="155">
                  <c:v>1612</c:v>
                </c:pt>
                <c:pt idx="156">
                  <c:v>1573</c:v>
                </c:pt>
                <c:pt idx="157">
                  <c:v>1533</c:v>
                </c:pt>
                <c:pt idx="158">
                  <c:v>1494</c:v>
                </c:pt>
                <c:pt idx="159">
                  <c:v>1455</c:v>
                </c:pt>
                <c:pt idx="160">
                  <c:v>1416</c:v>
                </c:pt>
                <c:pt idx="161">
                  <c:v>1377</c:v>
                </c:pt>
                <c:pt idx="162">
                  <c:v>1338</c:v>
                </c:pt>
                <c:pt idx="163">
                  <c:v>1299</c:v>
                </c:pt>
                <c:pt idx="164">
                  <c:v>1260</c:v>
                </c:pt>
                <c:pt idx="165">
                  <c:v>1221</c:v>
                </c:pt>
                <c:pt idx="166">
                  <c:v>1182</c:v>
                </c:pt>
                <c:pt idx="167">
                  <c:v>1142</c:v>
                </c:pt>
                <c:pt idx="168">
                  <c:v>1104</c:v>
                </c:pt>
                <c:pt idx="169">
                  <c:v>1065</c:v>
                </c:pt>
                <c:pt idx="170">
                  <c:v>1026</c:v>
                </c:pt>
                <c:pt idx="171">
                  <c:v>987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091008"/>
        <c:axId val="338109952"/>
      </c:scatterChart>
      <c:valAx>
        <c:axId val="338091008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109952"/>
        <c:crosses val="autoZero"/>
        <c:crossBetween val="midCat"/>
      </c:valAx>
      <c:valAx>
        <c:axId val="338109952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091008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3'!$L$34:$L$2003</c:f>
              <c:numCache>
                <c:formatCode>General</c:formatCode>
                <c:ptCount val="1970"/>
                <c:pt idx="0">
                  <c:v>8070</c:v>
                </c:pt>
                <c:pt idx="1">
                  <c:v>8060</c:v>
                </c:pt>
                <c:pt idx="2">
                  <c:v>8010</c:v>
                </c:pt>
                <c:pt idx="3">
                  <c:v>7970</c:v>
                </c:pt>
                <c:pt idx="4">
                  <c:v>7920</c:v>
                </c:pt>
                <c:pt idx="5">
                  <c:v>7880</c:v>
                </c:pt>
                <c:pt idx="6">
                  <c:v>7830</c:v>
                </c:pt>
                <c:pt idx="7">
                  <c:v>7790</c:v>
                </c:pt>
                <c:pt idx="8">
                  <c:v>7740</c:v>
                </c:pt>
                <c:pt idx="9">
                  <c:v>7690</c:v>
                </c:pt>
                <c:pt idx="10">
                  <c:v>7650</c:v>
                </c:pt>
                <c:pt idx="11">
                  <c:v>7610</c:v>
                </c:pt>
                <c:pt idx="12">
                  <c:v>7560</c:v>
                </c:pt>
                <c:pt idx="13">
                  <c:v>7520</c:v>
                </c:pt>
                <c:pt idx="14">
                  <c:v>7470</c:v>
                </c:pt>
                <c:pt idx="15">
                  <c:v>7430</c:v>
                </c:pt>
                <c:pt idx="16">
                  <c:v>7380</c:v>
                </c:pt>
                <c:pt idx="17">
                  <c:v>7340</c:v>
                </c:pt>
                <c:pt idx="18">
                  <c:v>7300</c:v>
                </c:pt>
                <c:pt idx="19">
                  <c:v>7250</c:v>
                </c:pt>
                <c:pt idx="20">
                  <c:v>7210</c:v>
                </c:pt>
                <c:pt idx="21">
                  <c:v>7160</c:v>
                </c:pt>
                <c:pt idx="22">
                  <c:v>7120</c:v>
                </c:pt>
                <c:pt idx="23">
                  <c:v>7070</c:v>
                </c:pt>
                <c:pt idx="24">
                  <c:v>7030</c:v>
                </c:pt>
                <c:pt idx="25">
                  <c:v>6980</c:v>
                </c:pt>
                <c:pt idx="26">
                  <c:v>6940</c:v>
                </c:pt>
                <c:pt idx="27">
                  <c:v>6900</c:v>
                </c:pt>
                <c:pt idx="28">
                  <c:v>6850</c:v>
                </c:pt>
                <c:pt idx="29">
                  <c:v>6810</c:v>
                </c:pt>
                <c:pt idx="30">
                  <c:v>6760</c:v>
                </c:pt>
                <c:pt idx="31">
                  <c:v>6720</c:v>
                </c:pt>
                <c:pt idx="32">
                  <c:v>6680</c:v>
                </c:pt>
                <c:pt idx="33">
                  <c:v>6630</c:v>
                </c:pt>
                <c:pt idx="34">
                  <c:v>6590</c:v>
                </c:pt>
                <c:pt idx="35">
                  <c:v>6540</c:v>
                </c:pt>
                <c:pt idx="36">
                  <c:v>6500</c:v>
                </c:pt>
                <c:pt idx="37">
                  <c:v>6460</c:v>
                </c:pt>
                <c:pt idx="38">
                  <c:v>6410</c:v>
                </c:pt>
                <c:pt idx="39">
                  <c:v>6370</c:v>
                </c:pt>
                <c:pt idx="40">
                  <c:v>6330</c:v>
                </c:pt>
                <c:pt idx="41">
                  <c:v>6280</c:v>
                </c:pt>
                <c:pt idx="42">
                  <c:v>6240</c:v>
                </c:pt>
                <c:pt idx="43">
                  <c:v>6200</c:v>
                </c:pt>
                <c:pt idx="44">
                  <c:v>6150</c:v>
                </c:pt>
                <c:pt idx="45">
                  <c:v>6110</c:v>
                </c:pt>
                <c:pt idx="46">
                  <c:v>6070</c:v>
                </c:pt>
                <c:pt idx="47">
                  <c:v>6030</c:v>
                </c:pt>
                <c:pt idx="48">
                  <c:v>5980</c:v>
                </c:pt>
                <c:pt idx="49">
                  <c:v>5940</c:v>
                </c:pt>
                <c:pt idx="50">
                  <c:v>5900</c:v>
                </c:pt>
                <c:pt idx="51">
                  <c:v>5850</c:v>
                </c:pt>
                <c:pt idx="52">
                  <c:v>5810</c:v>
                </c:pt>
                <c:pt idx="53">
                  <c:v>5770</c:v>
                </c:pt>
                <c:pt idx="54">
                  <c:v>5730</c:v>
                </c:pt>
                <c:pt idx="55">
                  <c:v>5680</c:v>
                </c:pt>
                <c:pt idx="56">
                  <c:v>5640</c:v>
                </c:pt>
                <c:pt idx="57">
                  <c:v>5600</c:v>
                </c:pt>
                <c:pt idx="58">
                  <c:v>5550</c:v>
                </c:pt>
                <c:pt idx="59">
                  <c:v>5510</c:v>
                </c:pt>
                <c:pt idx="60">
                  <c:v>5470</c:v>
                </c:pt>
                <c:pt idx="61">
                  <c:v>5430</c:v>
                </c:pt>
                <c:pt idx="62">
                  <c:v>5380</c:v>
                </c:pt>
                <c:pt idx="63">
                  <c:v>5340</c:v>
                </c:pt>
                <c:pt idx="64">
                  <c:v>5300</c:v>
                </c:pt>
                <c:pt idx="65">
                  <c:v>5260</c:v>
                </c:pt>
                <c:pt idx="66">
                  <c:v>5210</c:v>
                </c:pt>
                <c:pt idx="67">
                  <c:v>5170</c:v>
                </c:pt>
                <c:pt idx="68">
                  <c:v>5130</c:v>
                </c:pt>
                <c:pt idx="69">
                  <c:v>5090</c:v>
                </c:pt>
                <c:pt idx="70">
                  <c:v>5050</c:v>
                </c:pt>
                <c:pt idx="71">
                  <c:v>5000</c:v>
                </c:pt>
                <c:pt idx="72">
                  <c:v>4960</c:v>
                </c:pt>
                <c:pt idx="73">
                  <c:v>4920</c:v>
                </c:pt>
                <c:pt idx="74">
                  <c:v>4880</c:v>
                </c:pt>
                <c:pt idx="75">
                  <c:v>4840</c:v>
                </c:pt>
                <c:pt idx="76">
                  <c:v>4800</c:v>
                </c:pt>
                <c:pt idx="77">
                  <c:v>4760</c:v>
                </c:pt>
                <c:pt idx="78">
                  <c:v>4710</c:v>
                </c:pt>
                <c:pt idx="79">
                  <c:v>4670</c:v>
                </c:pt>
                <c:pt idx="80">
                  <c:v>4630</c:v>
                </c:pt>
                <c:pt idx="81">
                  <c:v>4590</c:v>
                </c:pt>
                <c:pt idx="82">
                  <c:v>4550</c:v>
                </c:pt>
                <c:pt idx="83">
                  <c:v>4510</c:v>
                </c:pt>
                <c:pt idx="84">
                  <c:v>4460</c:v>
                </c:pt>
                <c:pt idx="85">
                  <c:v>4420</c:v>
                </c:pt>
                <c:pt idx="86">
                  <c:v>4380</c:v>
                </c:pt>
                <c:pt idx="87">
                  <c:v>4340</c:v>
                </c:pt>
                <c:pt idx="88">
                  <c:v>4300</c:v>
                </c:pt>
                <c:pt idx="89">
                  <c:v>4260</c:v>
                </c:pt>
                <c:pt idx="90">
                  <c:v>4220</c:v>
                </c:pt>
                <c:pt idx="91">
                  <c:v>4180</c:v>
                </c:pt>
                <c:pt idx="92">
                  <c:v>4140</c:v>
                </c:pt>
                <c:pt idx="93">
                  <c:v>4090</c:v>
                </c:pt>
                <c:pt idx="94">
                  <c:v>4050</c:v>
                </c:pt>
                <c:pt idx="95">
                  <c:v>4010</c:v>
                </c:pt>
                <c:pt idx="96">
                  <c:v>3970</c:v>
                </c:pt>
                <c:pt idx="97">
                  <c:v>3930</c:v>
                </c:pt>
                <c:pt idx="98">
                  <c:v>3890</c:v>
                </c:pt>
                <c:pt idx="99">
                  <c:v>3850</c:v>
                </c:pt>
                <c:pt idx="100">
                  <c:v>3810</c:v>
                </c:pt>
                <c:pt idx="101">
                  <c:v>3770</c:v>
                </c:pt>
                <c:pt idx="102">
                  <c:v>3730</c:v>
                </c:pt>
                <c:pt idx="103">
                  <c:v>3690</c:v>
                </c:pt>
                <c:pt idx="104">
                  <c:v>3640</c:v>
                </c:pt>
                <c:pt idx="105">
                  <c:v>3610</c:v>
                </c:pt>
                <c:pt idx="106">
                  <c:v>3560</c:v>
                </c:pt>
                <c:pt idx="107">
                  <c:v>3520</c:v>
                </c:pt>
                <c:pt idx="108">
                  <c:v>3480</c:v>
                </c:pt>
                <c:pt idx="109">
                  <c:v>3440</c:v>
                </c:pt>
                <c:pt idx="110">
                  <c:v>3400</c:v>
                </c:pt>
                <c:pt idx="111">
                  <c:v>3360</c:v>
                </c:pt>
                <c:pt idx="112">
                  <c:v>3320</c:v>
                </c:pt>
                <c:pt idx="113">
                  <c:v>3280</c:v>
                </c:pt>
                <c:pt idx="114">
                  <c:v>3240</c:v>
                </c:pt>
                <c:pt idx="115">
                  <c:v>3200</c:v>
                </c:pt>
                <c:pt idx="116">
                  <c:v>3160</c:v>
                </c:pt>
                <c:pt idx="117">
                  <c:v>3120</c:v>
                </c:pt>
                <c:pt idx="118">
                  <c:v>3080</c:v>
                </c:pt>
                <c:pt idx="119">
                  <c:v>3040</c:v>
                </c:pt>
                <c:pt idx="120">
                  <c:v>3000</c:v>
                </c:pt>
                <c:pt idx="121">
                  <c:v>2960</c:v>
                </c:pt>
                <c:pt idx="122">
                  <c:v>2910</c:v>
                </c:pt>
                <c:pt idx="123">
                  <c:v>2880</c:v>
                </c:pt>
                <c:pt idx="124">
                  <c:v>2840</c:v>
                </c:pt>
                <c:pt idx="125">
                  <c:v>2800</c:v>
                </c:pt>
                <c:pt idx="126">
                  <c:v>2760</c:v>
                </c:pt>
                <c:pt idx="127">
                  <c:v>2720</c:v>
                </c:pt>
                <c:pt idx="128">
                  <c:v>2680</c:v>
                </c:pt>
                <c:pt idx="129">
                  <c:v>2640</c:v>
                </c:pt>
                <c:pt idx="130">
                  <c:v>2600</c:v>
                </c:pt>
                <c:pt idx="131">
                  <c:v>2560</c:v>
                </c:pt>
                <c:pt idx="132">
                  <c:v>2520</c:v>
                </c:pt>
                <c:pt idx="133">
                  <c:v>2480</c:v>
                </c:pt>
                <c:pt idx="134">
                  <c:v>2440</c:v>
                </c:pt>
                <c:pt idx="135">
                  <c:v>2400</c:v>
                </c:pt>
                <c:pt idx="136">
                  <c:v>2360</c:v>
                </c:pt>
                <c:pt idx="137">
                  <c:v>2320</c:v>
                </c:pt>
                <c:pt idx="138">
                  <c:v>2280</c:v>
                </c:pt>
                <c:pt idx="139">
                  <c:v>2240</c:v>
                </c:pt>
                <c:pt idx="140">
                  <c:v>2200</c:v>
                </c:pt>
                <c:pt idx="141">
                  <c:v>2160</c:v>
                </c:pt>
                <c:pt idx="142">
                  <c:v>2120</c:v>
                </c:pt>
                <c:pt idx="143">
                  <c:v>2080</c:v>
                </c:pt>
                <c:pt idx="144">
                  <c:v>2050</c:v>
                </c:pt>
                <c:pt idx="145">
                  <c:v>2000</c:v>
                </c:pt>
                <c:pt idx="146">
                  <c:v>1965</c:v>
                </c:pt>
                <c:pt idx="147">
                  <c:v>1926</c:v>
                </c:pt>
                <c:pt idx="148">
                  <c:v>1887</c:v>
                </c:pt>
                <c:pt idx="149">
                  <c:v>1847</c:v>
                </c:pt>
                <c:pt idx="150">
                  <c:v>1808</c:v>
                </c:pt>
                <c:pt idx="151">
                  <c:v>1769</c:v>
                </c:pt>
                <c:pt idx="152">
                  <c:v>1729</c:v>
                </c:pt>
                <c:pt idx="153">
                  <c:v>1690</c:v>
                </c:pt>
                <c:pt idx="154">
                  <c:v>1651</c:v>
                </c:pt>
                <c:pt idx="155">
                  <c:v>1612</c:v>
                </c:pt>
                <c:pt idx="156">
                  <c:v>1573</c:v>
                </c:pt>
                <c:pt idx="157">
                  <c:v>1533</c:v>
                </c:pt>
                <c:pt idx="158">
                  <c:v>1494</c:v>
                </c:pt>
                <c:pt idx="159">
                  <c:v>1455</c:v>
                </c:pt>
                <c:pt idx="160">
                  <c:v>1416</c:v>
                </c:pt>
                <c:pt idx="161">
                  <c:v>1377</c:v>
                </c:pt>
                <c:pt idx="162">
                  <c:v>1338</c:v>
                </c:pt>
                <c:pt idx="163">
                  <c:v>1299</c:v>
                </c:pt>
                <c:pt idx="164">
                  <c:v>1260</c:v>
                </c:pt>
                <c:pt idx="165">
                  <c:v>1221</c:v>
                </c:pt>
                <c:pt idx="166">
                  <c:v>1182</c:v>
                </c:pt>
                <c:pt idx="167">
                  <c:v>1142</c:v>
                </c:pt>
                <c:pt idx="168">
                  <c:v>1104</c:v>
                </c:pt>
                <c:pt idx="169">
                  <c:v>1065</c:v>
                </c:pt>
                <c:pt idx="170">
                  <c:v>1026</c:v>
                </c:pt>
                <c:pt idx="171">
                  <c:v>987</c:v>
                </c:pt>
              </c:numCache>
            </c:numRef>
          </c:xVal>
          <c:yVal>
            <c:numRef>
              <c:f>'Batch 3'!$O$34:$O$2003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36.699999999999996</c:v>
                </c:pt>
                <c:pt idx="2">
                  <c:v>37.35</c:v>
                </c:pt>
                <c:pt idx="3">
                  <c:v>37.200000000000003</c:v>
                </c:pt>
                <c:pt idx="4">
                  <c:v>37.25</c:v>
                </c:pt>
                <c:pt idx="5">
                  <c:v>37.200000000000003</c:v>
                </c:pt>
                <c:pt idx="6">
                  <c:v>37.200000000000003</c:v>
                </c:pt>
                <c:pt idx="7">
                  <c:v>37.200000000000003</c:v>
                </c:pt>
                <c:pt idx="8">
                  <c:v>37.25</c:v>
                </c:pt>
                <c:pt idx="9">
                  <c:v>37.199999999999996</c:v>
                </c:pt>
                <c:pt idx="10">
                  <c:v>37.15</c:v>
                </c:pt>
                <c:pt idx="11">
                  <c:v>37.200000000000003</c:v>
                </c:pt>
                <c:pt idx="12">
                  <c:v>37.15</c:v>
                </c:pt>
                <c:pt idx="13">
                  <c:v>37.200000000000003</c:v>
                </c:pt>
                <c:pt idx="14">
                  <c:v>37.15</c:v>
                </c:pt>
                <c:pt idx="15">
                  <c:v>37.099999999999994</c:v>
                </c:pt>
                <c:pt idx="16">
                  <c:v>37</c:v>
                </c:pt>
                <c:pt idx="17">
                  <c:v>37</c:v>
                </c:pt>
                <c:pt idx="18">
                  <c:v>37.15</c:v>
                </c:pt>
                <c:pt idx="19">
                  <c:v>37.099999999999994</c:v>
                </c:pt>
                <c:pt idx="20">
                  <c:v>37.200000000000003</c:v>
                </c:pt>
                <c:pt idx="21">
                  <c:v>37</c:v>
                </c:pt>
                <c:pt idx="22">
                  <c:v>37.049999999999997</c:v>
                </c:pt>
                <c:pt idx="23">
                  <c:v>36.9</c:v>
                </c:pt>
                <c:pt idx="24">
                  <c:v>36.950000000000003</c:v>
                </c:pt>
                <c:pt idx="25">
                  <c:v>37</c:v>
                </c:pt>
                <c:pt idx="26">
                  <c:v>37</c:v>
                </c:pt>
                <c:pt idx="27">
                  <c:v>36.950000000000003</c:v>
                </c:pt>
                <c:pt idx="28">
                  <c:v>36.9</c:v>
                </c:pt>
                <c:pt idx="29">
                  <c:v>36.950000000000003</c:v>
                </c:pt>
                <c:pt idx="30">
                  <c:v>37.099999999999994</c:v>
                </c:pt>
                <c:pt idx="31">
                  <c:v>37.200000000000003</c:v>
                </c:pt>
                <c:pt idx="32">
                  <c:v>37.15</c:v>
                </c:pt>
                <c:pt idx="33">
                  <c:v>37.049999999999997</c:v>
                </c:pt>
                <c:pt idx="34">
                  <c:v>37</c:v>
                </c:pt>
                <c:pt idx="35">
                  <c:v>37.049999999999997</c:v>
                </c:pt>
                <c:pt idx="36">
                  <c:v>37.200000000000003</c:v>
                </c:pt>
                <c:pt idx="37">
                  <c:v>37.200000000000003</c:v>
                </c:pt>
                <c:pt idx="38">
                  <c:v>37.15</c:v>
                </c:pt>
                <c:pt idx="39">
                  <c:v>37.15</c:v>
                </c:pt>
                <c:pt idx="40">
                  <c:v>37.15</c:v>
                </c:pt>
                <c:pt idx="41">
                  <c:v>37.099999999999994</c:v>
                </c:pt>
                <c:pt idx="42">
                  <c:v>37.200000000000003</c:v>
                </c:pt>
                <c:pt idx="43">
                  <c:v>37.25</c:v>
                </c:pt>
                <c:pt idx="44">
                  <c:v>37.200000000000003</c:v>
                </c:pt>
                <c:pt idx="45">
                  <c:v>37.200000000000003</c:v>
                </c:pt>
                <c:pt idx="46">
                  <c:v>37.200000000000003</c:v>
                </c:pt>
                <c:pt idx="47">
                  <c:v>37.200000000000003</c:v>
                </c:pt>
                <c:pt idx="48">
                  <c:v>37.200000000000003</c:v>
                </c:pt>
                <c:pt idx="49">
                  <c:v>37.200000000000003</c:v>
                </c:pt>
                <c:pt idx="50">
                  <c:v>37.25</c:v>
                </c:pt>
                <c:pt idx="51">
                  <c:v>37.300000000000004</c:v>
                </c:pt>
                <c:pt idx="52">
                  <c:v>37.4</c:v>
                </c:pt>
                <c:pt idx="53">
                  <c:v>37.4</c:v>
                </c:pt>
                <c:pt idx="54">
                  <c:v>37.449999999999996</c:v>
                </c:pt>
                <c:pt idx="55">
                  <c:v>37.449999999999996</c:v>
                </c:pt>
                <c:pt idx="56">
                  <c:v>37.5</c:v>
                </c:pt>
                <c:pt idx="57">
                  <c:v>37.4</c:v>
                </c:pt>
                <c:pt idx="58">
                  <c:v>37.449999999999996</c:v>
                </c:pt>
                <c:pt idx="59">
                  <c:v>37.449999999999996</c:v>
                </c:pt>
                <c:pt idx="60">
                  <c:v>37.549999999999997</c:v>
                </c:pt>
                <c:pt idx="61">
                  <c:v>37.599999999999994</c:v>
                </c:pt>
                <c:pt idx="62">
                  <c:v>37.699999999999996</c:v>
                </c:pt>
                <c:pt idx="63">
                  <c:v>37.699999999999996</c:v>
                </c:pt>
                <c:pt idx="64">
                  <c:v>37.799999999999997</c:v>
                </c:pt>
                <c:pt idx="65">
                  <c:v>37.85</c:v>
                </c:pt>
                <c:pt idx="66">
                  <c:v>37.799999999999997</c:v>
                </c:pt>
                <c:pt idx="67">
                  <c:v>37.799999999999997</c:v>
                </c:pt>
                <c:pt idx="68">
                  <c:v>37.799999999999997</c:v>
                </c:pt>
                <c:pt idx="69">
                  <c:v>37.949999999999996</c:v>
                </c:pt>
                <c:pt idx="70">
                  <c:v>37.9</c:v>
                </c:pt>
                <c:pt idx="71">
                  <c:v>37.999999999999993</c:v>
                </c:pt>
                <c:pt idx="72">
                  <c:v>38.049999999999997</c:v>
                </c:pt>
                <c:pt idx="73">
                  <c:v>38.1</c:v>
                </c:pt>
                <c:pt idx="74">
                  <c:v>38.1</c:v>
                </c:pt>
                <c:pt idx="75">
                  <c:v>38.199999999999996</c:v>
                </c:pt>
                <c:pt idx="76">
                  <c:v>38.15</c:v>
                </c:pt>
                <c:pt idx="77">
                  <c:v>38.299999999999997</c:v>
                </c:pt>
                <c:pt idx="78">
                  <c:v>38.349999999999994</c:v>
                </c:pt>
                <c:pt idx="79">
                  <c:v>38.4</c:v>
                </c:pt>
                <c:pt idx="80">
                  <c:v>38.4</c:v>
                </c:pt>
                <c:pt idx="81">
                  <c:v>38.5</c:v>
                </c:pt>
                <c:pt idx="82">
                  <c:v>38.449999999999996</c:v>
                </c:pt>
                <c:pt idx="83">
                  <c:v>38.549999999999997</c:v>
                </c:pt>
                <c:pt idx="84">
                  <c:v>38.549999999999997</c:v>
                </c:pt>
                <c:pt idx="85">
                  <c:v>38.75</c:v>
                </c:pt>
                <c:pt idx="86">
                  <c:v>38.799999999999997</c:v>
                </c:pt>
                <c:pt idx="87">
                  <c:v>38.849999999999994</c:v>
                </c:pt>
                <c:pt idx="88">
                  <c:v>38.833333333333329</c:v>
                </c:pt>
                <c:pt idx="89">
                  <c:v>38.9</c:v>
                </c:pt>
                <c:pt idx="90">
                  <c:v>39</c:v>
                </c:pt>
                <c:pt idx="91">
                  <c:v>38.9</c:v>
                </c:pt>
                <c:pt idx="92">
                  <c:v>39</c:v>
                </c:pt>
                <c:pt idx="93">
                  <c:v>39.1</c:v>
                </c:pt>
                <c:pt idx="94">
                  <c:v>39.199999999999996</c:v>
                </c:pt>
                <c:pt idx="95">
                  <c:v>39.299999999999997</c:v>
                </c:pt>
                <c:pt idx="96">
                  <c:v>39.249999999999993</c:v>
                </c:pt>
                <c:pt idx="97">
                  <c:v>39.450000000000003</c:v>
                </c:pt>
                <c:pt idx="98">
                  <c:v>39.450000000000003</c:v>
                </c:pt>
                <c:pt idx="99">
                  <c:v>39.700000000000003</c:v>
                </c:pt>
                <c:pt idx="100">
                  <c:v>39.65</c:v>
                </c:pt>
                <c:pt idx="101">
                  <c:v>39.799999999999997</c:v>
                </c:pt>
                <c:pt idx="102">
                  <c:v>39.799999999999997</c:v>
                </c:pt>
                <c:pt idx="103">
                  <c:v>39.85</c:v>
                </c:pt>
                <c:pt idx="104">
                  <c:v>39.9</c:v>
                </c:pt>
                <c:pt idx="105">
                  <c:v>40.049999999999997</c:v>
                </c:pt>
                <c:pt idx="106">
                  <c:v>40.149999999999991</c:v>
                </c:pt>
                <c:pt idx="107">
                  <c:v>40.149999999999991</c:v>
                </c:pt>
                <c:pt idx="108">
                  <c:v>40.4</c:v>
                </c:pt>
                <c:pt idx="109">
                  <c:v>40.299999999999997</c:v>
                </c:pt>
                <c:pt idx="110">
                  <c:v>40.549999999999997</c:v>
                </c:pt>
                <c:pt idx="111">
                  <c:v>40.649999999999991</c:v>
                </c:pt>
                <c:pt idx="112">
                  <c:v>40.649999999999991</c:v>
                </c:pt>
                <c:pt idx="113">
                  <c:v>40.733333333333327</c:v>
                </c:pt>
                <c:pt idx="114">
                  <c:v>40.849999999999994</c:v>
                </c:pt>
                <c:pt idx="115">
                  <c:v>40.9</c:v>
                </c:pt>
                <c:pt idx="116">
                  <c:v>41.15</c:v>
                </c:pt>
                <c:pt idx="117">
                  <c:v>41.199999999999996</c:v>
                </c:pt>
                <c:pt idx="118">
                  <c:v>41.399999999999991</c:v>
                </c:pt>
                <c:pt idx="119">
                  <c:v>41.5</c:v>
                </c:pt>
                <c:pt idx="120">
                  <c:v>41.5</c:v>
                </c:pt>
                <c:pt idx="121">
                  <c:v>41.699999999999996</c:v>
                </c:pt>
                <c:pt idx="122">
                  <c:v>41.8</c:v>
                </c:pt>
                <c:pt idx="123">
                  <c:v>42.05</c:v>
                </c:pt>
                <c:pt idx="124">
                  <c:v>42</c:v>
                </c:pt>
                <c:pt idx="125">
                  <c:v>42.300000000000004</c:v>
                </c:pt>
                <c:pt idx="126">
                  <c:v>42.300000000000004</c:v>
                </c:pt>
                <c:pt idx="127">
                  <c:v>42.5</c:v>
                </c:pt>
                <c:pt idx="128">
                  <c:v>42.599999999999994</c:v>
                </c:pt>
                <c:pt idx="129">
                  <c:v>42.8</c:v>
                </c:pt>
                <c:pt idx="130">
                  <c:v>42.9</c:v>
                </c:pt>
                <c:pt idx="131">
                  <c:v>43.2</c:v>
                </c:pt>
                <c:pt idx="132">
                  <c:v>43.2</c:v>
                </c:pt>
                <c:pt idx="133">
                  <c:v>43.449999999999996</c:v>
                </c:pt>
                <c:pt idx="134">
                  <c:v>43.599999999999994</c:v>
                </c:pt>
                <c:pt idx="135">
                  <c:v>43.699999999999996</c:v>
                </c:pt>
                <c:pt idx="136">
                  <c:v>43.949999999999996</c:v>
                </c:pt>
                <c:pt idx="137">
                  <c:v>44.15</c:v>
                </c:pt>
                <c:pt idx="138">
                  <c:v>44.35</c:v>
                </c:pt>
                <c:pt idx="139">
                  <c:v>44.5</c:v>
                </c:pt>
                <c:pt idx="140">
                  <c:v>44.699999999999996</c:v>
                </c:pt>
                <c:pt idx="141">
                  <c:v>44.9</c:v>
                </c:pt>
                <c:pt idx="142">
                  <c:v>45.149999999999991</c:v>
                </c:pt>
                <c:pt idx="143">
                  <c:v>45.449999999999996</c:v>
                </c:pt>
                <c:pt idx="144">
                  <c:v>45.599999999999994</c:v>
                </c:pt>
                <c:pt idx="145">
                  <c:v>45.849999999999994</c:v>
                </c:pt>
                <c:pt idx="146">
                  <c:v>46.050000000000004</c:v>
                </c:pt>
                <c:pt idx="147">
                  <c:v>46.349999999999994</c:v>
                </c:pt>
                <c:pt idx="148">
                  <c:v>46.56666666666667</c:v>
                </c:pt>
                <c:pt idx="149">
                  <c:v>46.749999999999993</c:v>
                </c:pt>
                <c:pt idx="150">
                  <c:v>47.099999999999994</c:v>
                </c:pt>
                <c:pt idx="151">
                  <c:v>47.300000000000004</c:v>
                </c:pt>
                <c:pt idx="152">
                  <c:v>47.75</c:v>
                </c:pt>
                <c:pt idx="153">
                  <c:v>48.099999999999994</c:v>
                </c:pt>
                <c:pt idx="154">
                  <c:v>48.449999999999996</c:v>
                </c:pt>
                <c:pt idx="155">
                  <c:v>48.8</c:v>
                </c:pt>
                <c:pt idx="156">
                  <c:v>49.15</c:v>
                </c:pt>
                <c:pt idx="157">
                  <c:v>49.699999999999996</c:v>
                </c:pt>
                <c:pt idx="158">
                  <c:v>49.9</c:v>
                </c:pt>
                <c:pt idx="159">
                  <c:v>50.3</c:v>
                </c:pt>
                <c:pt idx="160">
                  <c:v>50.8</c:v>
                </c:pt>
                <c:pt idx="161">
                  <c:v>51.349999999999994</c:v>
                </c:pt>
                <c:pt idx="162">
                  <c:v>51.699999999999996</c:v>
                </c:pt>
                <c:pt idx="163">
                  <c:v>52.35</c:v>
                </c:pt>
                <c:pt idx="164">
                  <c:v>52.8</c:v>
                </c:pt>
                <c:pt idx="165">
                  <c:v>53.449999999999996</c:v>
                </c:pt>
                <c:pt idx="166">
                  <c:v>54.1</c:v>
                </c:pt>
                <c:pt idx="167">
                  <c:v>54.749999999999993</c:v>
                </c:pt>
                <c:pt idx="168">
                  <c:v>55.449999999999996</c:v>
                </c:pt>
                <c:pt idx="169">
                  <c:v>56.15</c:v>
                </c:pt>
                <c:pt idx="170">
                  <c:v>56.9</c:v>
                </c:pt>
                <c:pt idx="171">
                  <c:v>57.699999999999996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141952"/>
        <c:axId val="338144256"/>
      </c:scatterChart>
      <c:valAx>
        <c:axId val="338141952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144256"/>
        <c:crosses val="autoZero"/>
        <c:crossBetween val="midCat"/>
        <c:majorUnit val="2000"/>
      </c:valAx>
      <c:valAx>
        <c:axId val="338144256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141952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3'!$C$34:$C$2003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</c:numCache>
            </c:numRef>
          </c:xVal>
          <c:yVal>
            <c:numRef>
              <c:f>'Batch 3'!$E$34:$E$2003</c:f>
              <c:numCache>
                <c:formatCode>0</c:formatCode>
                <c:ptCount val="1970"/>
                <c:pt idx="0">
                  <c:v>18070</c:v>
                </c:pt>
                <c:pt idx="1">
                  <c:v>18040</c:v>
                </c:pt>
                <c:pt idx="2">
                  <c:v>18090</c:v>
                </c:pt>
                <c:pt idx="3">
                  <c:v>18120</c:v>
                </c:pt>
                <c:pt idx="4">
                  <c:v>18150</c:v>
                </c:pt>
                <c:pt idx="5">
                  <c:v>18190</c:v>
                </c:pt>
                <c:pt idx="6">
                  <c:v>18220</c:v>
                </c:pt>
                <c:pt idx="7">
                  <c:v>18250</c:v>
                </c:pt>
                <c:pt idx="8">
                  <c:v>18290</c:v>
                </c:pt>
                <c:pt idx="9">
                  <c:v>18310</c:v>
                </c:pt>
                <c:pt idx="10">
                  <c:v>18340</c:v>
                </c:pt>
                <c:pt idx="11">
                  <c:v>18380</c:v>
                </c:pt>
                <c:pt idx="12">
                  <c:v>18390</c:v>
                </c:pt>
                <c:pt idx="13">
                  <c:v>18440</c:v>
                </c:pt>
                <c:pt idx="14">
                  <c:v>18460</c:v>
                </c:pt>
                <c:pt idx="15">
                  <c:v>18490</c:v>
                </c:pt>
                <c:pt idx="16">
                  <c:v>18510</c:v>
                </c:pt>
                <c:pt idx="17">
                  <c:v>18560</c:v>
                </c:pt>
                <c:pt idx="18">
                  <c:v>18570</c:v>
                </c:pt>
                <c:pt idx="19">
                  <c:v>18610</c:v>
                </c:pt>
                <c:pt idx="20">
                  <c:v>18640</c:v>
                </c:pt>
                <c:pt idx="21">
                  <c:v>18670</c:v>
                </c:pt>
                <c:pt idx="22">
                  <c:v>18700</c:v>
                </c:pt>
                <c:pt idx="23">
                  <c:v>18730</c:v>
                </c:pt>
                <c:pt idx="24">
                  <c:v>18760</c:v>
                </c:pt>
                <c:pt idx="25">
                  <c:v>18800</c:v>
                </c:pt>
                <c:pt idx="26">
                  <c:v>18820</c:v>
                </c:pt>
                <c:pt idx="27">
                  <c:v>18840</c:v>
                </c:pt>
                <c:pt idx="28">
                  <c:v>18870</c:v>
                </c:pt>
                <c:pt idx="29">
                  <c:v>18910</c:v>
                </c:pt>
                <c:pt idx="30">
                  <c:v>18910</c:v>
                </c:pt>
                <c:pt idx="31">
                  <c:v>18950</c:v>
                </c:pt>
                <c:pt idx="32">
                  <c:v>18990</c:v>
                </c:pt>
                <c:pt idx="33">
                  <c:v>19000</c:v>
                </c:pt>
                <c:pt idx="34">
                  <c:v>19040</c:v>
                </c:pt>
                <c:pt idx="35">
                  <c:v>19060</c:v>
                </c:pt>
                <c:pt idx="36">
                  <c:v>19110</c:v>
                </c:pt>
                <c:pt idx="37">
                  <c:v>19130</c:v>
                </c:pt>
                <c:pt idx="38">
                  <c:v>19140</c:v>
                </c:pt>
                <c:pt idx="39">
                  <c:v>19180</c:v>
                </c:pt>
                <c:pt idx="40">
                  <c:v>19190</c:v>
                </c:pt>
                <c:pt idx="41">
                  <c:v>19200</c:v>
                </c:pt>
                <c:pt idx="42">
                  <c:v>19250</c:v>
                </c:pt>
                <c:pt idx="43">
                  <c:v>19260</c:v>
                </c:pt>
                <c:pt idx="44">
                  <c:v>19300</c:v>
                </c:pt>
                <c:pt idx="45">
                  <c:v>19310</c:v>
                </c:pt>
                <c:pt idx="46">
                  <c:v>19350</c:v>
                </c:pt>
                <c:pt idx="47">
                  <c:v>19370</c:v>
                </c:pt>
                <c:pt idx="48">
                  <c:v>19400</c:v>
                </c:pt>
                <c:pt idx="49">
                  <c:v>19420</c:v>
                </c:pt>
                <c:pt idx="50">
                  <c:v>19450</c:v>
                </c:pt>
                <c:pt idx="51">
                  <c:v>19470</c:v>
                </c:pt>
                <c:pt idx="52">
                  <c:v>19500</c:v>
                </c:pt>
                <c:pt idx="53">
                  <c:v>19530</c:v>
                </c:pt>
                <c:pt idx="54">
                  <c:v>19550</c:v>
                </c:pt>
                <c:pt idx="55">
                  <c:v>19580</c:v>
                </c:pt>
                <c:pt idx="56">
                  <c:v>19610</c:v>
                </c:pt>
                <c:pt idx="57">
                  <c:v>19610</c:v>
                </c:pt>
                <c:pt idx="58">
                  <c:v>19640</c:v>
                </c:pt>
                <c:pt idx="59">
                  <c:v>19680</c:v>
                </c:pt>
                <c:pt idx="60">
                  <c:v>19700</c:v>
                </c:pt>
                <c:pt idx="61">
                  <c:v>19730</c:v>
                </c:pt>
                <c:pt idx="62">
                  <c:v>19760</c:v>
                </c:pt>
                <c:pt idx="63">
                  <c:v>19760</c:v>
                </c:pt>
                <c:pt idx="64">
                  <c:v>19790</c:v>
                </c:pt>
                <c:pt idx="65">
                  <c:v>19810</c:v>
                </c:pt>
                <c:pt idx="66">
                  <c:v>19830</c:v>
                </c:pt>
                <c:pt idx="67">
                  <c:v>19860</c:v>
                </c:pt>
                <c:pt idx="68">
                  <c:v>19850</c:v>
                </c:pt>
                <c:pt idx="69">
                  <c:v>19880</c:v>
                </c:pt>
                <c:pt idx="70">
                  <c:v>19900</c:v>
                </c:pt>
                <c:pt idx="71">
                  <c:v>19930</c:v>
                </c:pt>
                <c:pt idx="72">
                  <c:v>19950</c:v>
                </c:pt>
                <c:pt idx="73">
                  <c:v>19970</c:v>
                </c:pt>
                <c:pt idx="74">
                  <c:v>19980</c:v>
                </c:pt>
                <c:pt idx="75">
                  <c:v>20000</c:v>
                </c:pt>
                <c:pt idx="76">
                  <c:v>20000</c:v>
                </c:pt>
                <c:pt idx="77">
                  <c:v>20100</c:v>
                </c:pt>
                <c:pt idx="78">
                  <c:v>20100</c:v>
                </c:pt>
                <c:pt idx="79">
                  <c:v>20100</c:v>
                </c:pt>
                <c:pt idx="80">
                  <c:v>20100</c:v>
                </c:pt>
                <c:pt idx="81">
                  <c:v>20100</c:v>
                </c:pt>
                <c:pt idx="82">
                  <c:v>20200</c:v>
                </c:pt>
                <c:pt idx="83">
                  <c:v>20200</c:v>
                </c:pt>
                <c:pt idx="84">
                  <c:v>20200</c:v>
                </c:pt>
                <c:pt idx="85">
                  <c:v>20200</c:v>
                </c:pt>
                <c:pt idx="86">
                  <c:v>20300</c:v>
                </c:pt>
                <c:pt idx="87">
                  <c:v>20300</c:v>
                </c:pt>
                <c:pt idx="88">
                  <c:v>20300</c:v>
                </c:pt>
                <c:pt idx="89">
                  <c:v>20300</c:v>
                </c:pt>
                <c:pt idx="90">
                  <c:v>20300</c:v>
                </c:pt>
                <c:pt idx="91">
                  <c:v>20300</c:v>
                </c:pt>
                <c:pt idx="92">
                  <c:v>20400</c:v>
                </c:pt>
                <c:pt idx="93">
                  <c:v>20400</c:v>
                </c:pt>
                <c:pt idx="94">
                  <c:v>20400</c:v>
                </c:pt>
                <c:pt idx="95">
                  <c:v>20400</c:v>
                </c:pt>
                <c:pt idx="96">
                  <c:v>20400</c:v>
                </c:pt>
                <c:pt idx="97">
                  <c:v>20500</c:v>
                </c:pt>
                <c:pt idx="98">
                  <c:v>20500</c:v>
                </c:pt>
                <c:pt idx="99">
                  <c:v>20500</c:v>
                </c:pt>
                <c:pt idx="100">
                  <c:v>20500</c:v>
                </c:pt>
                <c:pt idx="101">
                  <c:v>20500</c:v>
                </c:pt>
                <c:pt idx="102">
                  <c:v>20600</c:v>
                </c:pt>
                <c:pt idx="103">
                  <c:v>20600</c:v>
                </c:pt>
                <c:pt idx="104">
                  <c:v>20600</c:v>
                </c:pt>
                <c:pt idx="105">
                  <c:v>20600</c:v>
                </c:pt>
                <c:pt idx="106">
                  <c:v>20600</c:v>
                </c:pt>
                <c:pt idx="107">
                  <c:v>20600</c:v>
                </c:pt>
                <c:pt idx="108">
                  <c:v>20700</c:v>
                </c:pt>
                <c:pt idx="109">
                  <c:v>20700</c:v>
                </c:pt>
                <c:pt idx="110">
                  <c:v>20700</c:v>
                </c:pt>
                <c:pt idx="111">
                  <c:v>20700</c:v>
                </c:pt>
                <c:pt idx="112">
                  <c:v>20700</c:v>
                </c:pt>
                <c:pt idx="113">
                  <c:v>20800</c:v>
                </c:pt>
                <c:pt idx="114">
                  <c:v>20800</c:v>
                </c:pt>
                <c:pt idx="115">
                  <c:v>20800</c:v>
                </c:pt>
                <c:pt idx="116">
                  <c:v>20800</c:v>
                </c:pt>
                <c:pt idx="117">
                  <c:v>20800</c:v>
                </c:pt>
                <c:pt idx="118">
                  <c:v>20900</c:v>
                </c:pt>
                <c:pt idx="119">
                  <c:v>20900</c:v>
                </c:pt>
                <c:pt idx="120">
                  <c:v>20900</c:v>
                </c:pt>
                <c:pt idx="121">
                  <c:v>20900</c:v>
                </c:pt>
                <c:pt idx="122">
                  <c:v>20900</c:v>
                </c:pt>
                <c:pt idx="123">
                  <c:v>20900</c:v>
                </c:pt>
                <c:pt idx="124">
                  <c:v>21000</c:v>
                </c:pt>
                <c:pt idx="125">
                  <c:v>21000</c:v>
                </c:pt>
                <c:pt idx="126">
                  <c:v>21000</c:v>
                </c:pt>
                <c:pt idx="127">
                  <c:v>21000</c:v>
                </c:pt>
                <c:pt idx="128">
                  <c:v>21000</c:v>
                </c:pt>
                <c:pt idx="129">
                  <c:v>21100</c:v>
                </c:pt>
                <c:pt idx="130">
                  <c:v>21100</c:v>
                </c:pt>
                <c:pt idx="131">
                  <c:v>21100</c:v>
                </c:pt>
                <c:pt idx="132">
                  <c:v>21100</c:v>
                </c:pt>
                <c:pt idx="133">
                  <c:v>21100</c:v>
                </c:pt>
                <c:pt idx="134">
                  <c:v>21100</c:v>
                </c:pt>
                <c:pt idx="135">
                  <c:v>21100</c:v>
                </c:pt>
                <c:pt idx="136">
                  <c:v>21100</c:v>
                </c:pt>
                <c:pt idx="137">
                  <c:v>21200</c:v>
                </c:pt>
                <c:pt idx="138">
                  <c:v>21200</c:v>
                </c:pt>
                <c:pt idx="139">
                  <c:v>21200</c:v>
                </c:pt>
                <c:pt idx="140">
                  <c:v>21200</c:v>
                </c:pt>
                <c:pt idx="141">
                  <c:v>21200</c:v>
                </c:pt>
                <c:pt idx="142">
                  <c:v>21300</c:v>
                </c:pt>
                <c:pt idx="143">
                  <c:v>21200</c:v>
                </c:pt>
                <c:pt idx="144">
                  <c:v>21300</c:v>
                </c:pt>
                <c:pt idx="145">
                  <c:v>21300</c:v>
                </c:pt>
                <c:pt idx="146">
                  <c:v>21300</c:v>
                </c:pt>
                <c:pt idx="147">
                  <c:v>21300</c:v>
                </c:pt>
                <c:pt idx="148">
                  <c:v>21400</c:v>
                </c:pt>
                <c:pt idx="149">
                  <c:v>21400</c:v>
                </c:pt>
                <c:pt idx="150">
                  <c:v>21400</c:v>
                </c:pt>
                <c:pt idx="151">
                  <c:v>21400</c:v>
                </c:pt>
                <c:pt idx="152">
                  <c:v>21400</c:v>
                </c:pt>
                <c:pt idx="153">
                  <c:v>21400</c:v>
                </c:pt>
                <c:pt idx="154">
                  <c:v>21500</c:v>
                </c:pt>
                <c:pt idx="155">
                  <c:v>21500</c:v>
                </c:pt>
                <c:pt idx="156">
                  <c:v>21500</c:v>
                </c:pt>
                <c:pt idx="157">
                  <c:v>21500</c:v>
                </c:pt>
                <c:pt idx="158">
                  <c:v>21500</c:v>
                </c:pt>
                <c:pt idx="159">
                  <c:v>21500</c:v>
                </c:pt>
                <c:pt idx="160">
                  <c:v>21500</c:v>
                </c:pt>
                <c:pt idx="161">
                  <c:v>21600</c:v>
                </c:pt>
                <c:pt idx="162">
                  <c:v>21600</c:v>
                </c:pt>
                <c:pt idx="163">
                  <c:v>21600</c:v>
                </c:pt>
                <c:pt idx="164">
                  <c:v>21600</c:v>
                </c:pt>
                <c:pt idx="165">
                  <c:v>21600</c:v>
                </c:pt>
                <c:pt idx="166">
                  <c:v>21600</c:v>
                </c:pt>
                <c:pt idx="167">
                  <c:v>21600</c:v>
                </c:pt>
                <c:pt idx="168">
                  <c:v>21700</c:v>
                </c:pt>
                <c:pt idx="169">
                  <c:v>21600</c:v>
                </c:pt>
                <c:pt idx="170">
                  <c:v>21700</c:v>
                </c:pt>
                <c:pt idx="171">
                  <c:v>21700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3'!$K$34:$K$2003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</c:numCache>
            </c:numRef>
          </c:xVal>
          <c:yVal>
            <c:numRef>
              <c:f>'Batch 3'!$L$34:$L$2003</c:f>
              <c:numCache>
                <c:formatCode>General</c:formatCode>
                <c:ptCount val="1970"/>
                <c:pt idx="0">
                  <c:v>8070</c:v>
                </c:pt>
                <c:pt idx="1">
                  <c:v>8060</c:v>
                </c:pt>
                <c:pt idx="2">
                  <c:v>8010</c:v>
                </c:pt>
                <c:pt idx="3">
                  <c:v>7970</c:v>
                </c:pt>
                <c:pt idx="4">
                  <c:v>7920</c:v>
                </c:pt>
                <c:pt idx="5">
                  <c:v>7880</c:v>
                </c:pt>
                <c:pt idx="6">
                  <c:v>7830</c:v>
                </c:pt>
                <c:pt idx="7">
                  <c:v>7790</c:v>
                </c:pt>
                <c:pt idx="8">
                  <c:v>7740</c:v>
                </c:pt>
                <c:pt idx="9">
                  <c:v>7690</c:v>
                </c:pt>
                <c:pt idx="10">
                  <c:v>7650</c:v>
                </c:pt>
                <c:pt idx="11">
                  <c:v>7610</c:v>
                </c:pt>
                <c:pt idx="12">
                  <c:v>7560</c:v>
                </c:pt>
                <c:pt idx="13">
                  <c:v>7520</c:v>
                </c:pt>
                <c:pt idx="14">
                  <c:v>7470</c:v>
                </c:pt>
                <c:pt idx="15">
                  <c:v>7430</c:v>
                </c:pt>
                <c:pt idx="16">
                  <c:v>7380</c:v>
                </c:pt>
                <c:pt idx="17">
                  <c:v>7340</c:v>
                </c:pt>
                <c:pt idx="18">
                  <c:v>7300</c:v>
                </c:pt>
                <c:pt idx="19">
                  <c:v>7250</c:v>
                </c:pt>
                <c:pt idx="20">
                  <c:v>7210</c:v>
                </c:pt>
                <c:pt idx="21">
                  <c:v>7160</c:v>
                </c:pt>
                <c:pt idx="22">
                  <c:v>7120</c:v>
                </c:pt>
                <c:pt idx="23">
                  <c:v>7070</c:v>
                </c:pt>
                <c:pt idx="24">
                  <c:v>7030</c:v>
                </c:pt>
                <c:pt idx="25">
                  <c:v>6980</c:v>
                </c:pt>
                <c:pt idx="26">
                  <c:v>6940</c:v>
                </c:pt>
                <c:pt idx="27">
                  <c:v>6900</c:v>
                </c:pt>
                <c:pt idx="28">
                  <c:v>6850</c:v>
                </c:pt>
                <c:pt idx="29">
                  <c:v>6810</c:v>
                </c:pt>
                <c:pt idx="30">
                  <c:v>6760</c:v>
                </c:pt>
                <c:pt idx="31">
                  <c:v>6720</c:v>
                </c:pt>
                <c:pt idx="32">
                  <c:v>6680</c:v>
                </c:pt>
                <c:pt idx="33">
                  <c:v>6630</c:v>
                </c:pt>
                <c:pt idx="34">
                  <c:v>6590</c:v>
                </c:pt>
                <c:pt idx="35">
                  <c:v>6540</c:v>
                </c:pt>
                <c:pt idx="36">
                  <c:v>6500</c:v>
                </c:pt>
                <c:pt idx="37">
                  <c:v>6460</c:v>
                </c:pt>
                <c:pt idx="38">
                  <c:v>6410</c:v>
                </c:pt>
                <c:pt idx="39">
                  <c:v>6370</c:v>
                </c:pt>
                <c:pt idx="40">
                  <c:v>6330</c:v>
                </c:pt>
                <c:pt idx="41">
                  <c:v>6280</c:v>
                </c:pt>
                <c:pt idx="42">
                  <c:v>6240</c:v>
                </c:pt>
                <c:pt idx="43">
                  <c:v>6200</c:v>
                </c:pt>
                <c:pt idx="44">
                  <c:v>6150</c:v>
                </c:pt>
                <c:pt idx="45">
                  <c:v>6110</c:v>
                </c:pt>
                <c:pt idx="46">
                  <c:v>6070</c:v>
                </c:pt>
                <c:pt idx="47">
                  <c:v>6030</c:v>
                </c:pt>
                <c:pt idx="48">
                  <c:v>5980</c:v>
                </c:pt>
                <c:pt idx="49">
                  <c:v>5940</c:v>
                </c:pt>
                <c:pt idx="50">
                  <c:v>5900</c:v>
                </c:pt>
                <c:pt idx="51">
                  <c:v>5850</c:v>
                </c:pt>
                <c:pt idx="52">
                  <c:v>5810</c:v>
                </c:pt>
                <c:pt idx="53">
                  <c:v>5770</c:v>
                </c:pt>
                <c:pt idx="54">
                  <c:v>5730</c:v>
                </c:pt>
                <c:pt idx="55">
                  <c:v>5680</c:v>
                </c:pt>
                <c:pt idx="56">
                  <c:v>5640</c:v>
                </c:pt>
                <c:pt idx="57">
                  <c:v>5600</c:v>
                </c:pt>
                <c:pt idx="58">
                  <c:v>5550</c:v>
                </c:pt>
                <c:pt idx="59">
                  <c:v>5510</c:v>
                </c:pt>
                <c:pt idx="60">
                  <c:v>5470</c:v>
                </c:pt>
                <c:pt idx="61">
                  <c:v>5430</c:v>
                </c:pt>
                <c:pt idx="62">
                  <c:v>5380</c:v>
                </c:pt>
                <c:pt idx="63">
                  <c:v>5340</c:v>
                </c:pt>
                <c:pt idx="64">
                  <c:v>5300</c:v>
                </c:pt>
                <c:pt idx="65">
                  <c:v>5260</c:v>
                </c:pt>
                <c:pt idx="66">
                  <c:v>5210</c:v>
                </c:pt>
                <c:pt idx="67">
                  <c:v>5170</c:v>
                </c:pt>
                <c:pt idx="68">
                  <c:v>5130</c:v>
                </c:pt>
                <c:pt idx="69">
                  <c:v>5090</c:v>
                </c:pt>
                <c:pt idx="70">
                  <c:v>5050</c:v>
                </c:pt>
                <c:pt idx="71">
                  <c:v>5000</c:v>
                </c:pt>
                <c:pt idx="72">
                  <c:v>4960</c:v>
                </c:pt>
                <c:pt idx="73">
                  <c:v>4920</c:v>
                </c:pt>
                <c:pt idx="74">
                  <c:v>4880</c:v>
                </c:pt>
                <c:pt idx="75">
                  <c:v>4840</c:v>
                </c:pt>
                <c:pt idx="76">
                  <c:v>4800</c:v>
                </c:pt>
                <c:pt idx="77">
                  <c:v>4760</c:v>
                </c:pt>
                <c:pt idx="78">
                  <c:v>4710</c:v>
                </c:pt>
                <c:pt idx="79">
                  <c:v>4670</c:v>
                </c:pt>
                <c:pt idx="80">
                  <c:v>4630</c:v>
                </c:pt>
                <c:pt idx="81">
                  <c:v>4590</c:v>
                </c:pt>
                <c:pt idx="82">
                  <c:v>4550</c:v>
                </c:pt>
                <c:pt idx="83">
                  <c:v>4510</c:v>
                </c:pt>
                <c:pt idx="84">
                  <c:v>4460</c:v>
                </c:pt>
                <c:pt idx="85">
                  <c:v>4420</c:v>
                </c:pt>
                <c:pt idx="86">
                  <c:v>4380</c:v>
                </c:pt>
                <c:pt idx="87">
                  <c:v>4340</c:v>
                </c:pt>
                <c:pt idx="88">
                  <c:v>4300</c:v>
                </c:pt>
                <c:pt idx="89">
                  <c:v>4260</c:v>
                </c:pt>
                <c:pt idx="90">
                  <c:v>4220</c:v>
                </c:pt>
                <c:pt idx="91">
                  <c:v>4180</c:v>
                </c:pt>
                <c:pt idx="92">
                  <c:v>4140</c:v>
                </c:pt>
                <c:pt idx="93">
                  <c:v>4090</c:v>
                </c:pt>
                <c:pt idx="94">
                  <c:v>4050</c:v>
                </c:pt>
                <c:pt idx="95">
                  <c:v>4010</c:v>
                </c:pt>
                <c:pt idx="96">
                  <c:v>3970</c:v>
                </c:pt>
                <c:pt idx="97">
                  <c:v>3930</c:v>
                </c:pt>
                <c:pt idx="98">
                  <c:v>3890</c:v>
                </c:pt>
                <c:pt idx="99">
                  <c:v>3850</c:v>
                </c:pt>
                <c:pt idx="100">
                  <c:v>3810</c:v>
                </c:pt>
                <c:pt idx="101">
                  <c:v>3770</c:v>
                </c:pt>
                <c:pt idx="102">
                  <c:v>3730</c:v>
                </c:pt>
                <c:pt idx="103">
                  <c:v>3690</c:v>
                </c:pt>
                <c:pt idx="104">
                  <c:v>3640</c:v>
                </c:pt>
                <c:pt idx="105">
                  <c:v>3610</c:v>
                </c:pt>
                <c:pt idx="106">
                  <c:v>3560</c:v>
                </c:pt>
                <c:pt idx="107">
                  <c:v>3520</c:v>
                </c:pt>
                <c:pt idx="108">
                  <c:v>3480</c:v>
                </c:pt>
                <c:pt idx="109">
                  <c:v>3440</c:v>
                </c:pt>
                <c:pt idx="110">
                  <c:v>3400</c:v>
                </c:pt>
                <c:pt idx="111">
                  <c:v>3360</c:v>
                </c:pt>
                <c:pt idx="112">
                  <c:v>3320</c:v>
                </c:pt>
                <c:pt idx="113">
                  <c:v>3280</c:v>
                </c:pt>
                <c:pt idx="114">
                  <c:v>3240</c:v>
                </c:pt>
                <c:pt idx="115">
                  <c:v>3200</c:v>
                </c:pt>
                <c:pt idx="116">
                  <c:v>3160</c:v>
                </c:pt>
                <c:pt idx="117">
                  <c:v>3120</c:v>
                </c:pt>
                <c:pt idx="118">
                  <c:v>3080</c:v>
                </c:pt>
                <c:pt idx="119">
                  <c:v>3040</c:v>
                </c:pt>
                <c:pt idx="120">
                  <c:v>3000</c:v>
                </c:pt>
                <c:pt idx="121">
                  <c:v>2960</c:v>
                </c:pt>
                <c:pt idx="122">
                  <c:v>2910</c:v>
                </c:pt>
                <c:pt idx="123">
                  <c:v>2880</c:v>
                </c:pt>
                <c:pt idx="124">
                  <c:v>2840</c:v>
                </c:pt>
                <c:pt idx="125">
                  <c:v>2800</c:v>
                </c:pt>
                <c:pt idx="126">
                  <c:v>2760</c:v>
                </c:pt>
                <c:pt idx="127">
                  <c:v>2720</c:v>
                </c:pt>
                <c:pt idx="128">
                  <c:v>2680</c:v>
                </c:pt>
                <c:pt idx="129">
                  <c:v>2640</c:v>
                </c:pt>
                <c:pt idx="130">
                  <c:v>2600</c:v>
                </c:pt>
                <c:pt idx="131">
                  <c:v>2560</c:v>
                </c:pt>
                <c:pt idx="132">
                  <c:v>2520</c:v>
                </c:pt>
                <c:pt idx="133">
                  <c:v>2480</c:v>
                </c:pt>
                <c:pt idx="134">
                  <c:v>2440</c:v>
                </c:pt>
                <c:pt idx="135">
                  <c:v>2400</c:v>
                </c:pt>
                <c:pt idx="136">
                  <c:v>2360</c:v>
                </c:pt>
                <c:pt idx="137">
                  <c:v>2320</c:v>
                </c:pt>
                <c:pt idx="138">
                  <c:v>2280</c:v>
                </c:pt>
                <c:pt idx="139">
                  <c:v>2240</c:v>
                </c:pt>
                <c:pt idx="140">
                  <c:v>2200</c:v>
                </c:pt>
                <c:pt idx="141">
                  <c:v>2160</c:v>
                </c:pt>
                <c:pt idx="142">
                  <c:v>2120</c:v>
                </c:pt>
                <c:pt idx="143">
                  <c:v>2080</c:v>
                </c:pt>
                <c:pt idx="144">
                  <c:v>2050</c:v>
                </c:pt>
                <c:pt idx="145">
                  <c:v>2000</c:v>
                </c:pt>
                <c:pt idx="146">
                  <c:v>1965</c:v>
                </c:pt>
                <c:pt idx="147">
                  <c:v>1926</c:v>
                </c:pt>
                <c:pt idx="148">
                  <c:v>1887</c:v>
                </c:pt>
                <c:pt idx="149">
                  <c:v>1847</c:v>
                </c:pt>
                <c:pt idx="150">
                  <c:v>1808</c:v>
                </c:pt>
                <c:pt idx="151">
                  <c:v>1769</c:v>
                </c:pt>
                <c:pt idx="152">
                  <c:v>1729</c:v>
                </c:pt>
                <c:pt idx="153">
                  <c:v>1690</c:v>
                </c:pt>
                <c:pt idx="154">
                  <c:v>1651</c:v>
                </c:pt>
                <c:pt idx="155">
                  <c:v>1612</c:v>
                </c:pt>
                <c:pt idx="156">
                  <c:v>1573</c:v>
                </c:pt>
                <c:pt idx="157">
                  <c:v>1533</c:v>
                </c:pt>
                <c:pt idx="158">
                  <c:v>1494</c:v>
                </c:pt>
                <c:pt idx="159">
                  <c:v>1455</c:v>
                </c:pt>
                <c:pt idx="160">
                  <c:v>1416</c:v>
                </c:pt>
                <c:pt idx="161">
                  <c:v>1377</c:v>
                </c:pt>
                <c:pt idx="162">
                  <c:v>1338</c:v>
                </c:pt>
                <c:pt idx="163">
                  <c:v>1299</c:v>
                </c:pt>
                <c:pt idx="164">
                  <c:v>1260</c:v>
                </c:pt>
                <c:pt idx="165">
                  <c:v>1221</c:v>
                </c:pt>
                <c:pt idx="166">
                  <c:v>1182</c:v>
                </c:pt>
                <c:pt idx="167">
                  <c:v>1142</c:v>
                </c:pt>
                <c:pt idx="168">
                  <c:v>1104</c:v>
                </c:pt>
                <c:pt idx="169">
                  <c:v>1065</c:v>
                </c:pt>
                <c:pt idx="170">
                  <c:v>1026</c:v>
                </c:pt>
                <c:pt idx="171">
                  <c:v>987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99904"/>
        <c:axId val="338327040"/>
      </c:scatterChart>
      <c:valAx>
        <c:axId val="33829990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327040"/>
        <c:crosses val="autoZero"/>
        <c:crossBetween val="midCat"/>
        <c:majorUnit val="30"/>
      </c:valAx>
      <c:valAx>
        <c:axId val="338327040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299904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4'!$K$34:$K$2003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</c:numCache>
            </c:numRef>
          </c:xVal>
          <c:yVal>
            <c:numRef>
              <c:f>'Batch 4'!$P$34:$P$2003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0.372</c:v>
                </c:pt>
                <c:pt idx="2">
                  <c:v>0.3795</c:v>
                </c:pt>
                <c:pt idx="3">
                  <c:v>0.379</c:v>
                </c:pt>
                <c:pt idx="4">
                  <c:v>0.38</c:v>
                </c:pt>
                <c:pt idx="5">
                  <c:v>0.38100000000000001</c:v>
                </c:pt>
                <c:pt idx="6">
                  <c:v>0.38</c:v>
                </c:pt>
                <c:pt idx="7">
                  <c:v>0.3795</c:v>
                </c:pt>
                <c:pt idx="8">
                  <c:v>0.3805</c:v>
                </c:pt>
                <c:pt idx="9">
                  <c:v>0.38</c:v>
                </c:pt>
                <c:pt idx="10">
                  <c:v>0.3805</c:v>
                </c:pt>
                <c:pt idx="11">
                  <c:v>0.37966666666666671</c:v>
                </c:pt>
                <c:pt idx="12">
                  <c:v>0.3805</c:v>
                </c:pt>
                <c:pt idx="13">
                  <c:v>0.38100000000000001</c:v>
                </c:pt>
                <c:pt idx="14">
                  <c:v>0.38066666666666671</c:v>
                </c:pt>
                <c:pt idx="15">
                  <c:v>0.38</c:v>
                </c:pt>
                <c:pt idx="16">
                  <c:v>0.3805</c:v>
                </c:pt>
                <c:pt idx="17">
                  <c:v>0.38</c:v>
                </c:pt>
                <c:pt idx="18">
                  <c:v>0.38</c:v>
                </c:pt>
                <c:pt idx="19">
                  <c:v>0.38100000000000001</c:v>
                </c:pt>
                <c:pt idx="20">
                  <c:v>0.38033333333333336</c:v>
                </c:pt>
                <c:pt idx="21">
                  <c:v>0.38200000000000001</c:v>
                </c:pt>
                <c:pt idx="22">
                  <c:v>0.3805</c:v>
                </c:pt>
                <c:pt idx="23">
                  <c:v>0.3805</c:v>
                </c:pt>
                <c:pt idx="24">
                  <c:v>0.38100000000000001</c:v>
                </c:pt>
                <c:pt idx="25">
                  <c:v>0.38</c:v>
                </c:pt>
                <c:pt idx="26">
                  <c:v>0.38100000000000001</c:v>
                </c:pt>
                <c:pt idx="27">
                  <c:v>0.3805</c:v>
                </c:pt>
                <c:pt idx="28">
                  <c:v>0.38100000000000001</c:v>
                </c:pt>
                <c:pt idx="29">
                  <c:v>0.38100000000000001</c:v>
                </c:pt>
                <c:pt idx="30">
                  <c:v>0.38150000000000001</c:v>
                </c:pt>
                <c:pt idx="31">
                  <c:v>0.38150000000000001</c:v>
                </c:pt>
                <c:pt idx="32">
                  <c:v>0.38200000000000001</c:v>
                </c:pt>
                <c:pt idx="33">
                  <c:v>0.38100000000000001</c:v>
                </c:pt>
                <c:pt idx="34">
                  <c:v>0.38100000000000001</c:v>
                </c:pt>
                <c:pt idx="35">
                  <c:v>0.38100000000000001</c:v>
                </c:pt>
                <c:pt idx="36">
                  <c:v>0.38100000000000001</c:v>
                </c:pt>
                <c:pt idx="37">
                  <c:v>0.38300000000000001</c:v>
                </c:pt>
                <c:pt idx="38">
                  <c:v>0.38100000000000001</c:v>
                </c:pt>
                <c:pt idx="39">
                  <c:v>0.38250000000000006</c:v>
                </c:pt>
                <c:pt idx="40">
                  <c:v>0.38100000000000001</c:v>
                </c:pt>
                <c:pt idx="41">
                  <c:v>0.38250000000000006</c:v>
                </c:pt>
                <c:pt idx="42">
                  <c:v>0.38150000000000001</c:v>
                </c:pt>
                <c:pt idx="43">
                  <c:v>0.38150000000000001</c:v>
                </c:pt>
                <c:pt idx="44">
                  <c:v>0.38100000000000001</c:v>
                </c:pt>
                <c:pt idx="45">
                  <c:v>0.38300000000000001</c:v>
                </c:pt>
                <c:pt idx="46">
                  <c:v>0.38250000000000006</c:v>
                </c:pt>
                <c:pt idx="47">
                  <c:v>0.38300000000000001</c:v>
                </c:pt>
                <c:pt idx="48">
                  <c:v>0.38350000000000001</c:v>
                </c:pt>
                <c:pt idx="49">
                  <c:v>0.38300000000000001</c:v>
                </c:pt>
                <c:pt idx="50">
                  <c:v>0.38400000000000001</c:v>
                </c:pt>
                <c:pt idx="51">
                  <c:v>0.38300000000000001</c:v>
                </c:pt>
                <c:pt idx="52">
                  <c:v>0.38400000000000001</c:v>
                </c:pt>
                <c:pt idx="53">
                  <c:v>0.38350000000000001</c:v>
                </c:pt>
                <c:pt idx="54">
                  <c:v>0.38500000000000001</c:v>
                </c:pt>
                <c:pt idx="55">
                  <c:v>0.38400000000000001</c:v>
                </c:pt>
                <c:pt idx="56">
                  <c:v>0.38400000000000001</c:v>
                </c:pt>
                <c:pt idx="57">
                  <c:v>0.38450000000000001</c:v>
                </c:pt>
                <c:pt idx="58">
                  <c:v>0.38250000000000006</c:v>
                </c:pt>
                <c:pt idx="59">
                  <c:v>0.38400000000000001</c:v>
                </c:pt>
                <c:pt idx="60">
                  <c:v>0.38500000000000001</c:v>
                </c:pt>
                <c:pt idx="61">
                  <c:v>0.38600000000000001</c:v>
                </c:pt>
                <c:pt idx="62">
                  <c:v>0.38600000000000001</c:v>
                </c:pt>
                <c:pt idx="63">
                  <c:v>0.38750000000000001</c:v>
                </c:pt>
                <c:pt idx="64">
                  <c:v>0.38750000000000001</c:v>
                </c:pt>
                <c:pt idx="65">
                  <c:v>0.38900000000000001</c:v>
                </c:pt>
                <c:pt idx="66">
                  <c:v>0.38866666666666672</c:v>
                </c:pt>
                <c:pt idx="67">
                  <c:v>0.38900000000000001</c:v>
                </c:pt>
                <c:pt idx="68">
                  <c:v>0.38850000000000001</c:v>
                </c:pt>
                <c:pt idx="69">
                  <c:v>0.38900000000000001</c:v>
                </c:pt>
                <c:pt idx="70">
                  <c:v>0.39050000000000007</c:v>
                </c:pt>
                <c:pt idx="71">
                  <c:v>0.38950000000000001</c:v>
                </c:pt>
                <c:pt idx="72">
                  <c:v>0.38900000000000001</c:v>
                </c:pt>
                <c:pt idx="73">
                  <c:v>0.38950000000000001</c:v>
                </c:pt>
                <c:pt idx="74">
                  <c:v>0.39</c:v>
                </c:pt>
                <c:pt idx="75">
                  <c:v>0.39100000000000001</c:v>
                </c:pt>
                <c:pt idx="76">
                  <c:v>0.39100000000000001</c:v>
                </c:pt>
                <c:pt idx="77">
                  <c:v>0.39</c:v>
                </c:pt>
                <c:pt idx="78">
                  <c:v>0.39050000000000007</c:v>
                </c:pt>
                <c:pt idx="79">
                  <c:v>0.39150000000000001</c:v>
                </c:pt>
                <c:pt idx="80">
                  <c:v>0.39100000000000001</c:v>
                </c:pt>
                <c:pt idx="81">
                  <c:v>0.39200000000000002</c:v>
                </c:pt>
                <c:pt idx="82">
                  <c:v>0.39400000000000007</c:v>
                </c:pt>
                <c:pt idx="83">
                  <c:v>0.39400000000000007</c:v>
                </c:pt>
                <c:pt idx="84">
                  <c:v>0.39400000000000002</c:v>
                </c:pt>
                <c:pt idx="85">
                  <c:v>0.39550000000000002</c:v>
                </c:pt>
                <c:pt idx="86">
                  <c:v>0.39800000000000002</c:v>
                </c:pt>
                <c:pt idx="87">
                  <c:v>0.39800000000000002</c:v>
                </c:pt>
                <c:pt idx="88">
                  <c:v>0.4</c:v>
                </c:pt>
                <c:pt idx="89">
                  <c:v>0.39800000000000002</c:v>
                </c:pt>
                <c:pt idx="90">
                  <c:v>0.40199999999999997</c:v>
                </c:pt>
                <c:pt idx="91">
                  <c:v>0.40050000000000002</c:v>
                </c:pt>
                <c:pt idx="92">
                  <c:v>0.39750000000000002</c:v>
                </c:pt>
                <c:pt idx="93">
                  <c:v>0.39850000000000008</c:v>
                </c:pt>
                <c:pt idx="94">
                  <c:v>0.39850000000000008</c:v>
                </c:pt>
                <c:pt idx="95">
                  <c:v>0.4</c:v>
                </c:pt>
                <c:pt idx="96">
                  <c:v>0.40850000000000003</c:v>
                </c:pt>
                <c:pt idx="97">
                  <c:v>0.40549999999999997</c:v>
                </c:pt>
                <c:pt idx="98">
                  <c:v>0.40900000000000003</c:v>
                </c:pt>
                <c:pt idx="99">
                  <c:v>0.40599999999999997</c:v>
                </c:pt>
                <c:pt idx="100">
                  <c:v>0.40750000000000003</c:v>
                </c:pt>
                <c:pt idx="101">
                  <c:v>0.40750000000000003</c:v>
                </c:pt>
                <c:pt idx="102">
                  <c:v>0.40800000000000003</c:v>
                </c:pt>
                <c:pt idx="103">
                  <c:v>0.40750000000000003</c:v>
                </c:pt>
                <c:pt idx="104">
                  <c:v>0.40750000000000003</c:v>
                </c:pt>
                <c:pt idx="105">
                  <c:v>0.40850000000000003</c:v>
                </c:pt>
                <c:pt idx="106">
                  <c:v>0.40949999999999998</c:v>
                </c:pt>
                <c:pt idx="107">
                  <c:v>0.41050000000000009</c:v>
                </c:pt>
                <c:pt idx="108">
                  <c:v>0.41100000000000003</c:v>
                </c:pt>
                <c:pt idx="109">
                  <c:v>0.41100000000000003</c:v>
                </c:pt>
                <c:pt idx="110">
                  <c:v>0.41300000000000003</c:v>
                </c:pt>
                <c:pt idx="111">
                  <c:v>0.41300000000000003</c:v>
                </c:pt>
                <c:pt idx="112">
                  <c:v>0.41449999999999998</c:v>
                </c:pt>
                <c:pt idx="113">
                  <c:v>0.41500000000000004</c:v>
                </c:pt>
                <c:pt idx="114">
                  <c:v>0.41500000000000004</c:v>
                </c:pt>
                <c:pt idx="115">
                  <c:v>0.41550000000000004</c:v>
                </c:pt>
                <c:pt idx="116">
                  <c:v>0.41700000000000004</c:v>
                </c:pt>
                <c:pt idx="117">
                  <c:v>0.41799999999999998</c:v>
                </c:pt>
                <c:pt idx="118">
                  <c:v>0.42000000000000004</c:v>
                </c:pt>
                <c:pt idx="119">
                  <c:v>0.41950000000000004</c:v>
                </c:pt>
                <c:pt idx="120">
                  <c:v>0.42000000000000004</c:v>
                </c:pt>
                <c:pt idx="121">
                  <c:v>0.42149999999999999</c:v>
                </c:pt>
                <c:pt idx="122">
                  <c:v>0.42100000000000004</c:v>
                </c:pt>
                <c:pt idx="123">
                  <c:v>0.42350000000000004</c:v>
                </c:pt>
                <c:pt idx="124">
                  <c:v>0.43149999999999999</c:v>
                </c:pt>
                <c:pt idx="125">
                  <c:v>0.43049999999999999</c:v>
                </c:pt>
                <c:pt idx="126">
                  <c:v>0.43100000000000005</c:v>
                </c:pt>
                <c:pt idx="127">
                  <c:v>0.43149999999999999</c:v>
                </c:pt>
                <c:pt idx="128">
                  <c:v>0.43099999999999999</c:v>
                </c:pt>
                <c:pt idx="129">
                  <c:v>0.43300000000000005</c:v>
                </c:pt>
                <c:pt idx="130">
                  <c:v>0.43200000000000005</c:v>
                </c:pt>
                <c:pt idx="131">
                  <c:v>0.434</c:v>
                </c:pt>
                <c:pt idx="132">
                  <c:v>0.434</c:v>
                </c:pt>
                <c:pt idx="133">
                  <c:v>0.43700000000000006</c:v>
                </c:pt>
                <c:pt idx="134">
                  <c:v>0.438</c:v>
                </c:pt>
                <c:pt idx="135">
                  <c:v>0.439</c:v>
                </c:pt>
                <c:pt idx="136">
                  <c:v>0.44000000000000006</c:v>
                </c:pt>
                <c:pt idx="137">
                  <c:v>0.44100000000000006</c:v>
                </c:pt>
                <c:pt idx="138">
                  <c:v>0.4425</c:v>
                </c:pt>
                <c:pt idx="139">
                  <c:v>0.443</c:v>
                </c:pt>
                <c:pt idx="140">
                  <c:v>0.44550000000000001</c:v>
                </c:pt>
                <c:pt idx="141">
                  <c:v>0.44650000000000001</c:v>
                </c:pt>
                <c:pt idx="142">
                  <c:v>0.44800000000000006</c:v>
                </c:pt>
                <c:pt idx="143">
                  <c:v>0.44900000000000007</c:v>
                </c:pt>
                <c:pt idx="144">
                  <c:v>0.45250000000000007</c:v>
                </c:pt>
                <c:pt idx="145">
                  <c:v>0.45250000000000007</c:v>
                </c:pt>
                <c:pt idx="146">
                  <c:v>0.45400000000000001</c:v>
                </c:pt>
                <c:pt idx="147">
                  <c:v>0.45500000000000002</c:v>
                </c:pt>
                <c:pt idx="148">
                  <c:v>0.45900000000000002</c:v>
                </c:pt>
                <c:pt idx="149">
                  <c:v>0.45950000000000002</c:v>
                </c:pt>
                <c:pt idx="150">
                  <c:v>0.46250000000000002</c:v>
                </c:pt>
                <c:pt idx="151">
                  <c:v>0.46350000000000002</c:v>
                </c:pt>
                <c:pt idx="152">
                  <c:v>0.46550000000000002</c:v>
                </c:pt>
                <c:pt idx="153">
                  <c:v>0.46750000000000003</c:v>
                </c:pt>
                <c:pt idx="154">
                  <c:v>0.47150000000000003</c:v>
                </c:pt>
                <c:pt idx="155">
                  <c:v>0.47350000000000003</c:v>
                </c:pt>
                <c:pt idx="156">
                  <c:v>0.47550000000000003</c:v>
                </c:pt>
                <c:pt idx="157">
                  <c:v>0.47699999999999998</c:v>
                </c:pt>
                <c:pt idx="158">
                  <c:v>0.47900000000000004</c:v>
                </c:pt>
                <c:pt idx="159">
                  <c:v>0.48099999999999998</c:v>
                </c:pt>
                <c:pt idx="160">
                  <c:v>0.48350000000000004</c:v>
                </c:pt>
                <c:pt idx="161">
                  <c:v>0.48600000000000004</c:v>
                </c:pt>
                <c:pt idx="162">
                  <c:v>0.48849999999999999</c:v>
                </c:pt>
                <c:pt idx="163">
                  <c:v>0.49000000000000005</c:v>
                </c:pt>
                <c:pt idx="164">
                  <c:v>0.49299999999999999</c:v>
                </c:pt>
                <c:pt idx="165">
                  <c:v>0.4975</c:v>
                </c:pt>
                <c:pt idx="166">
                  <c:v>0.5</c:v>
                </c:pt>
                <c:pt idx="167">
                  <c:v>0.501</c:v>
                </c:pt>
                <c:pt idx="168">
                  <c:v>0.50549999999999995</c:v>
                </c:pt>
                <c:pt idx="169">
                  <c:v>0.50850000000000006</c:v>
                </c:pt>
                <c:pt idx="170">
                  <c:v>0.51100000000000001</c:v>
                </c:pt>
                <c:pt idx="171">
                  <c:v>0.51550000000000007</c:v>
                </c:pt>
                <c:pt idx="172">
                  <c:v>0.51950000000000007</c:v>
                </c:pt>
                <c:pt idx="173">
                  <c:v>0.52450000000000008</c:v>
                </c:pt>
                <c:pt idx="174">
                  <c:v>0.52750000000000008</c:v>
                </c:pt>
                <c:pt idx="175">
                  <c:v>0.53300000000000003</c:v>
                </c:pt>
                <c:pt idx="176">
                  <c:v>0.53900000000000003</c:v>
                </c:pt>
                <c:pt idx="177">
                  <c:v>0.54249999999999998</c:v>
                </c:pt>
                <c:pt idx="178">
                  <c:v>0.5485000000000001</c:v>
                </c:pt>
                <c:pt idx="179">
                  <c:v>0.55400000000000005</c:v>
                </c:pt>
                <c:pt idx="180">
                  <c:v>0.56050000000000011</c:v>
                </c:pt>
                <c:pt idx="181">
                  <c:v>0.56733333333333336</c:v>
                </c:pt>
                <c:pt idx="182">
                  <c:v>0.57450000000000001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650624"/>
        <c:axId val="338657280"/>
      </c:scatterChart>
      <c:valAx>
        <c:axId val="33865062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657280"/>
        <c:crosses val="autoZero"/>
        <c:crossBetween val="midCat"/>
        <c:majorUnit val="30"/>
      </c:valAx>
      <c:valAx>
        <c:axId val="338657280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650624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4"/>
          <c:order val="0"/>
          <c:tx>
            <c:strRef>
              <c:f>Overview!$R$14</c:f>
              <c:strCache>
                <c:ptCount val="1"/>
                <c:pt idx="0">
                  <c:v>NH4+ Conc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  <a:prstDash val="sysDash"/>
              </a:ln>
            </c:spPr>
          </c:marker>
          <c:xVal>
            <c:numRef>
              <c:f>Overview!$P$16:$P$35</c:f>
              <c:numCache>
                <c:formatCode>0.00</c:formatCode>
                <c:ptCount val="20"/>
                <c:pt idx="0" formatCode="General">
                  <c:v>0</c:v>
                </c:pt>
                <c:pt idx="1">
                  <c:v>3.7497450000000017</c:v>
                </c:pt>
                <c:pt idx="2">
                  <c:v>3.7497450000000017</c:v>
                </c:pt>
                <c:pt idx="3">
                  <c:v>7.4907199999999996</c:v>
                </c:pt>
                <c:pt idx="4">
                  <c:v>7.4907199999999996</c:v>
                </c:pt>
                <c:pt idx="5">
                  <c:v>11.6677</c:v>
                </c:pt>
                <c:pt idx="6">
                  <c:v>11.6677</c:v>
                </c:pt>
                <c:pt idx="7">
                  <c:v>16.232765000000001</c:v>
                </c:pt>
                <c:pt idx="8">
                  <c:v>16.232765000000001</c:v>
                </c:pt>
                <c:pt idx="9">
                  <c:v>20.982684999999996</c:v>
                </c:pt>
                <c:pt idx="10">
                  <c:v>20.982684999999996</c:v>
                </c:pt>
                <c:pt idx="11">
                  <c:v>26.130169999999996</c:v>
                </c:pt>
                <c:pt idx="12">
                  <c:v>26.130169999999996</c:v>
                </c:pt>
                <c:pt idx="13">
                  <c:v>31.278669999999998</c:v>
                </c:pt>
                <c:pt idx="14">
                  <c:v>31.278669999999998</c:v>
                </c:pt>
                <c:pt idx="15">
                  <c:v>36.719029999999997</c:v>
                </c:pt>
                <c:pt idx="16">
                  <c:v>36.719029999999997</c:v>
                </c:pt>
                <c:pt idx="17">
                  <c:v>42.354329999999997</c:v>
                </c:pt>
                <c:pt idx="18">
                  <c:v>42.354329999999997</c:v>
                </c:pt>
                <c:pt idx="19">
                  <c:v>48.686779999999999</c:v>
                </c:pt>
              </c:numCache>
            </c:numRef>
          </c:xVal>
          <c:yVal>
            <c:numRef>
              <c:f>Overview!$R$16:$R$35</c:f>
              <c:numCache>
                <c:formatCode>0.00</c:formatCode>
                <c:ptCount val="20"/>
                <c:pt idx="0">
                  <c:v>1.486</c:v>
                </c:pt>
                <c:pt idx="1">
                  <c:v>2.5379999999999998</c:v>
                </c:pt>
                <c:pt idx="2">
                  <c:v>2.5379999999999998</c:v>
                </c:pt>
                <c:pt idx="3">
                  <c:v>3.5049999999999999</c:v>
                </c:pt>
                <c:pt idx="4">
                  <c:v>3.5049999999999999</c:v>
                </c:pt>
                <c:pt idx="5">
                  <c:v>4.165</c:v>
                </c:pt>
                <c:pt idx="6">
                  <c:v>4.165</c:v>
                </c:pt>
                <c:pt idx="7">
                  <c:v>5.0650000000000004</c:v>
                </c:pt>
                <c:pt idx="8">
                  <c:v>5.0650000000000004</c:v>
                </c:pt>
                <c:pt idx="9">
                  <c:v>5.0599999999999996</c:v>
                </c:pt>
                <c:pt idx="10">
                  <c:v>5.0599999999999996</c:v>
                </c:pt>
                <c:pt idx="11">
                  <c:v>5.56</c:v>
                </c:pt>
                <c:pt idx="12">
                  <c:v>5.56</c:v>
                </c:pt>
                <c:pt idx="13">
                  <c:v>6.19</c:v>
                </c:pt>
                <c:pt idx="14">
                  <c:v>6.19</c:v>
                </c:pt>
                <c:pt idx="15">
                  <c:v>6.14</c:v>
                </c:pt>
                <c:pt idx="16">
                  <c:v>6.14</c:v>
                </c:pt>
                <c:pt idx="17">
                  <c:v>6.6</c:v>
                </c:pt>
                <c:pt idx="18">
                  <c:v>6.6</c:v>
                </c:pt>
                <c:pt idx="19">
                  <c:v>6.78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Overview!$Q$14</c:f>
              <c:strCache>
                <c:ptCount val="1"/>
                <c:pt idx="0">
                  <c:v>NH4+ Dil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  <a:prstDash val="sysDash"/>
              </a:ln>
            </c:spPr>
          </c:marker>
          <c:xVal>
            <c:numRef>
              <c:f>Overview!$P$16:$P$35</c:f>
              <c:numCache>
                <c:formatCode>0.00</c:formatCode>
                <c:ptCount val="20"/>
                <c:pt idx="0" formatCode="General">
                  <c:v>0</c:v>
                </c:pt>
                <c:pt idx="1">
                  <c:v>3.7497450000000017</c:v>
                </c:pt>
                <c:pt idx="2">
                  <c:v>3.7497450000000017</c:v>
                </c:pt>
                <c:pt idx="3">
                  <c:v>7.4907199999999996</c:v>
                </c:pt>
                <c:pt idx="4">
                  <c:v>7.4907199999999996</c:v>
                </c:pt>
                <c:pt idx="5">
                  <c:v>11.6677</c:v>
                </c:pt>
                <c:pt idx="6">
                  <c:v>11.6677</c:v>
                </c:pt>
                <c:pt idx="7">
                  <c:v>16.232765000000001</c:v>
                </c:pt>
                <c:pt idx="8">
                  <c:v>16.232765000000001</c:v>
                </c:pt>
                <c:pt idx="9">
                  <c:v>20.982684999999996</c:v>
                </c:pt>
                <c:pt idx="10">
                  <c:v>20.982684999999996</c:v>
                </c:pt>
                <c:pt idx="11">
                  <c:v>26.130169999999996</c:v>
                </c:pt>
                <c:pt idx="12">
                  <c:v>26.130169999999996</c:v>
                </c:pt>
                <c:pt idx="13">
                  <c:v>31.278669999999998</c:v>
                </c:pt>
                <c:pt idx="14">
                  <c:v>31.278669999999998</c:v>
                </c:pt>
                <c:pt idx="15">
                  <c:v>36.719029999999997</c:v>
                </c:pt>
                <c:pt idx="16">
                  <c:v>36.719029999999997</c:v>
                </c:pt>
                <c:pt idx="17">
                  <c:v>42.354329999999997</c:v>
                </c:pt>
                <c:pt idx="18">
                  <c:v>42.354329999999997</c:v>
                </c:pt>
                <c:pt idx="19">
                  <c:v>48.686779999999999</c:v>
                </c:pt>
              </c:numCache>
            </c:numRef>
          </c:xVal>
          <c:yVal>
            <c:numRef>
              <c:f>Overview!$Q$16:$Q$35</c:f>
              <c:numCache>
                <c:formatCode>0.00</c:formatCode>
                <c:ptCount val="20"/>
                <c:pt idx="0">
                  <c:v>1.4570000000000001</c:v>
                </c:pt>
                <c:pt idx="1">
                  <c:v>0.312</c:v>
                </c:pt>
                <c:pt idx="2">
                  <c:v>1.4550000000000001</c:v>
                </c:pt>
                <c:pt idx="3">
                  <c:v>0.109</c:v>
                </c:pt>
                <c:pt idx="4">
                  <c:v>1.498</c:v>
                </c:pt>
                <c:pt idx="5">
                  <c:v>0.13600000000000001</c:v>
                </c:pt>
                <c:pt idx="6">
                  <c:v>1.4930000000000001</c:v>
                </c:pt>
                <c:pt idx="7">
                  <c:v>0.14099999999999999</c:v>
                </c:pt>
                <c:pt idx="8">
                  <c:v>1.4690000000000001</c:v>
                </c:pt>
                <c:pt idx="9">
                  <c:v>0.15</c:v>
                </c:pt>
                <c:pt idx="10">
                  <c:v>1.462</c:v>
                </c:pt>
                <c:pt idx="11">
                  <c:v>0.14799999999999999</c:v>
                </c:pt>
                <c:pt idx="12">
                  <c:v>1.458</c:v>
                </c:pt>
                <c:pt idx="13">
                  <c:v>0.124</c:v>
                </c:pt>
                <c:pt idx="14">
                  <c:v>1.44</c:v>
                </c:pt>
                <c:pt idx="15">
                  <c:v>0.14799999999999999</c:v>
                </c:pt>
                <c:pt idx="16">
                  <c:v>1.4910000000000001</c:v>
                </c:pt>
                <c:pt idx="17">
                  <c:v>0.159</c:v>
                </c:pt>
                <c:pt idx="18">
                  <c:v>1.482</c:v>
                </c:pt>
                <c:pt idx="19">
                  <c:v>0.158</c:v>
                </c:pt>
              </c:numCache>
            </c:numRef>
          </c:yVal>
          <c:smooth val="0"/>
        </c:ser>
        <c:ser>
          <c:idx val="0"/>
          <c:order val="2"/>
          <c:tx>
            <c:v>NH4+ Elec</c:v>
          </c:tx>
          <c:spPr>
            <a:ln w="12700">
              <a:solidFill>
                <a:sysClr val="window" lastClr="FFFFFF">
                  <a:lumMod val="65000"/>
                </a:sysClr>
              </a:solidFill>
              <a:prstDash val="sysDash"/>
            </a:ln>
          </c:spPr>
          <c:marker>
            <c:symbol val="circle"/>
            <c:size val="5"/>
            <c:spPr>
              <a:solidFill>
                <a:sysClr val="window" lastClr="FFFFFF">
                  <a:lumMod val="65000"/>
                </a:sysClr>
              </a:solidFill>
              <a:ln w="12700">
                <a:solidFill>
                  <a:sysClr val="window" lastClr="FFFFFF">
                    <a:lumMod val="65000"/>
                  </a:sysClr>
                </a:solidFill>
                <a:prstDash val="sysDash"/>
              </a:ln>
            </c:spPr>
          </c:marker>
          <c:xVal>
            <c:numRef>
              <c:f>Overview!$P$16:$P$35</c:f>
              <c:numCache>
                <c:formatCode>0.00</c:formatCode>
                <c:ptCount val="20"/>
                <c:pt idx="0" formatCode="General">
                  <c:v>0</c:v>
                </c:pt>
                <c:pt idx="1">
                  <c:v>3.7497450000000017</c:v>
                </c:pt>
                <c:pt idx="2">
                  <c:v>3.7497450000000017</c:v>
                </c:pt>
                <c:pt idx="3">
                  <c:v>7.4907199999999996</c:v>
                </c:pt>
                <c:pt idx="4">
                  <c:v>7.4907199999999996</c:v>
                </c:pt>
                <c:pt idx="5">
                  <c:v>11.6677</c:v>
                </c:pt>
                <c:pt idx="6">
                  <c:v>11.6677</c:v>
                </c:pt>
                <c:pt idx="7">
                  <c:v>16.232765000000001</c:v>
                </c:pt>
                <c:pt idx="8">
                  <c:v>16.232765000000001</c:v>
                </c:pt>
                <c:pt idx="9">
                  <c:v>20.982684999999996</c:v>
                </c:pt>
                <c:pt idx="10">
                  <c:v>20.982684999999996</c:v>
                </c:pt>
                <c:pt idx="11">
                  <c:v>26.130169999999996</c:v>
                </c:pt>
                <c:pt idx="12">
                  <c:v>26.130169999999996</c:v>
                </c:pt>
                <c:pt idx="13">
                  <c:v>31.278669999999998</c:v>
                </c:pt>
                <c:pt idx="14">
                  <c:v>31.278669999999998</c:v>
                </c:pt>
                <c:pt idx="15">
                  <c:v>36.719029999999997</c:v>
                </c:pt>
                <c:pt idx="16">
                  <c:v>36.719029999999997</c:v>
                </c:pt>
                <c:pt idx="17">
                  <c:v>42.354329999999997</c:v>
                </c:pt>
                <c:pt idx="18">
                  <c:v>42.354329999999997</c:v>
                </c:pt>
                <c:pt idx="19">
                  <c:v>48.686779999999999</c:v>
                </c:pt>
              </c:numCache>
            </c:numRef>
          </c:xVal>
          <c:yVal>
            <c:numRef>
              <c:f>Overview!$S$16:$S$35</c:f>
              <c:numCache>
                <c:formatCode>0.00</c:formatCode>
                <c:ptCount val="20"/>
                <c:pt idx="0">
                  <c:v>4.2999999999999997E-2</c:v>
                </c:pt>
                <c:pt idx="1">
                  <c:v>0.312</c:v>
                </c:pt>
                <c:pt idx="2">
                  <c:v>0.312</c:v>
                </c:pt>
                <c:pt idx="3">
                  <c:v>0.61</c:v>
                </c:pt>
                <c:pt idx="4">
                  <c:v>0.65900000000000003</c:v>
                </c:pt>
                <c:pt idx="5">
                  <c:v>0.89900000000000002</c:v>
                </c:pt>
                <c:pt idx="6">
                  <c:v>0.89900000000000002</c:v>
                </c:pt>
                <c:pt idx="7">
                  <c:v>1.1950000000000001</c:v>
                </c:pt>
                <c:pt idx="8">
                  <c:v>1.1950000000000001</c:v>
                </c:pt>
                <c:pt idx="9">
                  <c:v>1.5149999999999999</c:v>
                </c:pt>
                <c:pt idx="10">
                  <c:v>1.548</c:v>
                </c:pt>
                <c:pt idx="11">
                  <c:v>1.8759999999999999</c:v>
                </c:pt>
                <c:pt idx="12">
                  <c:v>1.8759999999999999</c:v>
                </c:pt>
                <c:pt idx="13">
                  <c:v>2.0819999999999999</c:v>
                </c:pt>
                <c:pt idx="14">
                  <c:v>2.2080000000000002</c:v>
                </c:pt>
                <c:pt idx="15">
                  <c:v>2.4660000000000002</c:v>
                </c:pt>
                <c:pt idx="16">
                  <c:v>2.4660000000000002</c:v>
                </c:pt>
                <c:pt idx="17">
                  <c:v>2.7440000000000002</c:v>
                </c:pt>
                <c:pt idx="18">
                  <c:v>2.86</c:v>
                </c:pt>
                <c:pt idx="19">
                  <c:v>3.16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605952"/>
        <c:axId val="336608256"/>
      </c:scatterChart>
      <c:valAx>
        <c:axId val="336605952"/>
        <c:scaling>
          <c:orientation val="minMax"/>
          <c:max val="6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[kJ]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608256"/>
        <c:crosses val="autoZero"/>
        <c:crossBetween val="midCat"/>
        <c:majorUnit val="10"/>
      </c:valAx>
      <c:valAx>
        <c:axId val="336608256"/>
        <c:scaling>
          <c:orientation val="minMax"/>
          <c:max val="1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NH</a:t>
                </a:r>
                <a:r>
                  <a:rPr lang="nl-NL" baseline="-25000"/>
                  <a:t>4</a:t>
                </a:r>
                <a:r>
                  <a:rPr lang="nl-NL" baseline="30000"/>
                  <a:t>+</a:t>
                </a:r>
                <a:r>
                  <a:rPr lang="nl-NL"/>
                  <a:t> Concentration [g</a:t>
                </a:r>
                <a:r>
                  <a:rPr lang="nl-NL">
                    <a:latin typeface="Tahoma"/>
                    <a:ea typeface="Tahoma"/>
                    <a:cs typeface="Tahoma"/>
                  </a:rPr>
                  <a:t>·</a:t>
                </a:r>
                <a:r>
                  <a:rPr lang="nl-NL"/>
                  <a:t>L</a:t>
                </a:r>
                <a:r>
                  <a:rPr lang="nl-NL" baseline="30000"/>
                  <a:t>-1</a:t>
                </a:r>
                <a:r>
                  <a:rPr lang="nl-NL"/>
                  <a:t>]</a:t>
                </a:r>
              </a:p>
            </c:rich>
          </c:tx>
          <c:layout/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605952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legend>
      <c:legendPos val="l"/>
      <c:layout>
        <c:manualLayout>
          <c:xMode val="edge"/>
          <c:yMode val="edge"/>
          <c:x val="0.16580555555555557"/>
          <c:y val="5.3386296296296307E-2"/>
          <c:w val="0.31190944444444446"/>
          <c:h val="0.25328555555555554"/>
        </c:manualLayout>
      </c:layout>
      <c:overlay val="1"/>
    </c:legend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4'!$Q$34:$Q$2003</c:f>
              <c:numCache>
                <c:formatCode>0.00</c:formatCode>
                <c:ptCount val="1970"/>
                <c:pt idx="1">
                  <c:v>3.0999999999999999E-3</c:v>
                </c:pt>
                <c:pt idx="2">
                  <c:v>9.362500000000001E-3</c:v>
                </c:pt>
                <c:pt idx="3">
                  <c:v>1.5683333333333334E-2</c:v>
                </c:pt>
                <c:pt idx="4">
                  <c:v>2.2008333333333335E-2</c:v>
                </c:pt>
                <c:pt idx="5">
                  <c:v>2.835E-2</c:v>
                </c:pt>
                <c:pt idx="6">
                  <c:v>3.4691666666666669E-2</c:v>
                </c:pt>
                <c:pt idx="7">
                  <c:v>4.102083333333334E-2</c:v>
                </c:pt>
                <c:pt idx="8">
                  <c:v>4.7354166666666669E-2</c:v>
                </c:pt>
                <c:pt idx="9">
                  <c:v>5.3691666666666665E-2</c:v>
                </c:pt>
                <c:pt idx="10">
                  <c:v>6.0029166666666661E-2</c:v>
                </c:pt>
                <c:pt idx="11">
                  <c:v>6.6363888888888889E-2</c:v>
                </c:pt>
                <c:pt idx="12">
                  <c:v>7.2698611111111117E-2</c:v>
                </c:pt>
                <c:pt idx="13">
                  <c:v>7.9044444444444445E-2</c:v>
                </c:pt>
                <c:pt idx="14">
                  <c:v>8.5391666666666671E-2</c:v>
                </c:pt>
                <c:pt idx="15">
                  <c:v>9.1730555555555565E-2</c:v>
                </c:pt>
                <c:pt idx="16">
                  <c:v>9.8068055555555561E-2</c:v>
                </c:pt>
                <c:pt idx="17">
                  <c:v>0.10440555555555556</c:v>
                </c:pt>
                <c:pt idx="18">
                  <c:v>0.11073888888888889</c:v>
                </c:pt>
                <c:pt idx="19">
                  <c:v>0.11708055555555555</c:v>
                </c:pt>
                <c:pt idx="20">
                  <c:v>0.12342499999999999</c:v>
                </c:pt>
                <c:pt idx="21">
                  <c:v>0.12977777777777777</c:v>
                </c:pt>
                <c:pt idx="22">
                  <c:v>0.13613194444444443</c:v>
                </c:pt>
                <c:pt idx="23">
                  <c:v>0.14247361111111109</c:v>
                </c:pt>
                <c:pt idx="24">
                  <c:v>0.14881944444444442</c:v>
                </c:pt>
                <c:pt idx="25">
                  <c:v>0.15516111111111108</c:v>
                </c:pt>
                <c:pt idx="26">
                  <c:v>0.16150277777777775</c:v>
                </c:pt>
                <c:pt idx="27">
                  <c:v>0.16784861111111107</c:v>
                </c:pt>
                <c:pt idx="28">
                  <c:v>0.1741944444444444</c:v>
                </c:pt>
                <c:pt idx="29">
                  <c:v>0.1805444444444444</c:v>
                </c:pt>
                <c:pt idx="30">
                  <c:v>0.18689861111111106</c:v>
                </c:pt>
                <c:pt idx="31">
                  <c:v>0.19325694444444438</c:v>
                </c:pt>
                <c:pt idx="32">
                  <c:v>0.19961944444444438</c:v>
                </c:pt>
                <c:pt idx="33">
                  <c:v>0.2059777777777777</c:v>
                </c:pt>
                <c:pt idx="34">
                  <c:v>0.2123277777777777</c:v>
                </c:pt>
                <c:pt idx="35">
                  <c:v>0.21867777777777769</c:v>
                </c:pt>
                <c:pt idx="36">
                  <c:v>0.22502777777777769</c:v>
                </c:pt>
                <c:pt idx="37">
                  <c:v>0.23139444444444435</c:v>
                </c:pt>
                <c:pt idx="38">
                  <c:v>0.23776111111111101</c:v>
                </c:pt>
                <c:pt idx="39">
                  <c:v>0.244123611111111</c:v>
                </c:pt>
                <c:pt idx="40">
                  <c:v>0.25048611111111102</c:v>
                </c:pt>
                <c:pt idx="41">
                  <c:v>0.25684861111111101</c:v>
                </c:pt>
                <c:pt idx="42">
                  <c:v>0.2632152777777777</c:v>
                </c:pt>
                <c:pt idx="43">
                  <c:v>0.26957361111111106</c:v>
                </c:pt>
                <c:pt idx="44">
                  <c:v>0.27592777777777772</c:v>
                </c:pt>
                <c:pt idx="45">
                  <c:v>0.2822944444444444</c:v>
                </c:pt>
                <c:pt idx="46">
                  <c:v>0.28867361111111106</c:v>
                </c:pt>
                <c:pt idx="47">
                  <c:v>0.29505277777777772</c:v>
                </c:pt>
                <c:pt idx="48">
                  <c:v>0.30144027777777771</c:v>
                </c:pt>
                <c:pt idx="49">
                  <c:v>0.3078277777777777</c:v>
                </c:pt>
                <c:pt idx="50">
                  <c:v>0.31421944444444438</c:v>
                </c:pt>
                <c:pt idx="51">
                  <c:v>0.32061111111111107</c:v>
                </c:pt>
                <c:pt idx="52">
                  <c:v>0.32700277777777775</c:v>
                </c:pt>
                <c:pt idx="53">
                  <c:v>0.33339861111111108</c:v>
                </c:pt>
                <c:pt idx="54">
                  <c:v>0.33980277777777773</c:v>
                </c:pt>
                <c:pt idx="55">
                  <c:v>0.34621111111111108</c:v>
                </c:pt>
                <c:pt idx="56">
                  <c:v>0.3526111111111111</c:v>
                </c:pt>
                <c:pt idx="57">
                  <c:v>0.35901527777777775</c:v>
                </c:pt>
                <c:pt idx="58">
                  <c:v>0.36540694444444444</c:v>
                </c:pt>
                <c:pt idx="59">
                  <c:v>0.37179444444444443</c:v>
                </c:pt>
                <c:pt idx="60">
                  <c:v>0.37820277777777778</c:v>
                </c:pt>
                <c:pt idx="61">
                  <c:v>0.38462777777777779</c:v>
                </c:pt>
                <c:pt idx="62">
                  <c:v>0.39106111111111114</c:v>
                </c:pt>
                <c:pt idx="63">
                  <c:v>0.39750694444444445</c:v>
                </c:pt>
                <c:pt idx="64">
                  <c:v>0.4039652777777778</c:v>
                </c:pt>
                <c:pt idx="65">
                  <c:v>0.41043611111111111</c:v>
                </c:pt>
                <c:pt idx="66">
                  <c:v>0.41691666666666666</c:v>
                </c:pt>
                <c:pt idx="67">
                  <c:v>0.4233972222222222</c:v>
                </c:pt>
                <c:pt idx="68">
                  <c:v>0.42987638888888885</c:v>
                </c:pt>
                <c:pt idx="69">
                  <c:v>0.4363555555555555</c:v>
                </c:pt>
                <c:pt idx="70">
                  <c:v>0.44285138888888881</c:v>
                </c:pt>
                <c:pt idx="71">
                  <c:v>0.44935138888888881</c:v>
                </c:pt>
                <c:pt idx="72">
                  <c:v>0.45583888888888879</c:v>
                </c:pt>
                <c:pt idx="73">
                  <c:v>0.46232638888888877</c:v>
                </c:pt>
                <c:pt idx="74">
                  <c:v>0.46882222222222208</c:v>
                </c:pt>
                <c:pt idx="75">
                  <c:v>0.47533055555555542</c:v>
                </c:pt>
                <c:pt idx="76">
                  <c:v>0.48184722222222209</c:v>
                </c:pt>
                <c:pt idx="77">
                  <c:v>0.48835555555555543</c:v>
                </c:pt>
                <c:pt idx="78">
                  <c:v>0.49485972222222208</c:v>
                </c:pt>
                <c:pt idx="79">
                  <c:v>0.50137638888888869</c:v>
                </c:pt>
                <c:pt idx="80">
                  <c:v>0.507897222222222</c:v>
                </c:pt>
                <c:pt idx="81">
                  <c:v>0.514422222222222</c:v>
                </c:pt>
                <c:pt idx="82">
                  <c:v>0.52097222222222195</c:v>
                </c:pt>
                <c:pt idx="83">
                  <c:v>0.52753888888888867</c:v>
                </c:pt>
                <c:pt idx="84">
                  <c:v>0.53410555555555539</c:v>
                </c:pt>
                <c:pt idx="85">
                  <c:v>0.54068472222222208</c:v>
                </c:pt>
                <c:pt idx="86">
                  <c:v>0.5472972222222221</c:v>
                </c:pt>
                <c:pt idx="87">
                  <c:v>0.55393055555555548</c:v>
                </c:pt>
                <c:pt idx="88">
                  <c:v>0.56058055555555553</c:v>
                </c:pt>
                <c:pt idx="89">
                  <c:v>0.56723055555555557</c:v>
                </c:pt>
                <c:pt idx="90">
                  <c:v>0.57389722222222228</c:v>
                </c:pt>
                <c:pt idx="91">
                  <c:v>0.58058472222222224</c:v>
                </c:pt>
                <c:pt idx="92">
                  <c:v>0.58723472222222228</c:v>
                </c:pt>
                <c:pt idx="93">
                  <c:v>0.59386805555555566</c:v>
                </c:pt>
                <c:pt idx="94">
                  <c:v>0.60050972222222232</c:v>
                </c:pt>
                <c:pt idx="95">
                  <c:v>0.60716388888888895</c:v>
                </c:pt>
                <c:pt idx="96">
                  <c:v>0.6139013888888889</c:v>
                </c:pt>
                <c:pt idx="97">
                  <c:v>0.62068472222222226</c:v>
                </c:pt>
                <c:pt idx="98">
                  <c:v>0.62747222222222221</c:v>
                </c:pt>
                <c:pt idx="99">
                  <c:v>0.63426388888888885</c:v>
                </c:pt>
                <c:pt idx="100">
                  <c:v>0.64104305555555552</c:v>
                </c:pt>
                <c:pt idx="101">
                  <c:v>0.64783472222222216</c:v>
                </c:pt>
                <c:pt idx="102">
                  <c:v>0.65463055555555549</c:v>
                </c:pt>
                <c:pt idx="103">
                  <c:v>0.66142638888888883</c:v>
                </c:pt>
                <c:pt idx="104">
                  <c:v>0.66821805555555547</c:v>
                </c:pt>
                <c:pt idx="105">
                  <c:v>0.6750180555555555</c:v>
                </c:pt>
                <c:pt idx="106">
                  <c:v>0.68183472222222219</c:v>
                </c:pt>
                <c:pt idx="107">
                  <c:v>0.68866805555555555</c:v>
                </c:pt>
                <c:pt idx="108">
                  <c:v>0.69551388888888888</c:v>
                </c:pt>
                <c:pt idx="109">
                  <c:v>0.7023638888888889</c:v>
                </c:pt>
                <c:pt idx="110">
                  <c:v>0.70923055555555559</c:v>
                </c:pt>
                <c:pt idx="111">
                  <c:v>0.71611388888888894</c:v>
                </c:pt>
                <c:pt idx="112">
                  <c:v>0.72300972222222226</c:v>
                </c:pt>
                <c:pt idx="113">
                  <c:v>0.72992222222222225</c:v>
                </c:pt>
                <c:pt idx="114">
                  <c:v>0.73683888888888893</c:v>
                </c:pt>
                <c:pt idx="115">
                  <c:v>0.74375972222222231</c:v>
                </c:pt>
                <c:pt idx="116">
                  <c:v>0.75069722222222235</c:v>
                </c:pt>
                <c:pt idx="117">
                  <c:v>0.75765555555555564</c:v>
                </c:pt>
                <c:pt idx="118">
                  <c:v>0.76463888888888898</c:v>
                </c:pt>
                <c:pt idx="119">
                  <c:v>0.77163472222222229</c:v>
                </c:pt>
                <c:pt idx="120">
                  <c:v>0.7786305555555556</c:v>
                </c:pt>
                <c:pt idx="121">
                  <c:v>0.78564305555555558</c:v>
                </c:pt>
                <c:pt idx="122">
                  <c:v>0.79266388888888895</c:v>
                </c:pt>
                <c:pt idx="123">
                  <c:v>0.79970138888888898</c:v>
                </c:pt>
                <c:pt idx="124">
                  <c:v>0.80682638888888902</c:v>
                </c:pt>
                <c:pt idx="125">
                  <c:v>0.81400972222222234</c:v>
                </c:pt>
                <c:pt idx="126">
                  <c:v>0.82118888888888897</c:v>
                </c:pt>
                <c:pt idx="127">
                  <c:v>0.82837638888888898</c:v>
                </c:pt>
                <c:pt idx="128">
                  <c:v>0.83556388888888899</c:v>
                </c:pt>
                <c:pt idx="129">
                  <c:v>0.84276388888888898</c:v>
                </c:pt>
                <c:pt idx="130">
                  <c:v>0.84997222222222235</c:v>
                </c:pt>
                <c:pt idx="131">
                  <c:v>0.857188888888889</c:v>
                </c:pt>
                <c:pt idx="132">
                  <c:v>0.86442222222222231</c:v>
                </c:pt>
                <c:pt idx="133">
                  <c:v>0.87168055555555568</c:v>
                </c:pt>
                <c:pt idx="134">
                  <c:v>0.87897222222222238</c:v>
                </c:pt>
                <c:pt idx="135">
                  <c:v>0.88628055555555574</c:v>
                </c:pt>
                <c:pt idx="136">
                  <c:v>0.89360555555555576</c:v>
                </c:pt>
                <c:pt idx="137">
                  <c:v>0.90094722222222245</c:v>
                </c:pt>
                <c:pt idx="138">
                  <c:v>0.9083097222222225</c:v>
                </c:pt>
                <c:pt idx="139">
                  <c:v>0.91568888888888922</c:v>
                </c:pt>
                <c:pt idx="140">
                  <c:v>0.92309305555555587</c:v>
                </c:pt>
                <c:pt idx="141">
                  <c:v>0.93052638888888917</c:v>
                </c:pt>
                <c:pt idx="142">
                  <c:v>0.93798055555555582</c:v>
                </c:pt>
                <c:pt idx="143">
                  <c:v>0.94545555555555583</c:v>
                </c:pt>
                <c:pt idx="144">
                  <c:v>0.95296805555555586</c:v>
                </c:pt>
                <c:pt idx="145">
                  <c:v>0.96050972222222253</c:v>
                </c:pt>
                <c:pt idx="146">
                  <c:v>0.96806388888888917</c:v>
                </c:pt>
                <c:pt idx="147">
                  <c:v>0.97563888888888917</c:v>
                </c:pt>
                <c:pt idx="148">
                  <c:v>0.98325555555555588</c:v>
                </c:pt>
                <c:pt idx="149">
                  <c:v>0.99090972222222251</c:v>
                </c:pt>
                <c:pt idx="150">
                  <c:v>0.99859305555555589</c:v>
                </c:pt>
                <c:pt idx="151">
                  <c:v>1.0063097222222226</c:v>
                </c:pt>
                <c:pt idx="152">
                  <c:v>1.0140513888888893</c:v>
                </c:pt>
                <c:pt idx="153">
                  <c:v>1.0218263888888894</c:v>
                </c:pt>
                <c:pt idx="154">
                  <c:v>1.0296513888888894</c:v>
                </c:pt>
                <c:pt idx="155">
                  <c:v>1.0375263888888895</c:v>
                </c:pt>
                <c:pt idx="156">
                  <c:v>1.0454347222222229</c:v>
                </c:pt>
                <c:pt idx="157">
                  <c:v>1.0533722222222228</c:v>
                </c:pt>
                <c:pt idx="158">
                  <c:v>1.0613388888888895</c:v>
                </c:pt>
                <c:pt idx="159">
                  <c:v>1.0693388888888895</c:v>
                </c:pt>
                <c:pt idx="160">
                  <c:v>1.0773763888888894</c:v>
                </c:pt>
                <c:pt idx="161">
                  <c:v>1.0854555555555561</c:v>
                </c:pt>
                <c:pt idx="162">
                  <c:v>1.0935763888888894</c:v>
                </c:pt>
                <c:pt idx="163">
                  <c:v>1.1017305555555561</c:v>
                </c:pt>
                <c:pt idx="164">
                  <c:v>1.1099222222222227</c:v>
                </c:pt>
                <c:pt idx="165">
                  <c:v>1.1181763888888894</c:v>
                </c:pt>
                <c:pt idx="166">
                  <c:v>1.1264888888888893</c:v>
                </c:pt>
                <c:pt idx="167">
                  <c:v>1.134830555555556</c:v>
                </c:pt>
                <c:pt idx="168">
                  <c:v>1.143218055555556</c:v>
                </c:pt>
                <c:pt idx="169">
                  <c:v>1.1516680555555561</c:v>
                </c:pt>
                <c:pt idx="170">
                  <c:v>1.1601638888888894</c:v>
                </c:pt>
                <c:pt idx="171">
                  <c:v>1.1687180555555561</c:v>
                </c:pt>
                <c:pt idx="172">
                  <c:v>1.1773430555555562</c:v>
                </c:pt>
                <c:pt idx="173">
                  <c:v>1.1860430555555561</c:v>
                </c:pt>
                <c:pt idx="174">
                  <c:v>1.1948097222222227</c:v>
                </c:pt>
                <c:pt idx="175">
                  <c:v>1.2036472222222228</c:v>
                </c:pt>
                <c:pt idx="176">
                  <c:v>1.212580555555556</c:v>
                </c:pt>
                <c:pt idx="177">
                  <c:v>1.2215930555555561</c:v>
                </c:pt>
                <c:pt idx="178">
                  <c:v>1.2306847222222228</c:v>
                </c:pt>
                <c:pt idx="179">
                  <c:v>1.2398722222222227</c:v>
                </c:pt>
                <c:pt idx="180">
                  <c:v>1.2491597222222226</c:v>
                </c:pt>
                <c:pt idx="181">
                  <c:v>1.2585583333333337</c:v>
                </c:pt>
                <c:pt idx="182">
                  <c:v>1.2680736111111115</c:v>
                </c:pt>
              </c:numCache>
            </c:numRef>
          </c:xVal>
          <c:yVal>
            <c:numRef>
              <c:f>'Batch 4'!$L$34:$L$2003</c:f>
              <c:numCache>
                <c:formatCode>General</c:formatCode>
                <c:ptCount val="1970"/>
                <c:pt idx="0">
                  <c:v>8000</c:v>
                </c:pt>
                <c:pt idx="1">
                  <c:v>7960</c:v>
                </c:pt>
                <c:pt idx="2">
                  <c:v>7920</c:v>
                </c:pt>
                <c:pt idx="3">
                  <c:v>7870</c:v>
                </c:pt>
                <c:pt idx="4">
                  <c:v>7830</c:v>
                </c:pt>
                <c:pt idx="5">
                  <c:v>7790</c:v>
                </c:pt>
                <c:pt idx="6">
                  <c:v>7750</c:v>
                </c:pt>
                <c:pt idx="7">
                  <c:v>7700</c:v>
                </c:pt>
                <c:pt idx="8">
                  <c:v>7660</c:v>
                </c:pt>
                <c:pt idx="9">
                  <c:v>7620</c:v>
                </c:pt>
                <c:pt idx="10">
                  <c:v>7570</c:v>
                </c:pt>
                <c:pt idx="11">
                  <c:v>7530</c:v>
                </c:pt>
                <c:pt idx="12">
                  <c:v>7490</c:v>
                </c:pt>
                <c:pt idx="13">
                  <c:v>7440</c:v>
                </c:pt>
                <c:pt idx="14">
                  <c:v>7400</c:v>
                </c:pt>
                <c:pt idx="15">
                  <c:v>7360</c:v>
                </c:pt>
                <c:pt idx="16">
                  <c:v>7320</c:v>
                </c:pt>
                <c:pt idx="17">
                  <c:v>7280</c:v>
                </c:pt>
                <c:pt idx="18">
                  <c:v>7230</c:v>
                </c:pt>
                <c:pt idx="19">
                  <c:v>7190</c:v>
                </c:pt>
                <c:pt idx="20">
                  <c:v>7150</c:v>
                </c:pt>
                <c:pt idx="21">
                  <c:v>7110</c:v>
                </c:pt>
                <c:pt idx="22">
                  <c:v>7070</c:v>
                </c:pt>
                <c:pt idx="23">
                  <c:v>7020</c:v>
                </c:pt>
                <c:pt idx="24">
                  <c:v>6980</c:v>
                </c:pt>
                <c:pt idx="25">
                  <c:v>6940</c:v>
                </c:pt>
                <c:pt idx="26">
                  <c:v>6900</c:v>
                </c:pt>
                <c:pt idx="27">
                  <c:v>6850</c:v>
                </c:pt>
                <c:pt idx="28">
                  <c:v>6810</c:v>
                </c:pt>
                <c:pt idx="29">
                  <c:v>6770</c:v>
                </c:pt>
                <c:pt idx="30">
                  <c:v>6730</c:v>
                </c:pt>
                <c:pt idx="31">
                  <c:v>6690</c:v>
                </c:pt>
                <c:pt idx="32">
                  <c:v>6650</c:v>
                </c:pt>
                <c:pt idx="33">
                  <c:v>6610</c:v>
                </c:pt>
                <c:pt idx="34">
                  <c:v>6570</c:v>
                </c:pt>
                <c:pt idx="35">
                  <c:v>6520</c:v>
                </c:pt>
                <c:pt idx="36">
                  <c:v>6480</c:v>
                </c:pt>
                <c:pt idx="37">
                  <c:v>6440</c:v>
                </c:pt>
                <c:pt idx="38">
                  <c:v>6400</c:v>
                </c:pt>
                <c:pt idx="39">
                  <c:v>6360</c:v>
                </c:pt>
                <c:pt idx="40">
                  <c:v>6320</c:v>
                </c:pt>
                <c:pt idx="41">
                  <c:v>6280</c:v>
                </c:pt>
                <c:pt idx="42">
                  <c:v>6240</c:v>
                </c:pt>
                <c:pt idx="43">
                  <c:v>6200</c:v>
                </c:pt>
                <c:pt idx="44">
                  <c:v>6160</c:v>
                </c:pt>
                <c:pt idx="45">
                  <c:v>6110</c:v>
                </c:pt>
                <c:pt idx="46">
                  <c:v>6070</c:v>
                </c:pt>
                <c:pt idx="47">
                  <c:v>6030</c:v>
                </c:pt>
                <c:pt idx="48">
                  <c:v>5990</c:v>
                </c:pt>
                <c:pt idx="49">
                  <c:v>5950</c:v>
                </c:pt>
                <c:pt idx="50">
                  <c:v>5910</c:v>
                </c:pt>
                <c:pt idx="51">
                  <c:v>5870</c:v>
                </c:pt>
                <c:pt idx="52">
                  <c:v>5830</c:v>
                </c:pt>
                <c:pt idx="53">
                  <c:v>5790</c:v>
                </c:pt>
                <c:pt idx="54">
                  <c:v>5750</c:v>
                </c:pt>
                <c:pt idx="55">
                  <c:v>5710</c:v>
                </c:pt>
                <c:pt idx="56">
                  <c:v>5670</c:v>
                </c:pt>
                <c:pt idx="57">
                  <c:v>5630</c:v>
                </c:pt>
                <c:pt idx="58">
                  <c:v>5590</c:v>
                </c:pt>
                <c:pt idx="59">
                  <c:v>5550</c:v>
                </c:pt>
                <c:pt idx="60">
                  <c:v>5510</c:v>
                </c:pt>
                <c:pt idx="61">
                  <c:v>5470</c:v>
                </c:pt>
                <c:pt idx="62">
                  <c:v>5430</c:v>
                </c:pt>
                <c:pt idx="63">
                  <c:v>5390</c:v>
                </c:pt>
                <c:pt idx="64">
                  <c:v>5360</c:v>
                </c:pt>
                <c:pt idx="65">
                  <c:v>5320</c:v>
                </c:pt>
                <c:pt idx="66">
                  <c:v>5280</c:v>
                </c:pt>
                <c:pt idx="67">
                  <c:v>5240</c:v>
                </c:pt>
                <c:pt idx="68">
                  <c:v>5200</c:v>
                </c:pt>
                <c:pt idx="69">
                  <c:v>5160</c:v>
                </c:pt>
                <c:pt idx="70">
                  <c:v>5120</c:v>
                </c:pt>
                <c:pt idx="71">
                  <c:v>5080</c:v>
                </c:pt>
                <c:pt idx="72">
                  <c:v>5040</c:v>
                </c:pt>
                <c:pt idx="73">
                  <c:v>5000</c:v>
                </c:pt>
                <c:pt idx="74">
                  <c:v>4960</c:v>
                </c:pt>
                <c:pt idx="75">
                  <c:v>4920</c:v>
                </c:pt>
                <c:pt idx="76">
                  <c:v>4880</c:v>
                </c:pt>
                <c:pt idx="77">
                  <c:v>4850</c:v>
                </c:pt>
                <c:pt idx="78">
                  <c:v>4810</c:v>
                </c:pt>
                <c:pt idx="79">
                  <c:v>4770</c:v>
                </c:pt>
                <c:pt idx="80">
                  <c:v>4730</c:v>
                </c:pt>
                <c:pt idx="81">
                  <c:v>4700</c:v>
                </c:pt>
                <c:pt idx="82">
                  <c:v>4660</c:v>
                </c:pt>
                <c:pt idx="83">
                  <c:v>4620</c:v>
                </c:pt>
                <c:pt idx="84">
                  <c:v>4580</c:v>
                </c:pt>
                <c:pt idx="85">
                  <c:v>4540</c:v>
                </c:pt>
                <c:pt idx="86">
                  <c:v>4500</c:v>
                </c:pt>
                <c:pt idx="87">
                  <c:v>4470</c:v>
                </c:pt>
                <c:pt idx="88">
                  <c:v>4430</c:v>
                </c:pt>
                <c:pt idx="89">
                  <c:v>4390</c:v>
                </c:pt>
                <c:pt idx="90">
                  <c:v>4350</c:v>
                </c:pt>
                <c:pt idx="91">
                  <c:v>4310</c:v>
                </c:pt>
                <c:pt idx="92">
                  <c:v>4280</c:v>
                </c:pt>
                <c:pt idx="93">
                  <c:v>4240</c:v>
                </c:pt>
                <c:pt idx="94">
                  <c:v>4200</c:v>
                </c:pt>
                <c:pt idx="95">
                  <c:v>4160</c:v>
                </c:pt>
                <c:pt idx="96">
                  <c:v>4120</c:v>
                </c:pt>
                <c:pt idx="97">
                  <c:v>4080</c:v>
                </c:pt>
                <c:pt idx="98">
                  <c:v>4050</c:v>
                </c:pt>
                <c:pt idx="99">
                  <c:v>4010</c:v>
                </c:pt>
                <c:pt idx="100">
                  <c:v>3970</c:v>
                </c:pt>
                <c:pt idx="101">
                  <c:v>3930</c:v>
                </c:pt>
                <c:pt idx="102">
                  <c:v>3900</c:v>
                </c:pt>
                <c:pt idx="103">
                  <c:v>3860</c:v>
                </c:pt>
                <c:pt idx="104">
                  <c:v>3820</c:v>
                </c:pt>
                <c:pt idx="105">
                  <c:v>3780</c:v>
                </c:pt>
                <c:pt idx="106">
                  <c:v>3750</c:v>
                </c:pt>
                <c:pt idx="107">
                  <c:v>3710</c:v>
                </c:pt>
                <c:pt idx="108">
                  <c:v>3670</c:v>
                </c:pt>
                <c:pt idx="109">
                  <c:v>3630</c:v>
                </c:pt>
                <c:pt idx="110">
                  <c:v>3600</c:v>
                </c:pt>
                <c:pt idx="111">
                  <c:v>3560</c:v>
                </c:pt>
                <c:pt idx="112">
                  <c:v>3520</c:v>
                </c:pt>
                <c:pt idx="113">
                  <c:v>3480</c:v>
                </c:pt>
                <c:pt idx="114">
                  <c:v>3450</c:v>
                </c:pt>
                <c:pt idx="115">
                  <c:v>3410</c:v>
                </c:pt>
                <c:pt idx="116">
                  <c:v>3370</c:v>
                </c:pt>
                <c:pt idx="117">
                  <c:v>3340</c:v>
                </c:pt>
                <c:pt idx="118">
                  <c:v>3300</c:v>
                </c:pt>
                <c:pt idx="119">
                  <c:v>3260</c:v>
                </c:pt>
                <c:pt idx="120">
                  <c:v>3230</c:v>
                </c:pt>
                <c:pt idx="121">
                  <c:v>3190</c:v>
                </c:pt>
                <c:pt idx="122">
                  <c:v>3150</c:v>
                </c:pt>
                <c:pt idx="123">
                  <c:v>3120</c:v>
                </c:pt>
                <c:pt idx="124">
                  <c:v>3080</c:v>
                </c:pt>
                <c:pt idx="125">
                  <c:v>3040</c:v>
                </c:pt>
                <c:pt idx="126">
                  <c:v>3010</c:v>
                </c:pt>
                <c:pt idx="127">
                  <c:v>2970</c:v>
                </c:pt>
                <c:pt idx="128">
                  <c:v>2930</c:v>
                </c:pt>
                <c:pt idx="129">
                  <c:v>2900</c:v>
                </c:pt>
                <c:pt idx="130">
                  <c:v>2860</c:v>
                </c:pt>
                <c:pt idx="131">
                  <c:v>2830</c:v>
                </c:pt>
                <c:pt idx="132">
                  <c:v>2790</c:v>
                </c:pt>
                <c:pt idx="133">
                  <c:v>2750</c:v>
                </c:pt>
                <c:pt idx="134">
                  <c:v>2720</c:v>
                </c:pt>
                <c:pt idx="135">
                  <c:v>2680</c:v>
                </c:pt>
                <c:pt idx="136">
                  <c:v>2640</c:v>
                </c:pt>
                <c:pt idx="137">
                  <c:v>2610</c:v>
                </c:pt>
                <c:pt idx="138">
                  <c:v>2570</c:v>
                </c:pt>
                <c:pt idx="139">
                  <c:v>2540</c:v>
                </c:pt>
                <c:pt idx="140">
                  <c:v>2500</c:v>
                </c:pt>
                <c:pt idx="141">
                  <c:v>2460</c:v>
                </c:pt>
                <c:pt idx="142">
                  <c:v>2430</c:v>
                </c:pt>
                <c:pt idx="143">
                  <c:v>2390</c:v>
                </c:pt>
                <c:pt idx="144">
                  <c:v>2360</c:v>
                </c:pt>
                <c:pt idx="145">
                  <c:v>2320</c:v>
                </c:pt>
                <c:pt idx="146">
                  <c:v>2290</c:v>
                </c:pt>
                <c:pt idx="147">
                  <c:v>2250</c:v>
                </c:pt>
                <c:pt idx="148">
                  <c:v>2220</c:v>
                </c:pt>
                <c:pt idx="149">
                  <c:v>2180</c:v>
                </c:pt>
                <c:pt idx="150">
                  <c:v>2140</c:v>
                </c:pt>
                <c:pt idx="151">
                  <c:v>2110</c:v>
                </c:pt>
                <c:pt idx="152">
                  <c:v>2070</c:v>
                </c:pt>
                <c:pt idx="153">
                  <c:v>2040</c:v>
                </c:pt>
                <c:pt idx="154">
                  <c:v>2000</c:v>
                </c:pt>
                <c:pt idx="155">
                  <c:v>1965</c:v>
                </c:pt>
                <c:pt idx="156">
                  <c:v>1930</c:v>
                </c:pt>
                <c:pt idx="157">
                  <c:v>1895</c:v>
                </c:pt>
                <c:pt idx="158">
                  <c:v>1860</c:v>
                </c:pt>
                <c:pt idx="159">
                  <c:v>1823</c:v>
                </c:pt>
                <c:pt idx="160">
                  <c:v>1788</c:v>
                </c:pt>
                <c:pt idx="161">
                  <c:v>1753</c:v>
                </c:pt>
                <c:pt idx="162">
                  <c:v>1717</c:v>
                </c:pt>
                <c:pt idx="163">
                  <c:v>1682</c:v>
                </c:pt>
                <c:pt idx="164">
                  <c:v>1647</c:v>
                </c:pt>
                <c:pt idx="165">
                  <c:v>1610</c:v>
                </c:pt>
                <c:pt idx="166">
                  <c:v>1576</c:v>
                </c:pt>
                <c:pt idx="167">
                  <c:v>1540</c:v>
                </c:pt>
                <c:pt idx="168">
                  <c:v>1505</c:v>
                </c:pt>
                <c:pt idx="169">
                  <c:v>1470</c:v>
                </c:pt>
                <c:pt idx="170">
                  <c:v>1435</c:v>
                </c:pt>
                <c:pt idx="171">
                  <c:v>1400</c:v>
                </c:pt>
                <c:pt idx="172">
                  <c:v>1364</c:v>
                </c:pt>
                <c:pt idx="173">
                  <c:v>1329</c:v>
                </c:pt>
                <c:pt idx="174">
                  <c:v>1294</c:v>
                </c:pt>
                <c:pt idx="175">
                  <c:v>1258</c:v>
                </c:pt>
                <c:pt idx="176">
                  <c:v>1224</c:v>
                </c:pt>
                <c:pt idx="177">
                  <c:v>1189</c:v>
                </c:pt>
                <c:pt idx="178">
                  <c:v>1154</c:v>
                </c:pt>
                <c:pt idx="179">
                  <c:v>1119</c:v>
                </c:pt>
                <c:pt idx="180">
                  <c:v>1084</c:v>
                </c:pt>
                <c:pt idx="181">
                  <c:v>1049</c:v>
                </c:pt>
                <c:pt idx="182">
                  <c:v>1014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575360"/>
        <c:axId val="338577280"/>
      </c:scatterChart>
      <c:valAx>
        <c:axId val="338575360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577280"/>
        <c:crosses val="autoZero"/>
        <c:crossBetween val="midCat"/>
      </c:valAx>
      <c:valAx>
        <c:axId val="338577280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575360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4'!$L$34:$L$2003</c:f>
              <c:numCache>
                <c:formatCode>General</c:formatCode>
                <c:ptCount val="1970"/>
                <c:pt idx="0">
                  <c:v>8000</c:v>
                </c:pt>
                <c:pt idx="1">
                  <c:v>7960</c:v>
                </c:pt>
                <c:pt idx="2">
                  <c:v>7920</c:v>
                </c:pt>
                <c:pt idx="3">
                  <c:v>7870</c:v>
                </c:pt>
                <c:pt idx="4">
                  <c:v>7830</c:v>
                </c:pt>
                <c:pt idx="5">
                  <c:v>7790</c:v>
                </c:pt>
                <c:pt idx="6">
                  <c:v>7750</c:v>
                </c:pt>
                <c:pt idx="7">
                  <c:v>7700</c:v>
                </c:pt>
                <c:pt idx="8">
                  <c:v>7660</c:v>
                </c:pt>
                <c:pt idx="9">
                  <c:v>7620</c:v>
                </c:pt>
                <c:pt idx="10">
                  <c:v>7570</c:v>
                </c:pt>
                <c:pt idx="11">
                  <c:v>7530</c:v>
                </c:pt>
                <c:pt idx="12">
                  <c:v>7490</c:v>
                </c:pt>
                <c:pt idx="13">
                  <c:v>7440</c:v>
                </c:pt>
                <c:pt idx="14">
                  <c:v>7400</c:v>
                </c:pt>
                <c:pt idx="15">
                  <c:v>7360</c:v>
                </c:pt>
                <c:pt idx="16">
                  <c:v>7320</c:v>
                </c:pt>
                <c:pt idx="17">
                  <c:v>7280</c:v>
                </c:pt>
                <c:pt idx="18">
                  <c:v>7230</c:v>
                </c:pt>
                <c:pt idx="19">
                  <c:v>7190</c:v>
                </c:pt>
                <c:pt idx="20">
                  <c:v>7150</c:v>
                </c:pt>
                <c:pt idx="21">
                  <c:v>7110</c:v>
                </c:pt>
                <c:pt idx="22">
                  <c:v>7070</c:v>
                </c:pt>
                <c:pt idx="23">
                  <c:v>7020</c:v>
                </c:pt>
                <c:pt idx="24">
                  <c:v>6980</c:v>
                </c:pt>
                <c:pt idx="25">
                  <c:v>6940</c:v>
                </c:pt>
                <c:pt idx="26">
                  <c:v>6900</c:v>
                </c:pt>
                <c:pt idx="27">
                  <c:v>6850</c:v>
                </c:pt>
                <c:pt idx="28">
                  <c:v>6810</c:v>
                </c:pt>
                <c:pt idx="29">
                  <c:v>6770</c:v>
                </c:pt>
                <c:pt idx="30">
                  <c:v>6730</c:v>
                </c:pt>
                <c:pt idx="31">
                  <c:v>6690</c:v>
                </c:pt>
                <c:pt idx="32">
                  <c:v>6650</c:v>
                </c:pt>
                <c:pt idx="33">
                  <c:v>6610</c:v>
                </c:pt>
                <c:pt idx="34">
                  <c:v>6570</c:v>
                </c:pt>
                <c:pt idx="35">
                  <c:v>6520</c:v>
                </c:pt>
                <c:pt idx="36">
                  <c:v>6480</c:v>
                </c:pt>
                <c:pt idx="37">
                  <c:v>6440</c:v>
                </c:pt>
                <c:pt idx="38">
                  <c:v>6400</c:v>
                </c:pt>
                <c:pt idx="39">
                  <c:v>6360</c:v>
                </c:pt>
                <c:pt idx="40">
                  <c:v>6320</c:v>
                </c:pt>
                <c:pt idx="41">
                  <c:v>6280</c:v>
                </c:pt>
                <c:pt idx="42">
                  <c:v>6240</c:v>
                </c:pt>
                <c:pt idx="43">
                  <c:v>6200</c:v>
                </c:pt>
                <c:pt idx="44">
                  <c:v>6160</c:v>
                </c:pt>
                <c:pt idx="45">
                  <c:v>6110</c:v>
                </c:pt>
                <c:pt idx="46">
                  <c:v>6070</c:v>
                </c:pt>
                <c:pt idx="47">
                  <c:v>6030</c:v>
                </c:pt>
                <c:pt idx="48">
                  <c:v>5990</c:v>
                </c:pt>
                <c:pt idx="49">
                  <c:v>5950</c:v>
                </c:pt>
                <c:pt idx="50">
                  <c:v>5910</c:v>
                </c:pt>
                <c:pt idx="51">
                  <c:v>5870</c:v>
                </c:pt>
                <c:pt idx="52">
                  <c:v>5830</c:v>
                </c:pt>
                <c:pt idx="53">
                  <c:v>5790</c:v>
                </c:pt>
                <c:pt idx="54">
                  <c:v>5750</c:v>
                </c:pt>
                <c:pt idx="55">
                  <c:v>5710</c:v>
                </c:pt>
                <c:pt idx="56">
                  <c:v>5670</c:v>
                </c:pt>
                <c:pt idx="57">
                  <c:v>5630</c:v>
                </c:pt>
                <c:pt idx="58">
                  <c:v>5590</c:v>
                </c:pt>
                <c:pt idx="59">
                  <c:v>5550</c:v>
                </c:pt>
                <c:pt idx="60">
                  <c:v>5510</c:v>
                </c:pt>
                <c:pt idx="61">
                  <c:v>5470</c:v>
                </c:pt>
                <c:pt idx="62">
                  <c:v>5430</c:v>
                </c:pt>
                <c:pt idx="63">
                  <c:v>5390</c:v>
                </c:pt>
                <c:pt idx="64">
                  <c:v>5360</c:v>
                </c:pt>
                <c:pt idx="65">
                  <c:v>5320</c:v>
                </c:pt>
                <c:pt idx="66">
                  <c:v>5280</c:v>
                </c:pt>
                <c:pt idx="67">
                  <c:v>5240</c:v>
                </c:pt>
                <c:pt idx="68">
                  <c:v>5200</c:v>
                </c:pt>
                <c:pt idx="69">
                  <c:v>5160</c:v>
                </c:pt>
                <c:pt idx="70">
                  <c:v>5120</c:v>
                </c:pt>
                <c:pt idx="71">
                  <c:v>5080</c:v>
                </c:pt>
                <c:pt idx="72">
                  <c:v>5040</c:v>
                </c:pt>
                <c:pt idx="73">
                  <c:v>5000</c:v>
                </c:pt>
                <c:pt idx="74">
                  <c:v>4960</c:v>
                </c:pt>
                <c:pt idx="75">
                  <c:v>4920</c:v>
                </c:pt>
                <c:pt idx="76">
                  <c:v>4880</c:v>
                </c:pt>
                <c:pt idx="77">
                  <c:v>4850</c:v>
                </c:pt>
                <c:pt idx="78">
                  <c:v>4810</c:v>
                </c:pt>
                <c:pt idx="79">
                  <c:v>4770</c:v>
                </c:pt>
                <c:pt idx="80">
                  <c:v>4730</c:v>
                </c:pt>
                <c:pt idx="81">
                  <c:v>4700</c:v>
                </c:pt>
                <c:pt idx="82">
                  <c:v>4660</c:v>
                </c:pt>
                <c:pt idx="83">
                  <c:v>4620</c:v>
                </c:pt>
                <c:pt idx="84">
                  <c:v>4580</c:v>
                </c:pt>
                <c:pt idx="85">
                  <c:v>4540</c:v>
                </c:pt>
                <c:pt idx="86">
                  <c:v>4500</c:v>
                </c:pt>
                <c:pt idx="87">
                  <c:v>4470</c:v>
                </c:pt>
                <c:pt idx="88">
                  <c:v>4430</c:v>
                </c:pt>
                <c:pt idx="89">
                  <c:v>4390</c:v>
                </c:pt>
                <c:pt idx="90">
                  <c:v>4350</c:v>
                </c:pt>
                <c:pt idx="91">
                  <c:v>4310</c:v>
                </c:pt>
                <c:pt idx="92">
                  <c:v>4280</c:v>
                </c:pt>
                <c:pt idx="93">
                  <c:v>4240</c:v>
                </c:pt>
                <c:pt idx="94">
                  <c:v>4200</c:v>
                </c:pt>
                <c:pt idx="95">
                  <c:v>4160</c:v>
                </c:pt>
                <c:pt idx="96">
                  <c:v>4120</c:v>
                </c:pt>
                <c:pt idx="97">
                  <c:v>4080</c:v>
                </c:pt>
                <c:pt idx="98">
                  <c:v>4050</c:v>
                </c:pt>
                <c:pt idx="99">
                  <c:v>4010</c:v>
                </c:pt>
                <c:pt idx="100">
                  <c:v>3970</c:v>
                </c:pt>
                <c:pt idx="101">
                  <c:v>3930</c:v>
                </c:pt>
                <c:pt idx="102">
                  <c:v>3900</c:v>
                </c:pt>
                <c:pt idx="103">
                  <c:v>3860</c:v>
                </c:pt>
                <c:pt idx="104">
                  <c:v>3820</c:v>
                </c:pt>
                <c:pt idx="105">
                  <c:v>3780</c:v>
                </c:pt>
                <c:pt idx="106">
                  <c:v>3750</c:v>
                </c:pt>
                <c:pt idx="107">
                  <c:v>3710</c:v>
                </c:pt>
                <c:pt idx="108">
                  <c:v>3670</c:v>
                </c:pt>
                <c:pt idx="109">
                  <c:v>3630</c:v>
                </c:pt>
                <c:pt idx="110">
                  <c:v>3600</c:v>
                </c:pt>
                <c:pt idx="111">
                  <c:v>3560</c:v>
                </c:pt>
                <c:pt idx="112">
                  <c:v>3520</c:v>
                </c:pt>
                <c:pt idx="113">
                  <c:v>3480</c:v>
                </c:pt>
                <c:pt idx="114">
                  <c:v>3450</c:v>
                </c:pt>
                <c:pt idx="115">
                  <c:v>3410</c:v>
                </c:pt>
                <c:pt idx="116">
                  <c:v>3370</c:v>
                </c:pt>
                <c:pt idx="117">
                  <c:v>3340</c:v>
                </c:pt>
                <c:pt idx="118">
                  <c:v>3300</c:v>
                </c:pt>
                <c:pt idx="119">
                  <c:v>3260</c:v>
                </c:pt>
                <c:pt idx="120">
                  <c:v>3230</c:v>
                </c:pt>
                <c:pt idx="121">
                  <c:v>3190</c:v>
                </c:pt>
                <c:pt idx="122">
                  <c:v>3150</c:v>
                </c:pt>
                <c:pt idx="123">
                  <c:v>3120</c:v>
                </c:pt>
                <c:pt idx="124">
                  <c:v>3080</c:v>
                </c:pt>
                <c:pt idx="125">
                  <c:v>3040</c:v>
                </c:pt>
                <c:pt idx="126">
                  <c:v>3010</c:v>
                </c:pt>
                <c:pt idx="127">
                  <c:v>2970</c:v>
                </c:pt>
                <c:pt idx="128">
                  <c:v>2930</c:v>
                </c:pt>
                <c:pt idx="129">
                  <c:v>2900</c:v>
                </c:pt>
                <c:pt idx="130">
                  <c:v>2860</c:v>
                </c:pt>
                <c:pt idx="131">
                  <c:v>2830</c:v>
                </c:pt>
                <c:pt idx="132">
                  <c:v>2790</c:v>
                </c:pt>
                <c:pt idx="133">
                  <c:v>2750</c:v>
                </c:pt>
                <c:pt idx="134">
                  <c:v>2720</c:v>
                </c:pt>
                <c:pt idx="135">
                  <c:v>2680</c:v>
                </c:pt>
                <c:pt idx="136">
                  <c:v>2640</c:v>
                </c:pt>
                <c:pt idx="137">
                  <c:v>2610</c:v>
                </c:pt>
                <c:pt idx="138">
                  <c:v>2570</c:v>
                </c:pt>
                <c:pt idx="139">
                  <c:v>2540</c:v>
                </c:pt>
                <c:pt idx="140">
                  <c:v>2500</c:v>
                </c:pt>
                <c:pt idx="141">
                  <c:v>2460</c:v>
                </c:pt>
                <c:pt idx="142">
                  <c:v>2430</c:v>
                </c:pt>
                <c:pt idx="143">
                  <c:v>2390</c:v>
                </c:pt>
                <c:pt idx="144">
                  <c:v>2360</c:v>
                </c:pt>
                <c:pt idx="145">
                  <c:v>2320</c:v>
                </c:pt>
                <c:pt idx="146">
                  <c:v>2290</c:v>
                </c:pt>
                <c:pt idx="147">
                  <c:v>2250</c:v>
                </c:pt>
                <c:pt idx="148">
                  <c:v>2220</c:v>
                </c:pt>
                <c:pt idx="149">
                  <c:v>2180</c:v>
                </c:pt>
                <c:pt idx="150">
                  <c:v>2140</c:v>
                </c:pt>
                <c:pt idx="151">
                  <c:v>2110</c:v>
                </c:pt>
                <c:pt idx="152">
                  <c:v>2070</c:v>
                </c:pt>
                <c:pt idx="153">
                  <c:v>2040</c:v>
                </c:pt>
                <c:pt idx="154">
                  <c:v>2000</c:v>
                </c:pt>
                <c:pt idx="155">
                  <c:v>1965</c:v>
                </c:pt>
                <c:pt idx="156">
                  <c:v>1930</c:v>
                </c:pt>
                <c:pt idx="157">
                  <c:v>1895</c:v>
                </c:pt>
                <c:pt idx="158">
                  <c:v>1860</c:v>
                </c:pt>
                <c:pt idx="159">
                  <c:v>1823</c:v>
                </c:pt>
                <c:pt idx="160">
                  <c:v>1788</c:v>
                </c:pt>
                <c:pt idx="161">
                  <c:v>1753</c:v>
                </c:pt>
                <c:pt idx="162">
                  <c:v>1717</c:v>
                </c:pt>
                <c:pt idx="163">
                  <c:v>1682</c:v>
                </c:pt>
                <c:pt idx="164">
                  <c:v>1647</c:v>
                </c:pt>
                <c:pt idx="165">
                  <c:v>1610</c:v>
                </c:pt>
                <c:pt idx="166">
                  <c:v>1576</c:v>
                </c:pt>
                <c:pt idx="167">
                  <c:v>1540</c:v>
                </c:pt>
                <c:pt idx="168">
                  <c:v>1505</c:v>
                </c:pt>
                <c:pt idx="169">
                  <c:v>1470</c:v>
                </c:pt>
                <c:pt idx="170">
                  <c:v>1435</c:v>
                </c:pt>
                <c:pt idx="171">
                  <c:v>1400</c:v>
                </c:pt>
                <c:pt idx="172">
                  <c:v>1364</c:v>
                </c:pt>
                <c:pt idx="173">
                  <c:v>1329</c:v>
                </c:pt>
                <c:pt idx="174">
                  <c:v>1294</c:v>
                </c:pt>
                <c:pt idx="175">
                  <c:v>1258</c:v>
                </c:pt>
                <c:pt idx="176">
                  <c:v>1224</c:v>
                </c:pt>
                <c:pt idx="177">
                  <c:v>1189</c:v>
                </c:pt>
                <c:pt idx="178">
                  <c:v>1154</c:v>
                </c:pt>
                <c:pt idx="179">
                  <c:v>1119</c:v>
                </c:pt>
                <c:pt idx="180">
                  <c:v>1084</c:v>
                </c:pt>
                <c:pt idx="181">
                  <c:v>1049</c:v>
                </c:pt>
                <c:pt idx="182">
                  <c:v>1014</c:v>
                </c:pt>
              </c:numCache>
            </c:numRef>
          </c:xVal>
          <c:yVal>
            <c:numRef>
              <c:f>'Batch 4'!$O$34:$O$2003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37.199999999999996</c:v>
                </c:pt>
                <c:pt idx="2">
                  <c:v>37.949999999999996</c:v>
                </c:pt>
                <c:pt idx="3">
                  <c:v>37.9</c:v>
                </c:pt>
                <c:pt idx="4">
                  <c:v>37.999999999999993</c:v>
                </c:pt>
                <c:pt idx="5">
                  <c:v>38.1</c:v>
                </c:pt>
                <c:pt idx="6">
                  <c:v>37.999999999999993</c:v>
                </c:pt>
                <c:pt idx="7">
                  <c:v>37.949999999999996</c:v>
                </c:pt>
                <c:pt idx="8">
                  <c:v>38.049999999999997</c:v>
                </c:pt>
                <c:pt idx="9">
                  <c:v>37.999999999999993</c:v>
                </c:pt>
                <c:pt idx="10">
                  <c:v>38.049999999999997</c:v>
                </c:pt>
                <c:pt idx="11">
                  <c:v>37.966666666666669</c:v>
                </c:pt>
                <c:pt idx="12">
                  <c:v>38.049999999999997</c:v>
                </c:pt>
                <c:pt idx="13">
                  <c:v>38.1</c:v>
                </c:pt>
                <c:pt idx="14">
                  <c:v>38.066666666666663</c:v>
                </c:pt>
                <c:pt idx="15">
                  <c:v>37.999999999999993</c:v>
                </c:pt>
                <c:pt idx="16">
                  <c:v>38.049999999999997</c:v>
                </c:pt>
                <c:pt idx="17">
                  <c:v>37.999999999999993</c:v>
                </c:pt>
                <c:pt idx="18">
                  <c:v>37.999999999999993</c:v>
                </c:pt>
                <c:pt idx="19">
                  <c:v>38.1</c:v>
                </c:pt>
                <c:pt idx="20">
                  <c:v>38.033333333333331</c:v>
                </c:pt>
                <c:pt idx="21">
                  <c:v>38.199999999999996</c:v>
                </c:pt>
                <c:pt idx="22">
                  <c:v>38.049999999999997</c:v>
                </c:pt>
                <c:pt idx="23">
                  <c:v>38.049999999999997</c:v>
                </c:pt>
                <c:pt idx="24">
                  <c:v>38.1</c:v>
                </c:pt>
                <c:pt idx="25">
                  <c:v>37.999999999999993</c:v>
                </c:pt>
                <c:pt idx="26">
                  <c:v>38.1</c:v>
                </c:pt>
                <c:pt idx="27">
                  <c:v>38.049999999999997</c:v>
                </c:pt>
                <c:pt idx="28">
                  <c:v>38.1</c:v>
                </c:pt>
                <c:pt idx="29">
                  <c:v>38.1</c:v>
                </c:pt>
                <c:pt idx="30">
                  <c:v>38.15</c:v>
                </c:pt>
                <c:pt idx="31">
                  <c:v>38.15</c:v>
                </c:pt>
                <c:pt idx="32">
                  <c:v>38.199999999999996</c:v>
                </c:pt>
                <c:pt idx="33">
                  <c:v>38.1</c:v>
                </c:pt>
                <c:pt idx="34">
                  <c:v>38.1</c:v>
                </c:pt>
                <c:pt idx="35">
                  <c:v>38.1</c:v>
                </c:pt>
                <c:pt idx="36">
                  <c:v>38.1</c:v>
                </c:pt>
                <c:pt idx="37">
                  <c:v>38.299999999999997</c:v>
                </c:pt>
                <c:pt idx="38">
                  <c:v>38.1</c:v>
                </c:pt>
                <c:pt idx="39">
                  <c:v>38.25</c:v>
                </c:pt>
                <c:pt idx="40">
                  <c:v>38.1</c:v>
                </c:pt>
                <c:pt idx="41">
                  <c:v>38.25</c:v>
                </c:pt>
                <c:pt idx="42">
                  <c:v>38.15</c:v>
                </c:pt>
                <c:pt idx="43">
                  <c:v>38.15</c:v>
                </c:pt>
                <c:pt idx="44">
                  <c:v>38.1</c:v>
                </c:pt>
                <c:pt idx="45">
                  <c:v>38.299999999999997</c:v>
                </c:pt>
                <c:pt idx="46">
                  <c:v>38.25</c:v>
                </c:pt>
                <c:pt idx="47">
                  <c:v>38.299999999999997</c:v>
                </c:pt>
                <c:pt idx="48">
                  <c:v>38.349999999999994</c:v>
                </c:pt>
                <c:pt idx="49">
                  <c:v>38.299999999999997</c:v>
                </c:pt>
                <c:pt idx="50">
                  <c:v>38.4</c:v>
                </c:pt>
                <c:pt idx="51">
                  <c:v>38.299999999999997</c:v>
                </c:pt>
                <c:pt idx="52">
                  <c:v>38.4</c:v>
                </c:pt>
                <c:pt idx="53">
                  <c:v>38.349999999999994</c:v>
                </c:pt>
                <c:pt idx="54">
                  <c:v>38.5</c:v>
                </c:pt>
                <c:pt idx="55">
                  <c:v>38.4</c:v>
                </c:pt>
                <c:pt idx="56">
                  <c:v>38.4</c:v>
                </c:pt>
                <c:pt idx="57">
                  <c:v>38.449999999999996</c:v>
                </c:pt>
                <c:pt idx="58">
                  <c:v>38.25</c:v>
                </c:pt>
                <c:pt idx="59">
                  <c:v>38.4</c:v>
                </c:pt>
                <c:pt idx="60">
                  <c:v>38.5</c:v>
                </c:pt>
                <c:pt idx="61">
                  <c:v>38.599999999999994</c:v>
                </c:pt>
                <c:pt idx="62">
                  <c:v>38.599999999999994</c:v>
                </c:pt>
                <c:pt idx="63">
                  <c:v>38.75</c:v>
                </c:pt>
                <c:pt idx="64">
                  <c:v>38.75</c:v>
                </c:pt>
                <c:pt idx="65">
                  <c:v>38.9</c:v>
                </c:pt>
                <c:pt idx="66">
                  <c:v>38.866666666666667</c:v>
                </c:pt>
                <c:pt idx="67">
                  <c:v>38.9</c:v>
                </c:pt>
                <c:pt idx="68">
                  <c:v>38.849999999999994</c:v>
                </c:pt>
                <c:pt idx="69">
                  <c:v>38.9</c:v>
                </c:pt>
                <c:pt idx="70">
                  <c:v>39.049999999999997</c:v>
                </c:pt>
                <c:pt idx="71">
                  <c:v>38.949999999999996</c:v>
                </c:pt>
                <c:pt idx="72">
                  <c:v>38.9</c:v>
                </c:pt>
                <c:pt idx="73">
                  <c:v>38.949999999999996</c:v>
                </c:pt>
                <c:pt idx="74">
                  <c:v>39</c:v>
                </c:pt>
                <c:pt idx="75">
                  <c:v>39.1</c:v>
                </c:pt>
                <c:pt idx="76">
                  <c:v>39.1</c:v>
                </c:pt>
                <c:pt idx="77">
                  <c:v>39</c:v>
                </c:pt>
                <c:pt idx="78">
                  <c:v>39.049999999999997</c:v>
                </c:pt>
                <c:pt idx="79">
                  <c:v>39.15</c:v>
                </c:pt>
                <c:pt idx="80">
                  <c:v>39.1</c:v>
                </c:pt>
                <c:pt idx="81">
                  <c:v>39.199999999999996</c:v>
                </c:pt>
                <c:pt idx="82">
                  <c:v>39.4</c:v>
                </c:pt>
                <c:pt idx="83">
                  <c:v>39.4</c:v>
                </c:pt>
                <c:pt idx="84">
                  <c:v>39.4</c:v>
                </c:pt>
                <c:pt idx="85">
                  <c:v>39.549999999999997</c:v>
                </c:pt>
                <c:pt idx="86">
                  <c:v>39.799999999999997</c:v>
                </c:pt>
                <c:pt idx="87">
                  <c:v>39.799999999999997</c:v>
                </c:pt>
                <c:pt idx="88">
                  <c:v>40</c:v>
                </c:pt>
                <c:pt idx="89">
                  <c:v>39.799999999999997</c:v>
                </c:pt>
                <c:pt idx="90">
                  <c:v>40.199999999999996</c:v>
                </c:pt>
                <c:pt idx="91">
                  <c:v>40.049999999999997</c:v>
                </c:pt>
                <c:pt idx="92">
                  <c:v>39.75</c:v>
                </c:pt>
                <c:pt idx="93">
                  <c:v>39.85</c:v>
                </c:pt>
                <c:pt idx="94">
                  <c:v>39.85</c:v>
                </c:pt>
                <c:pt idx="95">
                  <c:v>40</c:v>
                </c:pt>
                <c:pt idx="96">
                  <c:v>40.849999999999994</c:v>
                </c:pt>
                <c:pt idx="97">
                  <c:v>40.549999999999997</c:v>
                </c:pt>
                <c:pt idx="98">
                  <c:v>40.9</c:v>
                </c:pt>
                <c:pt idx="99">
                  <c:v>40.599999999999994</c:v>
                </c:pt>
                <c:pt idx="100">
                  <c:v>40.75</c:v>
                </c:pt>
                <c:pt idx="101">
                  <c:v>40.75</c:v>
                </c:pt>
                <c:pt idx="102">
                  <c:v>40.799999999999997</c:v>
                </c:pt>
                <c:pt idx="103">
                  <c:v>40.75</c:v>
                </c:pt>
                <c:pt idx="104">
                  <c:v>40.75</c:v>
                </c:pt>
                <c:pt idx="105">
                  <c:v>40.849999999999994</c:v>
                </c:pt>
                <c:pt idx="106">
                  <c:v>40.949999999999996</c:v>
                </c:pt>
                <c:pt idx="107">
                  <c:v>41.050000000000004</c:v>
                </c:pt>
                <c:pt idx="108">
                  <c:v>41.1</c:v>
                </c:pt>
                <c:pt idx="109">
                  <c:v>41.1</c:v>
                </c:pt>
                <c:pt idx="110">
                  <c:v>41.3</c:v>
                </c:pt>
                <c:pt idx="111">
                  <c:v>41.3</c:v>
                </c:pt>
                <c:pt idx="112">
                  <c:v>41.449999999999996</c:v>
                </c:pt>
                <c:pt idx="113">
                  <c:v>41.5</c:v>
                </c:pt>
                <c:pt idx="114">
                  <c:v>41.5</c:v>
                </c:pt>
                <c:pt idx="115">
                  <c:v>41.55</c:v>
                </c:pt>
                <c:pt idx="116">
                  <c:v>41.699999999999996</c:v>
                </c:pt>
                <c:pt idx="117">
                  <c:v>41.8</c:v>
                </c:pt>
                <c:pt idx="118">
                  <c:v>42</c:v>
                </c:pt>
                <c:pt idx="119">
                  <c:v>41.95</c:v>
                </c:pt>
                <c:pt idx="120">
                  <c:v>42</c:v>
                </c:pt>
                <c:pt idx="121">
                  <c:v>42.15</c:v>
                </c:pt>
                <c:pt idx="122">
                  <c:v>42.099999999999994</c:v>
                </c:pt>
                <c:pt idx="123">
                  <c:v>42.35</c:v>
                </c:pt>
                <c:pt idx="124">
                  <c:v>43.149999999999991</c:v>
                </c:pt>
                <c:pt idx="125">
                  <c:v>43.05</c:v>
                </c:pt>
                <c:pt idx="126">
                  <c:v>43.1</c:v>
                </c:pt>
                <c:pt idx="127">
                  <c:v>43.149999999999991</c:v>
                </c:pt>
                <c:pt idx="128">
                  <c:v>43.099999999999994</c:v>
                </c:pt>
                <c:pt idx="129">
                  <c:v>43.3</c:v>
                </c:pt>
                <c:pt idx="130">
                  <c:v>43.2</c:v>
                </c:pt>
                <c:pt idx="131">
                  <c:v>43.4</c:v>
                </c:pt>
                <c:pt idx="132">
                  <c:v>43.4</c:v>
                </c:pt>
                <c:pt idx="133">
                  <c:v>43.699999999999996</c:v>
                </c:pt>
                <c:pt idx="134">
                  <c:v>43.8</c:v>
                </c:pt>
                <c:pt idx="135">
                  <c:v>43.899999999999991</c:v>
                </c:pt>
                <c:pt idx="136">
                  <c:v>44</c:v>
                </c:pt>
                <c:pt idx="137">
                  <c:v>44.1</c:v>
                </c:pt>
                <c:pt idx="138">
                  <c:v>44.249999999999993</c:v>
                </c:pt>
                <c:pt idx="139">
                  <c:v>44.3</c:v>
                </c:pt>
                <c:pt idx="140">
                  <c:v>44.55</c:v>
                </c:pt>
                <c:pt idx="141">
                  <c:v>44.65</c:v>
                </c:pt>
                <c:pt idx="142">
                  <c:v>44.800000000000004</c:v>
                </c:pt>
                <c:pt idx="143">
                  <c:v>44.9</c:v>
                </c:pt>
                <c:pt idx="144">
                  <c:v>45.25</c:v>
                </c:pt>
                <c:pt idx="145">
                  <c:v>45.25</c:v>
                </c:pt>
                <c:pt idx="146">
                  <c:v>45.4</c:v>
                </c:pt>
                <c:pt idx="147">
                  <c:v>45.499999999999993</c:v>
                </c:pt>
                <c:pt idx="148">
                  <c:v>45.9</c:v>
                </c:pt>
                <c:pt idx="149">
                  <c:v>45.949999999999996</c:v>
                </c:pt>
                <c:pt idx="150">
                  <c:v>46.25</c:v>
                </c:pt>
                <c:pt idx="151">
                  <c:v>46.349999999999994</c:v>
                </c:pt>
                <c:pt idx="152">
                  <c:v>46.55</c:v>
                </c:pt>
                <c:pt idx="153">
                  <c:v>46.749999999999993</c:v>
                </c:pt>
                <c:pt idx="154">
                  <c:v>47.15</c:v>
                </c:pt>
                <c:pt idx="155">
                  <c:v>47.35</c:v>
                </c:pt>
                <c:pt idx="156">
                  <c:v>47.55</c:v>
                </c:pt>
                <c:pt idx="157">
                  <c:v>47.699999999999996</c:v>
                </c:pt>
                <c:pt idx="158">
                  <c:v>47.9</c:v>
                </c:pt>
                <c:pt idx="159">
                  <c:v>48.099999999999994</c:v>
                </c:pt>
                <c:pt idx="160">
                  <c:v>48.349999999999994</c:v>
                </c:pt>
                <c:pt idx="161">
                  <c:v>48.6</c:v>
                </c:pt>
                <c:pt idx="162">
                  <c:v>48.849999999999994</c:v>
                </c:pt>
                <c:pt idx="163">
                  <c:v>49</c:v>
                </c:pt>
                <c:pt idx="164">
                  <c:v>49.3</c:v>
                </c:pt>
                <c:pt idx="165">
                  <c:v>49.749999999999993</c:v>
                </c:pt>
                <c:pt idx="166">
                  <c:v>50</c:v>
                </c:pt>
                <c:pt idx="167">
                  <c:v>50.099999999999994</c:v>
                </c:pt>
                <c:pt idx="168">
                  <c:v>50.55</c:v>
                </c:pt>
                <c:pt idx="169">
                  <c:v>50.849999999999994</c:v>
                </c:pt>
                <c:pt idx="170">
                  <c:v>51.1</c:v>
                </c:pt>
                <c:pt idx="171">
                  <c:v>51.55</c:v>
                </c:pt>
                <c:pt idx="172">
                  <c:v>51.95</c:v>
                </c:pt>
                <c:pt idx="173">
                  <c:v>52.449999999999996</c:v>
                </c:pt>
                <c:pt idx="174">
                  <c:v>52.75</c:v>
                </c:pt>
                <c:pt idx="175">
                  <c:v>53.3</c:v>
                </c:pt>
                <c:pt idx="176">
                  <c:v>53.899999999999991</c:v>
                </c:pt>
                <c:pt idx="177">
                  <c:v>54.249999999999993</c:v>
                </c:pt>
                <c:pt idx="178">
                  <c:v>54.85</c:v>
                </c:pt>
                <c:pt idx="179">
                  <c:v>55.4</c:v>
                </c:pt>
                <c:pt idx="180">
                  <c:v>56.050000000000004</c:v>
                </c:pt>
                <c:pt idx="181">
                  <c:v>56.733333333333327</c:v>
                </c:pt>
                <c:pt idx="182">
                  <c:v>57.449999999999996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604800"/>
        <c:axId val="338607104"/>
      </c:scatterChart>
      <c:valAx>
        <c:axId val="338604800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607104"/>
        <c:crosses val="autoZero"/>
        <c:crossBetween val="midCat"/>
        <c:majorUnit val="2000"/>
      </c:valAx>
      <c:valAx>
        <c:axId val="338607104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604800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4'!$C$34:$C$2003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</c:numCache>
            </c:numRef>
          </c:xVal>
          <c:yVal>
            <c:numRef>
              <c:f>'Batch 4'!$E$34:$E$2003</c:f>
              <c:numCache>
                <c:formatCode>0</c:formatCode>
                <c:ptCount val="1970"/>
                <c:pt idx="0">
                  <c:v>21400</c:v>
                </c:pt>
                <c:pt idx="1">
                  <c:v>21500</c:v>
                </c:pt>
                <c:pt idx="2">
                  <c:v>21500</c:v>
                </c:pt>
                <c:pt idx="3">
                  <c:v>21500</c:v>
                </c:pt>
                <c:pt idx="4">
                  <c:v>21500</c:v>
                </c:pt>
                <c:pt idx="5">
                  <c:v>21600</c:v>
                </c:pt>
                <c:pt idx="6">
                  <c:v>21600</c:v>
                </c:pt>
                <c:pt idx="7">
                  <c:v>21600</c:v>
                </c:pt>
                <c:pt idx="8">
                  <c:v>21600</c:v>
                </c:pt>
                <c:pt idx="9">
                  <c:v>21700</c:v>
                </c:pt>
                <c:pt idx="10">
                  <c:v>21700</c:v>
                </c:pt>
                <c:pt idx="11">
                  <c:v>21700</c:v>
                </c:pt>
                <c:pt idx="12">
                  <c:v>21700</c:v>
                </c:pt>
                <c:pt idx="13">
                  <c:v>21800</c:v>
                </c:pt>
                <c:pt idx="14">
                  <c:v>21800</c:v>
                </c:pt>
                <c:pt idx="15">
                  <c:v>21800</c:v>
                </c:pt>
                <c:pt idx="16">
                  <c:v>21800</c:v>
                </c:pt>
                <c:pt idx="17">
                  <c:v>21900</c:v>
                </c:pt>
                <c:pt idx="18">
                  <c:v>21900</c:v>
                </c:pt>
                <c:pt idx="19">
                  <c:v>21900</c:v>
                </c:pt>
                <c:pt idx="20">
                  <c:v>21900</c:v>
                </c:pt>
                <c:pt idx="21">
                  <c:v>22000</c:v>
                </c:pt>
                <c:pt idx="22">
                  <c:v>22000</c:v>
                </c:pt>
                <c:pt idx="23">
                  <c:v>22000</c:v>
                </c:pt>
                <c:pt idx="24">
                  <c:v>22000</c:v>
                </c:pt>
                <c:pt idx="25">
                  <c:v>22000</c:v>
                </c:pt>
                <c:pt idx="26">
                  <c:v>22100</c:v>
                </c:pt>
                <c:pt idx="27">
                  <c:v>22100</c:v>
                </c:pt>
                <c:pt idx="28">
                  <c:v>22100</c:v>
                </c:pt>
                <c:pt idx="29">
                  <c:v>22100</c:v>
                </c:pt>
                <c:pt idx="30">
                  <c:v>22200</c:v>
                </c:pt>
                <c:pt idx="31">
                  <c:v>22200</c:v>
                </c:pt>
                <c:pt idx="32">
                  <c:v>22200</c:v>
                </c:pt>
                <c:pt idx="33">
                  <c:v>22200</c:v>
                </c:pt>
                <c:pt idx="34">
                  <c:v>22300</c:v>
                </c:pt>
                <c:pt idx="35">
                  <c:v>22300</c:v>
                </c:pt>
                <c:pt idx="36">
                  <c:v>22300</c:v>
                </c:pt>
                <c:pt idx="37">
                  <c:v>22300</c:v>
                </c:pt>
                <c:pt idx="38">
                  <c:v>22300</c:v>
                </c:pt>
                <c:pt idx="39">
                  <c:v>22300</c:v>
                </c:pt>
                <c:pt idx="40">
                  <c:v>22400</c:v>
                </c:pt>
                <c:pt idx="41">
                  <c:v>22400</c:v>
                </c:pt>
                <c:pt idx="42">
                  <c:v>22400</c:v>
                </c:pt>
                <c:pt idx="43">
                  <c:v>22400</c:v>
                </c:pt>
                <c:pt idx="44">
                  <c:v>22400</c:v>
                </c:pt>
                <c:pt idx="45">
                  <c:v>22500</c:v>
                </c:pt>
                <c:pt idx="46">
                  <c:v>22500</c:v>
                </c:pt>
                <c:pt idx="47">
                  <c:v>22500</c:v>
                </c:pt>
                <c:pt idx="48">
                  <c:v>22500</c:v>
                </c:pt>
                <c:pt idx="49">
                  <c:v>22600</c:v>
                </c:pt>
                <c:pt idx="50">
                  <c:v>22600</c:v>
                </c:pt>
                <c:pt idx="51">
                  <c:v>22600</c:v>
                </c:pt>
                <c:pt idx="52">
                  <c:v>22600</c:v>
                </c:pt>
                <c:pt idx="53">
                  <c:v>22600</c:v>
                </c:pt>
                <c:pt idx="54">
                  <c:v>22700</c:v>
                </c:pt>
                <c:pt idx="55">
                  <c:v>22700</c:v>
                </c:pt>
                <c:pt idx="56">
                  <c:v>22700</c:v>
                </c:pt>
                <c:pt idx="57">
                  <c:v>22700</c:v>
                </c:pt>
                <c:pt idx="58">
                  <c:v>22700</c:v>
                </c:pt>
                <c:pt idx="59">
                  <c:v>22800</c:v>
                </c:pt>
                <c:pt idx="60">
                  <c:v>22800</c:v>
                </c:pt>
                <c:pt idx="61">
                  <c:v>22800</c:v>
                </c:pt>
                <c:pt idx="62">
                  <c:v>22800</c:v>
                </c:pt>
                <c:pt idx="63">
                  <c:v>22800</c:v>
                </c:pt>
                <c:pt idx="64">
                  <c:v>22900</c:v>
                </c:pt>
                <c:pt idx="65">
                  <c:v>22900</c:v>
                </c:pt>
                <c:pt idx="66">
                  <c:v>22900</c:v>
                </c:pt>
                <c:pt idx="67">
                  <c:v>22900</c:v>
                </c:pt>
                <c:pt idx="68">
                  <c:v>22900</c:v>
                </c:pt>
                <c:pt idx="69">
                  <c:v>22900</c:v>
                </c:pt>
                <c:pt idx="70">
                  <c:v>23000</c:v>
                </c:pt>
                <c:pt idx="71">
                  <c:v>23000</c:v>
                </c:pt>
                <c:pt idx="72">
                  <c:v>23000</c:v>
                </c:pt>
                <c:pt idx="73">
                  <c:v>23000</c:v>
                </c:pt>
                <c:pt idx="74">
                  <c:v>23000</c:v>
                </c:pt>
                <c:pt idx="75">
                  <c:v>23000</c:v>
                </c:pt>
                <c:pt idx="76">
                  <c:v>23100</c:v>
                </c:pt>
                <c:pt idx="77">
                  <c:v>23100</c:v>
                </c:pt>
                <c:pt idx="78">
                  <c:v>23100</c:v>
                </c:pt>
                <c:pt idx="79">
                  <c:v>23100</c:v>
                </c:pt>
                <c:pt idx="80">
                  <c:v>23100</c:v>
                </c:pt>
                <c:pt idx="81">
                  <c:v>23200</c:v>
                </c:pt>
                <c:pt idx="82">
                  <c:v>23200</c:v>
                </c:pt>
                <c:pt idx="83">
                  <c:v>23200</c:v>
                </c:pt>
                <c:pt idx="84">
                  <c:v>23200</c:v>
                </c:pt>
                <c:pt idx="85">
                  <c:v>23200</c:v>
                </c:pt>
                <c:pt idx="86">
                  <c:v>23200</c:v>
                </c:pt>
                <c:pt idx="87">
                  <c:v>23300</c:v>
                </c:pt>
                <c:pt idx="88">
                  <c:v>23300</c:v>
                </c:pt>
                <c:pt idx="89">
                  <c:v>23300</c:v>
                </c:pt>
                <c:pt idx="90">
                  <c:v>23300</c:v>
                </c:pt>
                <c:pt idx="91">
                  <c:v>23300</c:v>
                </c:pt>
                <c:pt idx="92">
                  <c:v>23300</c:v>
                </c:pt>
                <c:pt idx="93">
                  <c:v>23300</c:v>
                </c:pt>
                <c:pt idx="94">
                  <c:v>23400</c:v>
                </c:pt>
                <c:pt idx="95">
                  <c:v>23400</c:v>
                </c:pt>
                <c:pt idx="96">
                  <c:v>23400</c:v>
                </c:pt>
                <c:pt idx="97">
                  <c:v>23400</c:v>
                </c:pt>
                <c:pt idx="98">
                  <c:v>23400</c:v>
                </c:pt>
                <c:pt idx="99">
                  <c:v>23400</c:v>
                </c:pt>
                <c:pt idx="100">
                  <c:v>23500</c:v>
                </c:pt>
                <c:pt idx="101">
                  <c:v>23500</c:v>
                </c:pt>
                <c:pt idx="102">
                  <c:v>23500</c:v>
                </c:pt>
                <c:pt idx="103">
                  <c:v>23500</c:v>
                </c:pt>
                <c:pt idx="104">
                  <c:v>23500</c:v>
                </c:pt>
                <c:pt idx="105">
                  <c:v>23500</c:v>
                </c:pt>
                <c:pt idx="106">
                  <c:v>23500</c:v>
                </c:pt>
                <c:pt idx="107">
                  <c:v>23600</c:v>
                </c:pt>
                <c:pt idx="108">
                  <c:v>23600</c:v>
                </c:pt>
                <c:pt idx="109">
                  <c:v>23600</c:v>
                </c:pt>
                <c:pt idx="110">
                  <c:v>23600</c:v>
                </c:pt>
                <c:pt idx="111">
                  <c:v>23600</c:v>
                </c:pt>
                <c:pt idx="112">
                  <c:v>23600</c:v>
                </c:pt>
                <c:pt idx="113">
                  <c:v>23600</c:v>
                </c:pt>
                <c:pt idx="114">
                  <c:v>23700</c:v>
                </c:pt>
                <c:pt idx="115">
                  <c:v>23700</c:v>
                </c:pt>
                <c:pt idx="116">
                  <c:v>23700</c:v>
                </c:pt>
                <c:pt idx="117">
                  <c:v>23700</c:v>
                </c:pt>
                <c:pt idx="118">
                  <c:v>23700</c:v>
                </c:pt>
                <c:pt idx="119">
                  <c:v>23700</c:v>
                </c:pt>
                <c:pt idx="120">
                  <c:v>23700</c:v>
                </c:pt>
                <c:pt idx="121">
                  <c:v>23800</c:v>
                </c:pt>
                <c:pt idx="122">
                  <c:v>23800</c:v>
                </c:pt>
                <c:pt idx="123">
                  <c:v>23800</c:v>
                </c:pt>
                <c:pt idx="124">
                  <c:v>23800</c:v>
                </c:pt>
                <c:pt idx="125">
                  <c:v>23800</c:v>
                </c:pt>
                <c:pt idx="126">
                  <c:v>23800</c:v>
                </c:pt>
                <c:pt idx="127">
                  <c:v>23800</c:v>
                </c:pt>
                <c:pt idx="128">
                  <c:v>23800</c:v>
                </c:pt>
                <c:pt idx="129">
                  <c:v>23900</c:v>
                </c:pt>
                <c:pt idx="130">
                  <c:v>23900</c:v>
                </c:pt>
                <c:pt idx="131">
                  <c:v>23900</c:v>
                </c:pt>
                <c:pt idx="132">
                  <c:v>23900</c:v>
                </c:pt>
                <c:pt idx="133">
                  <c:v>23900</c:v>
                </c:pt>
                <c:pt idx="134">
                  <c:v>23900</c:v>
                </c:pt>
                <c:pt idx="135">
                  <c:v>23900</c:v>
                </c:pt>
                <c:pt idx="136">
                  <c:v>24000</c:v>
                </c:pt>
                <c:pt idx="137">
                  <c:v>24000</c:v>
                </c:pt>
                <c:pt idx="138">
                  <c:v>24000</c:v>
                </c:pt>
                <c:pt idx="139">
                  <c:v>24000</c:v>
                </c:pt>
                <c:pt idx="140">
                  <c:v>24000</c:v>
                </c:pt>
                <c:pt idx="141">
                  <c:v>24000</c:v>
                </c:pt>
                <c:pt idx="142">
                  <c:v>24000</c:v>
                </c:pt>
                <c:pt idx="143">
                  <c:v>24000</c:v>
                </c:pt>
                <c:pt idx="144">
                  <c:v>24000</c:v>
                </c:pt>
                <c:pt idx="145">
                  <c:v>24100</c:v>
                </c:pt>
                <c:pt idx="146">
                  <c:v>24100</c:v>
                </c:pt>
                <c:pt idx="147">
                  <c:v>24100</c:v>
                </c:pt>
                <c:pt idx="148">
                  <c:v>24100</c:v>
                </c:pt>
                <c:pt idx="149">
                  <c:v>24100</c:v>
                </c:pt>
                <c:pt idx="150">
                  <c:v>24100</c:v>
                </c:pt>
                <c:pt idx="151">
                  <c:v>24100</c:v>
                </c:pt>
                <c:pt idx="152">
                  <c:v>24100</c:v>
                </c:pt>
                <c:pt idx="153">
                  <c:v>24100</c:v>
                </c:pt>
                <c:pt idx="154">
                  <c:v>24200</c:v>
                </c:pt>
                <c:pt idx="155">
                  <c:v>24200</c:v>
                </c:pt>
                <c:pt idx="156">
                  <c:v>24200</c:v>
                </c:pt>
                <c:pt idx="157">
                  <c:v>24200</c:v>
                </c:pt>
                <c:pt idx="158">
                  <c:v>24200</c:v>
                </c:pt>
                <c:pt idx="159">
                  <c:v>24200</c:v>
                </c:pt>
                <c:pt idx="160">
                  <c:v>24200</c:v>
                </c:pt>
                <c:pt idx="161">
                  <c:v>24200</c:v>
                </c:pt>
                <c:pt idx="162">
                  <c:v>24200</c:v>
                </c:pt>
                <c:pt idx="163">
                  <c:v>24200</c:v>
                </c:pt>
                <c:pt idx="164">
                  <c:v>24300</c:v>
                </c:pt>
                <c:pt idx="165">
                  <c:v>24300</c:v>
                </c:pt>
                <c:pt idx="166">
                  <c:v>24300</c:v>
                </c:pt>
                <c:pt idx="167">
                  <c:v>24300</c:v>
                </c:pt>
                <c:pt idx="168">
                  <c:v>24300</c:v>
                </c:pt>
                <c:pt idx="169">
                  <c:v>24300</c:v>
                </c:pt>
                <c:pt idx="170">
                  <c:v>24300</c:v>
                </c:pt>
                <c:pt idx="171">
                  <c:v>24300</c:v>
                </c:pt>
                <c:pt idx="172">
                  <c:v>24300</c:v>
                </c:pt>
                <c:pt idx="173">
                  <c:v>24300</c:v>
                </c:pt>
                <c:pt idx="174">
                  <c:v>24400</c:v>
                </c:pt>
                <c:pt idx="175">
                  <c:v>24400</c:v>
                </c:pt>
                <c:pt idx="176">
                  <c:v>24400</c:v>
                </c:pt>
                <c:pt idx="177">
                  <c:v>24400</c:v>
                </c:pt>
                <c:pt idx="178">
                  <c:v>24400</c:v>
                </c:pt>
                <c:pt idx="179">
                  <c:v>24400</c:v>
                </c:pt>
                <c:pt idx="180">
                  <c:v>24400</c:v>
                </c:pt>
                <c:pt idx="181">
                  <c:v>24400</c:v>
                </c:pt>
                <c:pt idx="182">
                  <c:v>24400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4'!$K$34:$K$2003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</c:numCache>
            </c:numRef>
          </c:xVal>
          <c:yVal>
            <c:numRef>
              <c:f>'Batch 4'!$L$34:$L$2003</c:f>
              <c:numCache>
                <c:formatCode>General</c:formatCode>
                <c:ptCount val="1970"/>
                <c:pt idx="0">
                  <c:v>8000</c:v>
                </c:pt>
                <c:pt idx="1">
                  <c:v>7960</c:v>
                </c:pt>
                <c:pt idx="2">
                  <c:v>7920</c:v>
                </c:pt>
                <c:pt idx="3">
                  <c:v>7870</c:v>
                </c:pt>
                <c:pt idx="4">
                  <c:v>7830</c:v>
                </c:pt>
                <c:pt idx="5">
                  <c:v>7790</c:v>
                </c:pt>
                <c:pt idx="6">
                  <c:v>7750</c:v>
                </c:pt>
                <c:pt idx="7">
                  <c:v>7700</c:v>
                </c:pt>
                <c:pt idx="8">
                  <c:v>7660</c:v>
                </c:pt>
                <c:pt idx="9">
                  <c:v>7620</c:v>
                </c:pt>
                <c:pt idx="10">
                  <c:v>7570</c:v>
                </c:pt>
                <c:pt idx="11">
                  <c:v>7530</c:v>
                </c:pt>
                <c:pt idx="12">
                  <c:v>7490</c:v>
                </c:pt>
                <c:pt idx="13">
                  <c:v>7440</c:v>
                </c:pt>
                <c:pt idx="14">
                  <c:v>7400</c:v>
                </c:pt>
                <c:pt idx="15">
                  <c:v>7360</c:v>
                </c:pt>
                <c:pt idx="16">
                  <c:v>7320</c:v>
                </c:pt>
                <c:pt idx="17">
                  <c:v>7280</c:v>
                </c:pt>
                <c:pt idx="18">
                  <c:v>7230</c:v>
                </c:pt>
                <c:pt idx="19">
                  <c:v>7190</c:v>
                </c:pt>
                <c:pt idx="20">
                  <c:v>7150</c:v>
                </c:pt>
                <c:pt idx="21">
                  <c:v>7110</c:v>
                </c:pt>
                <c:pt idx="22">
                  <c:v>7070</c:v>
                </c:pt>
                <c:pt idx="23">
                  <c:v>7020</c:v>
                </c:pt>
                <c:pt idx="24">
                  <c:v>6980</c:v>
                </c:pt>
                <c:pt idx="25">
                  <c:v>6940</c:v>
                </c:pt>
                <c:pt idx="26">
                  <c:v>6900</c:v>
                </c:pt>
                <c:pt idx="27">
                  <c:v>6850</c:v>
                </c:pt>
                <c:pt idx="28">
                  <c:v>6810</c:v>
                </c:pt>
                <c:pt idx="29">
                  <c:v>6770</c:v>
                </c:pt>
                <c:pt idx="30">
                  <c:v>6730</c:v>
                </c:pt>
                <c:pt idx="31">
                  <c:v>6690</c:v>
                </c:pt>
                <c:pt idx="32">
                  <c:v>6650</c:v>
                </c:pt>
                <c:pt idx="33">
                  <c:v>6610</c:v>
                </c:pt>
                <c:pt idx="34">
                  <c:v>6570</c:v>
                </c:pt>
                <c:pt idx="35">
                  <c:v>6520</c:v>
                </c:pt>
                <c:pt idx="36">
                  <c:v>6480</c:v>
                </c:pt>
                <c:pt idx="37">
                  <c:v>6440</c:v>
                </c:pt>
                <c:pt idx="38">
                  <c:v>6400</c:v>
                </c:pt>
                <c:pt idx="39">
                  <c:v>6360</c:v>
                </c:pt>
                <c:pt idx="40">
                  <c:v>6320</c:v>
                </c:pt>
                <c:pt idx="41">
                  <c:v>6280</c:v>
                </c:pt>
                <c:pt idx="42">
                  <c:v>6240</c:v>
                </c:pt>
                <c:pt idx="43">
                  <c:v>6200</c:v>
                </c:pt>
                <c:pt idx="44">
                  <c:v>6160</c:v>
                </c:pt>
                <c:pt idx="45">
                  <c:v>6110</c:v>
                </c:pt>
                <c:pt idx="46">
                  <c:v>6070</c:v>
                </c:pt>
                <c:pt idx="47">
                  <c:v>6030</c:v>
                </c:pt>
                <c:pt idx="48">
                  <c:v>5990</c:v>
                </c:pt>
                <c:pt idx="49">
                  <c:v>5950</c:v>
                </c:pt>
                <c:pt idx="50">
                  <c:v>5910</c:v>
                </c:pt>
                <c:pt idx="51">
                  <c:v>5870</c:v>
                </c:pt>
                <c:pt idx="52">
                  <c:v>5830</c:v>
                </c:pt>
                <c:pt idx="53">
                  <c:v>5790</c:v>
                </c:pt>
                <c:pt idx="54">
                  <c:v>5750</c:v>
                </c:pt>
                <c:pt idx="55">
                  <c:v>5710</c:v>
                </c:pt>
                <c:pt idx="56">
                  <c:v>5670</c:v>
                </c:pt>
                <c:pt idx="57">
                  <c:v>5630</c:v>
                </c:pt>
                <c:pt idx="58">
                  <c:v>5590</c:v>
                </c:pt>
                <c:pt idx="59">
                  <c:v>5550</c:v>
                </c:pt>
                <c:pt idx="60">
                  <c:v>5510</c:v>
                </c:pt>
                <c:pt idx="61">
                  <c:v>5470</c:v>
                </c:pt>
                <c:pt idx="62">
                  <c:v>5430</c:v>
                </c:pt>
                <c:pt idx="63">
                  <c:v>5390</c:v>
                </c:pt>
                <c:pt idx="64">
                  <c:v>5360</c:v>
                </c:pt>
                <c:pt idx="65">
                  <c:v>5320</c:v>
                </c:pt>
                <c:pt idx="66">
                  <c:v>5280</c:v>
                </c:pt>
                <c:pt idx="67">
                  <c:v>5240</c:v>
                </c:pt>
                <c:pt idx="68">
                  <c:v>5200</c:v>
                </c:pt>
                <c:pt idx="69">
                  <c:v>5160</c:v>
                </c:pt>
                <c:pt idx="70">
                  <c:v>5120</c:v>
                </c:pt>
                <c:pt idx="71">
                  <c:v>5080</c:v>
                </c:pt>
                <c:pt idx="72">
                  <c:v>5040</c:v>
                </c:pt>
                <c:pt idx="73">
                  <c:v>5000</c:v>
                </c:pt>
                <c:pt idx="74">
                  <c:v>4960</c:v>
                </c:pt>
                <c:pt idx="75">
                  <c:v>4920</c:v>
                </c:pt>
                <c:pt idx="76">
                  <c:v>4880</c:v>
                </c:pt>
                <c:pt idx="77">
                  <c:v>4850</c:v>
                </c:pt>
                <c:pt idx="78">
                  <c:v>4810</c:v>
                </c:pt>
                <c:pt idx="79">
                  <c:v>4770</c:v>
                </c:pt>
                <c:pt idx="80">
                  <c:v>4730</c:v>
                </c:pt>
                <c:pt idx="81">
                  <c:v>4700</c:v>
                </c:pt>
                <c:pt idx="82">
                  <c:v>4660</c:v>
                </c:pt>
                <c:pt idx="83">
                  <c:v>4620</c:v>
                </c:pt>
                <c:pt idx="84">
                  <c:v>4580</c:v>
                </c:pt>
                <c:pt idx="85">
                  <c:v>4540</c:v>
                </c:pt>
                <c:pt idx="86">
                  <c:v>4500</c:v>
                </c:pt>
                <c:pt idx="87">
                  <c:v>4470</c:v>
                </c:pt>
                <c:pt idx="88">
                  <c:v>4430</c:v>
                </c:pt>
                <c:pt idx="89">
                  <c:v>4390</c:v>
                </c:pt>
                <c:pt idx="90">
                  <c:v>4350</c:v>
                </c:pt>
                <c:pt idx="91">
                  <c:v>4310</c:v>
                </c:pt>
                <c:pt idx="92">
                  <c:v>4280</c:v>
                </c:pt>
                <c:pt idx="93">
                  <c:v>4240</c:v>
                </c:pt>
                <c:pt idx="94">
                  <c:v>4200</c:v>
                </c:pt>
                <c:pt idx="95">
                  <c:v>4160</c:v>
                </c:pt>
                <c:pt idx="96">
                  <c:v>4120</c:v>
                </c:pt>
                <c:pt idx="97">
                  <c:v>4080</c:v>
                </c:pt>
                <c:pt idx="98">
                  <c:v>4050</c:v>
                </c:pt>
                <c:pt idx="99">
                  <c:v>4010</c:v>
                </c:pt>
                <c:pt idx="100">
                  <c:v>3970</c:v>
                </c:pt>
                <c:pt idx="101">
                  <c:v>3930</c:v>
                </c:pt>
                <c:pt idx="102">
                  <c:v>3900</c:v>
                </c:pt>
                <c:pt idx="103">
                  <c:v>3860</c:v>
                </c:pt>
                <c:pt idx="104">
                  <c:v>3820</c:v>
                </c:pt>
                <c:pt idx="105">
                  <c:v>3780</c:v>
                </c:pt>
                <c:pt idx="106">
                  <c:v>3750</c:v>
                </c:pt>
                <c:pt idx="107">
                  <c:v>3710</c:v>
                </c:pt>
                <c:pt idx="108">
                  <c:v>3670</c:v>
                </c:pt>
                <c:pt idx="109">
                  <c:v>3630</c:v>
                </c:pt>
                <c:pt idx="110">
                  <c:v>3600</c:v>
                </c:pt>
                <c:pt idx="111">
                  <c:v>3560</c:v>
                </c:pt>
                <c:pt idx="112">
                  <c:v>3520</c:v>
                </c:pt>
                <c:pt idx="113">
                  <c:v>3480</c:v>
                </c:pt>
                <c:pt idx="114">
                  <c:v>3450</c:v>
                </c:pt>
                <c:pt idx="115">
                  <c:v>3410</c:v>
                </c:pt>
                <c:pt idx="116">
                  <c:v>3370</c:v>
                </c:pt>
                <c:pt idx="117">
                  <c:v>3340</c:v>
                </c:pt>
                <c:pt idx="118">
                  <c:v>3300</c:v>
                </c:pt>
                <c:pt idx="119">
                  <c:v>3260</c:v>
                </c:pt>
                <c:pt idx="120">
                  <c:v>3230</c:v>
                </c:pt>
                <c:pt idx="121">
                  <c:v>3190</c:v>
                </c:pt>
                <c:pt idx="122">
                  <c:v>3150</c:v>
                </c:pt>
                <c:pt idx="123">
                  <c:v>3120</c:v>
                </c:pt>
                <c:pt idx="124">
                  <c:v>3080</c:v>
                </c:pt>
                <c:pt idx="125">
                  <c:v>3040</c:v>
                </c:pt>
                <c:pt idx="126">
                  <c:v>3010</c:v>
                </c:pt>
                <c:pt idx="127">
                  <c:v>2970</c:v>
                </c:pt>
                <c:pt idx="128">
                  <c:v>2930</c:v>
                </c:pt>
                <c:pt idx="129">
                  <c:v>2900</c:v>
                </c:pt>
                <c:pt idx="130">
                  <c:v>2860</c:v>
                </c:pt>
                <c:pt idx="131">
                  <c:v>2830</c:v>
                </c:pt>
                <c:pt idx="132">
                  <c:v>2790</c:v>
                </c:pt>
                <c:pt idx="133">
                  <c:v>2750</c:v>
                </c:pt>
                <c:pt idx="134">
                  <c:v>2720</c:v>
                </c:pt>
                <c:pt idx="135">
                  <c:v>2680</c:v>
                </c:pt>
                <c:pt idx="136">
                  <c:v>2640</c:v>
                </c:pt>
                <c:pt idx="137">
                  <c:v>2610</c:v>
                </c:pt>
                <c:pt idx="138">
                  <c:v>2570</c:v>
                </c:pt>
                <c:pt idx="139">
                  <c:v>2540</c:v>
                </c:pt>
                <c:pt idx="140">
                  <c:v>2500</c:v>
                </c:pt>
                <c:pt idx="141">
                  <c:v>2460</c:v>
                </c:pt>
                <c:pt idx="142">
                  <c:v>2430</c:v>
                </c:pt>
                <c:pt idx="143">
                  <c:v>2390</c:v>
                </c:pt>
                <c:pt idx="144">
                  <c:v>2360</c:v>
                </c:pt>
                <c:pt idx="145">
                  <c:v>2320</c:v>
                </c:pt>
                <c:pt idx="146">
                  <c:v>2290</c:v>
                </c:pt>
                <c:pt idx="147">
                  <c:v>2250</c:v>
                </c:pt>
                <c:pt idx="148">
                  <c:v>2220</c:v>
                </c:pt>
                <c:pt idx="149">
                  <c:v>2180</c:v>
                </c:pt>
                <c:pt idx="150">
                  <c:v>2140</c:v>
                </c:pt>
                <c:pt idx="151">
                  <c:v>2110</c:v>
                </c:pt>
                <c:pt idx="152">
                  <c:v>2070</c:v>
                </c:pt>
                <c:pt idx="153">
                  <c:v>2040</c:v>
                </c:pt>
                <c:pt idx="154">
                  <c:v>2000</c:v>
                </c:pt>
                <c:pt idx="155">
                  <c:v>1965</c:v>
                </c:pt>
                <c:pt idx="156">
                  <c:v>1930</c:v>
                </c:pt>
                <c:pt idx="157">
                  <c:v>1895</c:v>
                </c:pt>
                <c:pt idx="158">
                  <c:v>1860</c:v>
                </c:pt>
                <c:pt idx="159">
                  <c:v>1823</c:v>
                </c:pt>
                <c:pt idx="160">
                  <c:v>1788</c:v>
                </c:pt>
                <c:pt idx="161">
                  <c:v>1753</c:v>
                </c:pt>
                <c:pt idx="162">
                  <c:v>1717</c:v>
                </c:pt>
                <c:pt idx="163">
                  <c:v>1682</c:v>
                </c:pt>
                <c:pt idx="164">
                  <c:v>1647</c:v>
                </c:pt>
                <c:pt idx="165">
                  <c:v>1610</c:v>
                </c:pt>
                <c:pt idx="166">
                  <c:v>1576</c:v>
                </c:pt>
                <c:pt idx="167">
                  <c:v>1540</c:v>
                </c:pt>
                <c:pt idx="168">
                  <c:v>1505</c:v>
                </c:pt>
                <c:pt idx="169">
                  <c:v>1470</c:v>
                </c:pt>
                <c:pt idx="170">
                  <c:v>1435</c:v>
                </c:pt>
                <c:pt idx="171">
                  <c:v>1400</c:v>
                </c:pt>
                <c:pt idx="172">
                  <c:v>1364</c:v>
                </c:pt>
                <c:pt idx="173">
                  <c:v>1329</c:v>
                </c:pt>
                <c:pt idx="174">
                  <c:v>1294</c:v>
                </c:pt>
                <c:pt idx="175">
                  <c:v>1258</c:v>
                </c:pt>
                <c:pt idx="176">
                  <c:v>1224</c:v>
                </c:pt>
                <c:pt idx="177">
                  <c:v>1189</c:v>
                </c:pt>
                <c:pt idx="178">
                  <c:v>1154</c:v>
                </c:pt>
                <c:pt idx="179">
                  <c:v>1119</c:v>
                </c:pt>
                <c:pt idx="180">
                  <c:v>1084</c:v>
                </c:pt>
                <c:pt idx="181">
                  <c:v>1049</c:v>
                </c:pt>
                <c:pt idx="182">
                  <c:v>1014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10912"/>
        <c:axId val="339117568"/>
      </c:scatterChart>
      <c:valAx>
        <c:axId val="339110912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117568"/>
        <c:crosses val="autoZero"/>
        <c:crossBetween val="midCat"/>
        <c:majorUnit val="30"/>
      </c:valAx>
      <c:valAx>
        <c:axId val="339117568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110912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5'!$K$34:$K$2003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'Batch 5'!$P$34:$P$2003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0.36500000000000005</c:v>
                </c:pt>
                <c:pt idx="2">
                  <c:v>0.3715</c:v>
                </c:pt>
                <c:pt idx="3">
                  <c:v>0.37200000000000005</c:v>
                </c:pt>
                <c:pt idx="4">
                  <c:v>0.371</c:v>
                </c:pt>
                <c:pt idx="5">
                  <c:v>0.37200000000000005</c:v>
                </c:pt>
                <c:pt idx="6">
                  <c:v>0.37250000000000005</c:v>
                </c:pt>
                <c:pt idx="7">
                  <c:v>0.37200000000000005</c:v>
                </c:pt>
                <c:pt idx="8">
                  <c:v>0.37250000000000005</c:v>
                </c:pt>
                <c:pt idx="9">
                  <c:v>0.37300000000000005</c:v>
                </c:pt>
                <c:pt idx="10">
                  <c:v>0.37233333333333335</c:v>
                </c:pt>
                <c:pt idx="11">
                  <c:v>0.37250000000000005</c:v>
                </c:pt>
                <c:pt idx="12">
                  <c:v>0.37200000000000005</c:v>
                </c:pt>
                <c:pt idx="13">
                  <c:v>0.3726666666666667</c:v>
                </c:pt>
                <c:pt idx="14">
                  <c:v>0.37200000000000005</c:v>
                </c:pt>
                <c:pt idx="15">
                  <c:v>0.37300000000000005</c:v>
                </c:pt>
                <c:pt idx="16">
                  <c:v>0.37000000000000005</c:v>
                </c:pt>
                <c:pt idx="17">
                  <c:v>0.37000000000000005</c:v>
                </c:pt>
                <c:pt idx="18">
                  <c:v>0.36899999999999999</c:v>
                </c:pt>
                <c:pt idx="19">
                  <c:v>0.371</c:v>
                </c:pt>
                <c:pt idx="20">
                  <c:v>0.3715</c:v>
                </c:pt>
                <c:pt idx="21">
                  <c:v>0.3715</c:v>
                </c:pt>
                <c:pt idx="22">
                  <c:v>0.37050000000000005</c:v>
                </c:pt>
                <c:pt idx="23">
                  <c:v>0.3715</c:v>
                </c:pt>
                <c:pt idx="24">
                  <c:v>0.371</c:v>
                </c:pt>
                <c:pt idx="25">
                  <c:v>0.371</c:v>
                </c:pt>
                <c:pt idx="26">
                  <c:v>0.371</c:v>
                </c:pt>
                <c:pt idx="27">
                  <c:v>0.37050000000000005</c:v>
                </c:pt>
                <c:pt idx="28">
                  <c:v>0.37050000000000005</c:v>
                </c:pt>
                <c:pt idx="29">
                  <c:v>0.371</c:v>
                </c:pt>
                <c:pt idx="30">
                  <c:v>0.371</c:v>
                </c:pt>
                <c:pt idx="31">
                  <c:v>0.3715</c:v>
                </c:pt>
                <c:pt idx="32">
                  <c:v>0.37200000000000005</c:v>
                </c:pt>
                <c:pt idx="33">
                  <c:v>0.37200000000000005</c:v>
                </c:pt>
                <c:pt idx="34">
                  <c:v>0.37200000000000005</c:v>
                </c:pt>
                <c:pt idx="35">
                  <c:v>0.3715</c:v>
                </c:pt>
                <c:pt idx="36">
                  <c:v>0.37200000000000005</c:v>
                </c:pt>
                <c:pt idx="37">
                  <c:v>0.37200000000000005</c:v>
                </c:pt>
                <c:pt idx="38">
                  <c:v>0.37250000000000005</c:v>
                </c:pt>
                <c:pt idx="39">
                  <c:v>0.37250000000000005</c:v>
                </c:pt>
                <c:pt idx="40">
                  <c:v>0.37200000000000005</c:v>
                </c:pt>
                <c:pt idx="41">
                  <c:v>0.37250000000000005</c:v>
                </c:pt>
                <c:pt idx="42">
                  <c:v>0.37250000000000005</c:v>
                </c:pt>
                <c:pt idx="43">
                  <c:v>0.37250000000000005</c:v>
                </c:pt>
                <c:pt idx="44">
                  <c:v>0.373</c:v>
                </c:pt>
                <c:pt idx="45">
                  <c:v>0.373</c:v>
                </c:pt>
                <c:pt idx="46">
                  <c:v>0.37350000000000005</c:v>
                </c:pt>
                <c:pt idx="47">
                  <c:v>0.37250000000000005</c:v>
                </c:pt>
                <c:pt idx="48">
                  <c:v>0.37450000000000006</c:v>
                </c:pt>
                <c:pt idx="49">
                  <c:v>0.37350000000000005</c:v>
                </c:pt>
                <c:pt idx="50">
                  <c:v>0.37400000000000005</c:v>
                </c:pt>
                <c:pt idx="51">
                  <c:v>0.373</c:v>
                </c:pt>
                <c:pt idx="52">
                  <c:v>0.375</c:v>
                </c:pt>
                <c:pt idx="53">
                  <c:v>0.37450000000000006</c:v>
                </c:pt>
                <c:pt idx="54">
                  <c:v>0.375</c:v>
                </c:pt>
                <c:pt idx="55">
                  <c:v>0.37450000000000006</c:v>
                </c:pt>
                <c:pt idx="56">
                  <c:v>0.375</c:v>
                </c:pt>
                <c:pt idx="57">
                  <c:v>0.376</c:v>
                </c:pt>
                <c:pt idx="58">
                  <c:v>0.37666666666666665</c:v>
                </c:pt>
                <c:pt idx="59">
                  <c:v>0.3765</c:v>
                </c:pt>
                <c:pt idx="60">
                  <c:v>0.377</c:v>
                </c:pt>
                <c:pt idx="61">
                  <c:v>0.376</c:v>
                </c:pt>
                <c:pt idx="62">
                  <c:v>0.3775</c:v>
                </c:pt>
                <c:pt idx="63">
                  <c:v>0.3775</c:v>
                </c:pt>
                <c:pt idx="64">
                  <c:v>0.3775</c:v>
                </c:pt>
                <c:pt idx="65">
                  <c:v>0.37850000000000006</c:v>
                </c:pt>
                <c:pt idx="66">
                  <c:v>0.379</c:v>
                </c:pt>
                <c:pt idx="67">
                  <c:v>0.37850000000000006</c:v>
                </c:pt>
                <c:pt idx="68">
                  <c:v>0.38</c:v>
                </c:pt>
                <c:pt idx="69">
                  <c:v>0.3805</c:v>
                </c:pt>
                <c:pt idx="70">
                  <c:v>0.38</c:v>
                </c:pt>
                <c:pt idx="71">
                  <c:v>0.38100000000000001</c:v>
                </c:pt>
                <c:pt idx="72">
                  <c:v>0.38100000000000001</c:v>
                </c:pt>
                <c:pt idx="73">
                  <c:v>0.38150000000000001</c:v>
                </c:pt>
                <c:pt idx="74">
                  <c:v>0.38100000000000001</c:v>
                </c:pt>
                <c:pt idx="75">
                  <c:v>0.38200000000000001</c:v>
                </c:pt>
                <c:pt idx="76">
                  <c:v>0.38250000000000006</c:v>
                </c:pt>
                <c:pt idx="77">
                  <c:v>0.38300000000000001</c:v>
                </c:pt>
                <c:pt idx="78">
                  <c:v>0.38300000000000001</c:v>
                </c:pt>
                <c:pt idx="79">
                  <c:v>0.38400000000000001</c:v>
                </c:pt>
                <c:pt idx="80">
                  <c:v>0.38400000000000001</c:v>
                </c:pt>
                <c:pt idx="81">
                  <c:v>0.38450000000000001</c:v>
                </c:pt>
                <c:pt idx="82">
                  <c:v>0.38600000000000001</c:v>
                </c:pt>
                <c:pt idx="83">
                  <c:v>0.38550000000000001</c:v>
                </c:pt>
                <c:pt idx="84">
                  <c:v>0.38650000000000007</c:v>
                </c:pt>
                <c:pt idx="85">
                  <c:v>0.38600000000000001</c:v>
                </c:pt>
                <c:pt idx="86">
                  <c:v>0.38800000000000001</c:v>
                </c:pt>
                <c:pt idx="87">
                  <c:v>0.38750000000000001</c:v>
                </c:pt>
                <c:pt idx="88">
                  <c:v>0.38900000000000001</c:v>
                </c:pt>
                <c:pt idx="89">
                  <c:v>0.38800000000000001</c:v>
                </c:pt>
                <c:pt idx="90">
                  <c:v>0.38900000000000001</c:v>
                </c:pt>
                <c:pt idx="91">
                  <c:v>0.39</c:v>
                </c:pt>
                <c:pt idx="92">
                  <c:v>0.38950000000000001</c:v>
                </c:pt>
                <c:pt idx="93">
                  <c:v>0.39050000000000007</c:v>
                </c:pt>
                <c:pt idx="94">
                  <c:v>0.39050000000000007</c:v>
                </c:pt>
                <c:pt idx="95">
                  <c:v>0.39150000000000001</c:v>
                </c:pt>
                <c:pt idx="96">
                  <c:v>0.39200000000000002</c:v>
                </c:pt>
                <c:pt idx="97">
                  <c:v>0.39200000000000002</c:v>
                </c:pt>
                <c:pt idx="98">
                  <c:v>0.39400000000000002</c:v>
                </c:pt>
                <c:pt idx="99">
                  <c:v>0.39350000000000002</c:v>
                </c:pt>
                <c:pt idx="100">
                  <c:v>0.39433333333333337</c:v>
                </c:pt>
                <c:pt idx="101">
                  <c:v>0.39550000000000002</c:v>
                </c:pt>
                <c:pt idx="102">
                  <c:v>0.39500000000000002</c:v>
                </c:pt>
                <c:pt idx="103">
                  <c:v>0.39666666666666672</c:v>
                </c:pt>
                <c:pt idx="104">
                  <c:v>0.39750000000000002</c:v>
                </c:pt>
                <c:pt idx="105">
                  <c:v>0.39800000000000002</c:v>
                </c:pt>
                <c:pt idx="106">
                  <c:v>0.39800000000000002</c:v>
                </c:pt>
                <c:pt idx="107">
                  <c:v>0.39800000000000002</c:v>
                </c:pt>
                <c:pt idx="108">
                  <c:v>0.39900000000000002</c:v>
                </c:pt>
                <c:pt idx="109">
                  <c:v>0.39950000000000002</c:v>
                </c:pt>
                <c:pt idx="110">
                  <c:v>0.40050000000000002</c:v>
                </c:pt>
                <c:pt idx="111">
                  <c:v>0.40050000000000002</c:v>
                </c:pt>
                <c:pt idx="112">
                  <c:v>0.40199999999999997</c:v>
                </c:pt>
                <c:pt idx="113">
                  <c:v>0.40300000000000002</c:v>
                </c:pt>
                <c:pt idx="114">
                  <c:v>0.40350000000000003</c:v>
                </c:pt>
                <c:pt idx="115">
                  <c:v>0.40500000000000003</c:v>
                </c:pt>
                <c:pt idx="116">
                  <c:v>0.40549999999999997</c:v>
                </c:pt>
                <c:pt idx="117">
                  <c:v>0.40599999999999997</c:v>
                </c:pt>
                <c:pt idx="118">
                  <c:v>0.40700000000000003</c:v>
                </c:pt>
                <c:pt idx="119">
                  <c:v>0.40750000000000003</c:v>
                </c:pt>
                <c:pt idx="120">
                  <c:v>0.40700000000000003</c:v>
                </c:pt>
                <c:pt idx="121">
                  <c:v>0.40850000000000003</c:v>
                </c:pt>
                <c:pt idx="122">
                  <c:v>0.40949999999999998</c:v>
                </c:pt>
                <c:pt idx="123">
                  <c:v>0.41050000000000009</c:v>
                </c:pt>
                <c:pt idx="124">
                  <c:v>0.41100000000000003</c:v>
                </c:pt>
                <c:pt idx="125">
                  <c:v>0.41300000000000003</c:v>
                </c:pt>
                <c:pt idx="126">
                  <c:v>0.41200000000000003</c:v>
                </c:pt>
                <c:pt idx="127">
                  <c:v>0.41399999999999998</c:v>
                </c:pt>
                <c:pt idx="128">
                  <c:v>0.41500000000000004</c:v>
                </c:pt>
                <c:pt idx="129">
                  <c:v>0.41550000000000004</c:v>
                </c:pt>
                <c:pt idx="130">
                  <c:v>0.41650000000000004</c:v>
                </c:pt>
                <c:pt idx="131">
                  <c:v>0.41700000000000004</c:v>
                </c:pt>
                <c:pt idx="132">
                  <c:v>0.41850000000000009</c:v>
                </c:pt>
                <c:pt idx="133">
                  <c:v>0.41900000000000004</c:v>
                </c:pt>
                <c:pt idx="134">
                  <c:v>0.42050000000000004</c:v>
                </c:pt>
                <c:pt idx="135">
                  <c:v>0.42133333333333339</c:v>
                </c:pt>
                <c:pt idx="136">
                  <c:v>0.42249999999999999</c:v>
                </c:pt>
                <c:pt idx="137">
                  <c:v>0.42350000000000004</c:v>
                </c:pt>
                <c:pt idx="138">
                  <c:v>0.42450000000000004</c:v>
                </c:pt>
                <c:pt idx="139">
                  <c:v>0.42549999999999999</c:v>
                </c:pt>
                <c:pt idx="140">
                  <c:v>0.42750000000000005</c:v>
                </c:pt>
                <c:pt idx="141">
                  <c:v>0.42850000000000005</c:v>
                </c:pt>
                <c:pt idx="142">
                  <c:v>0.42900000000000005</c:v>
                </c:pt>
                <c:pt idx="143">
                  <c:v>0.43049999999999999</c:v>
                </c:pt>
                <c:pt idx="144">
                  <c:v>0.43200000000000005</c:v>
                </c:pt>
                <c:pt idx="145">
                  <c:v>0.43250000000000005</c:v>
                </c:pt>
                <c:pt idx="146">
                  <c:v>0.4335</c:v>
                </c:pt>
                <c:pt idx="147">
                  <c:v>0.43600000000000005</c:v>
                </c:pt>
                <c:pt idx="148">
                  <c:v>0.43600000000000005</c:v>
                </c:pt>
                <c:pt idx="149">
                  <c:v>0.438</c:v>
                </c:pt>
                <c:pt idx="150">
                  <c:v>0.44000000000000006</c:v>
                </c:pt>
                <c:pt idx="151">
                  <c:v>0.44050000000000006</c:v>
                </c:pt>
                <c:pt idx="152">
                  <c:v>0.442</c:v>
                </c:pt>
                <c:pt idx="153">
                  <c:v>0.44400000000000006</c:v>
                </c:pt>
                <c:pt idx="154">
                  <c:v>0.44500000000000006</c:v>
                </c:pt>
                <c:pt idx="155">
                  <c:v>0.44800000000000006</c:v>
                </c:pt>
                <c:pt idx="156">
                  <c:v>0.44900000000000007</c:v>
                </c:pt>
                <c:pt idx="157">
                  <c:v>0.44900000000000007</c:v>
                </c:pt>
                <c:pt idx="158">
                  <c:v>0.45199999999999996</c:v>
                </c:pt>
                <c:pt idx="159">
                  <c:v>0.45400000000000001</c:v>
                </c:pt>
                <c:pt idx="160">
                  <c:v>0.45599999999999996</c:v>
                </c:pt>
                <c:pt idx="161">
                  <c:v>0.45750000000000002</c:v>
                </c:pt>
                <c:pt idx="162">
                  <c:v>0.45900000000000002</c:v>
                </c:pt>
                <c:pt idx="163">
                  <c:v>0.46200000000000002</c:v>
                </c:pt>
                <c:pt idx="164">
                  <c:v>0.46350000000000002</c:v>
                </c:pt>
                <c:pt idx="165">
                  <c:v>0.46550000000000002</c:v>
                </c:pt>
                <c:pt idx="166">
                  <c:v>0.46700000000000003</c:v>
                </c:pt>
                <c:pt idx="167">
                  <c:v>0.46900000000000008</c:v>
                </c:pt>
                <c:pt idx="168">
                  <c:v>0.47150000000000003</c:v>
                </c:pt>
                <c:pt idx="169">
                  <c:v>0.47400000000000003</c:v>
                </c:pt>
                <c:pt idx="170">
                  <c:v>0.47649999999999998</c:v>
                </c:pt>
                <c:pt idx="171">
                  <c:v>0.47950000000000004</c:v>
                </c:pt>
                <c:pt idx="172">
                  <c:v>0.48250000000000004</c:v>
                </c:pt>
                <c:pt idx="173">
                  <c:v>0.48399999999999999</c:v>
                </c:pt>
                <c:pt idx="174">
                  <c:v>0.48650000000000004</c:v>
                </c:pt>
                <c:pt idx="175">
                  <c:v>0.49000000000000005</c:v>
                </c:pt>
                <c:pt idx="176">
                  <c:v>0.49150000000000005</c:v>
                </c:pt>
                <c:pt idx="177">
                  <c:v>0.49500000000000005</c:v>
                </c:pt>
                <c:pt idx="178">
                  <c:v>0.49900000000000005</c:v>
                </c:pt>
                <c:pt idx="179">
                  <c:v>0.501</c:v>
                </c:pt>
                <c:pt idx="180">
                  <c:v>0.5043333333333333</c:v>
                </c:pt>
                <c:pt idx="181">
                  <c:v>0.50800000000000001</c:v>
                </c:pt>
                <c:pt idx="182">
                  <c:v>0.51150000000000007</c:v>
                </c:pt>
                <c:pt idx="183">
                  <c:v>0.51600000000000001</c:v>
                </c:pt>
                <c:pt idx="184">
                  <c:v>0.51950000000000007</c:v>
                </c:pt>
                <c:pt idx="185">
                  <c:v>0.52450000000000008</c:v>
                </c:pt>
                <c:pt idx="186">
                  <c:v>0.52800000000000002</c:v>
                </c:pt>
                <c:pt idx="187">
                  <c:v>0.53300000000000003</c:v>
                </c:pt>
                <c:pt idx="188">
                  <c:v>0.53749999999999998</c:v>
                </c:pt>
                <c:pt idx="189">
                  <c:v>0.54200000000000004</c:v>
                </c:pt>
                <c:pt idx="190">
                  <c:v>0.54800000000000004</c:v>
                </c:pt>
                <c:pt idx="191">
                  <c:v>0.55349999999999999</c:v>
                </c:pt>
                <c:pt idx="192">
                  <c:v>0.55900000000000005</c:v>
                </c:pt>
                <c:pt idx="193">
                  <c:v>0.56600000000000006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42144"/>
        <c:axId val="338968576"/>
      </c:scatterChart>
      <c:valAx>
        <c:axId val="33914214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968576"/>
        <c:crosses val="autoZero"/>
        <c:crossBetween val="midCat"/>
        <c:majorUnit val="30"/>
      </c:valAx>
      <c:valAx>
        <c:axId val="338968576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142144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5'!$Q$34:$Q$2003</c:f>
              <c:numCache>
                <c:formatCode>0.00</c:formatCode>
                <c:ptCount val="1970"/>
                <c:pt idx="1">
                  <c:v>3.0416666666666669E-3</c:v>
                </c:pt>
                <c:pt idx="2">
                  <c:v>9.1791666666666671E-3</c:v>
                </c:pt>
                <c:pt idx="3">
                  <c:v>1.5375E-2</c:v>
                </c:pt>
                <c:pt idx="4">
                  <c:v>2.1566666666666668E-2</c:v>
                </c:pt>
                <c:pt idx="5">
                  <c:v>2.7758333333333336E-2</c:v>
                </c:pt>
                <c:pt idx="6">
                  <c:v>3.3962500000000007E-2</c:v>
                </c:pt>
                <c:pt idx="7">
                  <c:v>4.0166666666666677E-2</c:v>
                </c:pt>
                <c:pt idx="8">
                  <c:v>4.6370833333333347E-2</c:v>
                </c:pt>
                <c:pt idx="9">
                  <c:v>5.258333333333335E-2</c:v>
                </c:pt>
                <c:pt idx="10">
                  <c:v>5.8794444444444462E-2</c:v>
                </c:pt>
                <c:pt idx="11">
                  <c:v>6.50013888888889E-2</c:v>
                </c:pt>
                <c:pt idx="12">
                  <c:v>7.1205555555555564E-2</c:v>
                </c:pt>
                <c:pt idx="13">
                  <c:v>7.7411111111111125E-2</c:v>
                </c:pt>
                <c:pt idx="14">
                  <c:v>8.3616666666666686E-2</c:v>
                </c:pt>
                <c:pt idx="15">
                  <c:v>8.9825000000000016E-2</c:v>
                </c:pt>
                <c:pt idx="16">
                  <c:v>9.6016666666666681E-2</c:v>
                </c:pt>
                <c:pt idx="17">
                  <c:v>0.10218333333333335</c:v>
                </c:pt>
                <c:pt idx="18">
                  <c:v>0.10834166666666668</c:v>
                </c:pt>
                <c:pt idx="19">
                  <c:v>0.11450833333333335</c:v>
                </c:pt>
                <c:pt idx="20">
                  <c:v>0.12069583333333335</c:v>
                </c:pt>
                <c:pt idx="21">
                  <c:v>0.12688750000000001</c:v>
                </c:pt>
                <c:pt idx="22">
                  <c:v>0.13307083333333336</c:v>
                </c:pt>
                <c:pt idx="23">
                  <c:v>0.13925416666666671</c:v>
                </c:pt>
                <c:pt idx="24">
                  <c:v>0.14544166666666672</c:v>
                </c:pt>
                <c:pt idx="25">
                  <c:v>0.15162500000000007</c:v>
                </c:pt>
                <c:pt idx="26">
                  <c:v>0.15780833333333341</c:v>
                </c:pt>
                <c:pt idx="27">
                  <c:v>0.16398750000000009</c:v>
                </c:pt>
                <c:pt idx="28">
                  <c:v>0.17016250000000011</c:v>
                </c:pt>
                <c:pt idx="29">
                  <c:v>0.17634166666666679</c:v>
                </c:pt>
                <c:pt idx="30">
                  <c:v>0.18252500000000013</c:v>
                </c:pt>
                <c:pt idx="31">
                  <c:v>0.18871250000000014</c:v>
                </c:pt>
                <c:pt idx="32">
                  <c:v>0.19490833333333349</c:v>
                </c:pt>
                <c:pt idx="33">
                  <c:v>0.2011083333333335</c:v>
                </c:pt>
                <c:pt idx="34">
                  <c:v>0.20730833333333351</c:v>
                </c:pt>
                <c:pt idx="35">
                  <c:v>0.21350416666666686</c:v>
                </c:pt>
                <c:pt idx="36">
                  <c:v>0.2197000000000002</c:v>
                </c:pt>
                <c:pt idx="37">
                  <c:v>0.22590000000000021</c:v>
                </c:pt>
                <c:pt idx="38">
                  <c:v>0.23210416666666689</c:v>
                </c:pt>
                <c:pt idx="39">
                  <c:v>0.23831250000000023</c:v>
                </c:pt>
                <c:pt idx="40">
                  <c:v>0.24451666666666691</c:v>
                </c:pt>
                <c:pt idx="41">
                  <c:v>0.25072083333333356</c:v>
                </c:pt>
                <c:pt idx="42">
                  <c:v>0.25692916666666687</c:v>
                </c:pt>
                <c:pt idx="43">
                  <c:v>0.26313750000000019</c:v>
                </c:pt>
                <c:pt idx="44">
                  <c:v>0.2693500000000002</c:v>
                </c:pt>
                <c:pt idx="45">
                  <c:v>0.27556666666666685</c:v>
                </c:pt>
                <c:pt idx="46">
                  <c:v>0.28178750000000019</c:v>
                </c:pt>
                <c:pt idx="47">
                  <c:v>0.28800416666666684</c:v>
                </c:pt>
                <c:pt idx="48">
                  <c:v>0.29422916666666682</c:v>
                </c:pt>
                <c:pt idx="49">
                  <c:v>0.30046250000000013</c:v>
                </c:pt>
                <c:pt idx="50">
                  <c:v>0.30669166666666681</c:v>
                </c:pt>
                <c:pt idx="51">
                  <c:v>0.31291666666666679</c:v>
                </c:pt>
                <c:pt idx="52">
                  <c:v>0.3191500000000001</c:v>
                </c:pt>
                <c:pt idx="53">
                  <c:v>0.32539583333333344</c:v>
                </c:pt>
                <c:pt idx="54">
                  <c:v>0.33164166666666678</c:v>
                </c:pt>
                <c:pt idx="55">
                  <c:v>0.33788750000000012</c:v>
                </c:pt>
                <c:pt idx="56">
                  <c:v>0.34413333333333346</c:v>
                </c:pt>
                <c:pt idx="57">
                  <c:v>0.35039166666666677</c:v>
                </c:pt>
                <c:pt idx="58">
                  <c:v>0.356663888888889</c:v>
                </c:pt>
                <c:pt idx="59">
                  <c:v>0.36294027777777788</c:v>
                </c:pt>
                <c:pt idx="60">
                  <c:v>0.36921944444444454</c:v>
                </c:pt>
                <c:pt idx="61">
                  <c:v>0.37549444444444452</c:v>
                </c:pt>
                <c:pt idx="62">
                  <c:v>0.38177361111111119</c:v>
                </c:pt>
                <c:pt idx="63">
                  <c:v>0.38806527777777783</c:v>
                </c:pt>
                <c:pt idx="64">
                  <c:v>0.39435694444444447</c:v>
                </c:pt>
                <c:pt idx="65">
                  <c:v>0.40065694444444444</c:v>
                </c:pt>
                <c:pt idx="66">
                  <c:v>0.40696944444444444</c:v>
                </c:pt>
                <c:pt idx="67">
                  <c:v>0.41328194444444444</c:v>
                </c:pt>
                <c:pt idx="68">
                  <c:v>0.41960277777777777</c:v>
                </c:pt>
                <c:pt idx="69">
                  <c:v>0.42594027777777776</c:v>
                </c:pt>
                <c:pt idx="70">
                  <c:v>0.43227777777777776</c:v>
                </c:pt>
                <c:pt idx="71">
                  <c:v>0.43861944444444445</c:v>
                </c:pt>
                <c:pt idx="72">
                  <c:v>0.44496944444444447</c:v>
                </c:pt>
                <c:pt idx="73">
                  <c:v>0.45132361111111113</c:v>
                </c:pt>
                <c:pt idx="74">
                  <c:v>0.45767777777777779</c:v>
                </c:pt>
                <c:pt idx="75">
                  <c:v>0.46403611111111115</c:v>
                </c:pt>
                <c:pt idx="76">
                  <c:v>0.47040694444444447</c:v>
                </c:pt>
                <c:pt idx="77">
                  <c:v>0.47678611111111113</c:v>
                </c:pt>
                <c:pt idx="78">
                  <c:v>0.48316944444444448</c:v>
                </c:pt>
                <c:pt idx="79">
                  <c:v>0.48956111111111117</c:v>
                </c:pt>
                <c:pt idx="80">
                  <c:v>0.49596111111111119</c:v>
                </c:pt>
                <c:pt idx="81">
                  <c:v>0.50236527777777784</c:v>
                </c:pt>
                <c:pt idx="82">
                  <c:v>0.50878611111111116</c:v>
                </c:pt>
                <c:pt idx="83">
                  <c:v>0.51521527777777787</c:v>
                </c:pt>
                <c:pt idx="84">
                  <c:v>0.52164861111111116</c:v>
                </c:pt>
                <c:pt idx="85">
                  <c:v>0.52808611111111115</c:v>
                </c:pt>
                <c:pt idx="86">
                  <c:v>0.5345361111111111</c:v>
                </c:pt>
                <c:pt idx="87">
                  <c:v>0.54099861111111114</c:v>
                </c:pt>
                <c:pt idx="88">
                  <c:v>0.54746944444444445</c:v>
                </c:pt>
                <c:pt idx="89">
                  <c:v>0.55394444444444446</c:v>
                </c:pt>
                <c:pt idx="90">
                  <c:v>0.56041944444444447</c:v>
                </c:pt>
                <c:pt idx="91">
                  <c:v>0.56691111111111114</c:v>
                </c:pt>
                <c:pt idx="92">
                  <c:v>0.57340694444444451</c:v>
                </c:pt>
                <c:pt idx="93">
                  <c:v>0.57990694444444446</c:v>
                </c:pt>
                <c:pt idx="94">
                  <c:v>0.5864152777777778</c:v>
                </c:pt>
                <c:pt idx="95">
                  <c:v>0.59293194444444441</c:v>
                </c:pt>
                <c:pt idx="96">
                  <c:v>0.59946111111111111</c:v>
                </c:pt>
                <c:pt idx="97">
                  <c:v>0.60599444444444439</c:v>
                </c:pt>
                <c:pt idx="98">
                  <c:v>0.61254444444444434</c:v>
                </c:pt>
                <c:pt idx="99">
                  <c:v>0.61910694444444436</c:v>
                </c:pt>
                <c:pt idx="100">
                  <c:v>0.62567222222222219</c:v>
                </c:pt>
                <c:pt idx="101">
                  <c:v>0.63225416666666667</c:v>
                </c:pt>
                <c:pt idx="102">
                  <c:v>0.63884166666666664</c:v>
                </c:pt>
                <c:pt idx="103">
                  <c:v>0.6454388888888889</c:v>
                </c:pt>
                <c:pt idx="104">
                  <c:v>0.6520569444444444</c:v>
                </c:pt>
                <c:pt idx="105">
                  <c:v>0.65868611111111108</c:v>
                </c:pt>
                <c:pt idx="106">
                  <c:v>0.66531944444444446</c:v>
                </c:pt>
                <c:pt idx="107">
                  <c:v>0.67195277777777784</c:v>
                </c:pt>
                <c:pt idx="108">
                  <c:v>0.6785944444444445</c:v>
                </c:pt>
                <c:pt idx="109">
                  <c:v>0.68524861111111113</c:v>
                </c:pt>
                <c:pt idx="110">
                  <c:v>0.69191527777777784</c:v>
                </c:pt>
                <c:pt idx="111">
                  <c:v>0.69859027777777782</c:v>
                </c:pt>
                <c:pt idx="112">
                  <c:v>0.70527777777777778</c:v>
                </c:pt>
                <c:pt idx="113">
                  <c:v>0.7119861111111111</c:v>
                </c:pt>
                <c:pt idx="114">
                  <c:v>0.71870694444444438</c:v>
                </c:pt>
                <c:pt idx="115">
                  <c:v>0.72544444444444434</c:v>
                </c:pt>
                <c:pt idx="116">
                  <c:v>0.73219861111111095</c:v>
                </c:pt>
                <c:pt idx="117">
                  <c:v>0.73896111111111096</c:v>
                </c:pt>
                <c:pt idx="118">
                  <c:v>0.74573611111111093</c:v>
                </c:pt>
                <c:pt idx="119">
                  <c:v>0.75252361111111088</c:v>
                </c:pt>
                <c:pt idx="120">
                  <c:v>0.75931111111111083</c:v>
                </c:pt>
                <c:pt idx="121">
                  <c:v>0.76610694444444416</c:v>
                </c:pt>
                <c:pt idx="122">
                  <c:v>0.77292361111111085</c:v>
                </c:pt>
                <c:pt idx="123">
                  <c:v>0.77975694444444421</c:v>
                </c:pt>
                <c:pt idx="124">
                  <c:v>0.78660277777777754</c:v>
                </c:pt>
                <c:pt idx="125">
                  <c:v>0.79346944444444423</c:v>
                </c:pt>
                <c:pt idx="126">
                  <c:v>0.80034444444444419</c:v>
                </c:pt>
                <c:pt idx="127">
                  <c:v>0.80722777777777754</c:v>
                </c:pt>
                <c:pt idx="128">
                  <c:v>0.81413611111111084</c:v>
                </c:pt>
                <c:pt idx="129">
                  <c:v>0.82105694444444421</c:v>
                </c:pt>
                <c:pt idx="130">
                  <c:v>0.82799027777777756</c:v>
                </c:pt>
                <c:pt idx="131">
                  <c:v>0.83493611111111088</c:v>
                </c:pt>
                <c:pt idx="132">
                  <c:v>0.84189861111111086</c:v>
                </c:pt>
                <c:pt idx="133">
                  <c:v>0.84887777777777751</c:v>
                </c:pt>
                <c:pt idx="134">
                  <c:v>0.85587361111111082</c:v>
                </c:pt>
                <c:pt idx="135">
                  <c:v>0.86288888888888859</c:v>
                </c:pt>
                <c:pt idx="136">
                  <c:v>0.86992083333333303</c:v>
                </c:pt>
                <c:pt idx="137">
                  <c:v>0.87697083333333303</c:v>
                </c:pt>
                <c:pt idx="138">
                  <c:v>0.8840374999999997</c:v>
                </c:pt>
                <c:pt idx="139">
                  <c:v>0.89112083333333303</c:v>
                </c:pt>
                <c:pt idx="140">
                  <c:v>0.89822916666666641</c:v>
                </c:pt>
                <c:pt idx="141">
                  <c:v>0.90536249999999974</c:v>
                </c:pt>
                <c:pt idx="142">
                  <c:v>0.91250833333333303</c:v>
                </c:pt>
                <c:pt idx="143">
                  <c:v>0.91967083333333299</c:v>
                </c:pt>
                <c:pt idx="144">
                  <c:v>0.92685833333333301</c:v>
                </c:pt>
                <c:pt idx="145">
                  <c:v>0.93406249999999968</c:v>
                </c:pt>
                <c:pt idx="146">
                  <c:v>0.94127916666666633</c:v>
                </c:pt>
                <c:pt idx="147">
                  <c:v>0.94852499999999962</c:v>
                </c:pt>
                <c:pt idx="148">
                  <c:v>0.95579166666666626</c:v>
                </c:pt>
                <c:pt idx="149">
                  <c:v>0.96307499999999957</c:v>
                </c:pt>
                <c:pt idx="150">
                  <c:v>0.97039166666666621</c:v>
                </c:pt>
                <c:pt idx="151">
                  <c:v>0.97772916666666621</c:v>
                </c:pt>
                <c:pt idx="152">
                  <c:v>0.98508333333333287</c:v>
                </c:pt>
                <c:pt idx="153">
                  <c:v>0.99246666666666616</c:v>
                </c:pt>
                <c:pt idx="154">
                  <c:v>0.99987499999999951</c:v>
                </c:pt>
                <c:pt idx="155">
                  <c:v>1.0073166666666662</c:v>
                </c:pt>
                <c:pt idx="156">
                  <c:v>1.0147916666666661</c:v>
                </c:pt>
                <c:pt idx="157">
                  <c:v>1.0222749999999994</c:v>
                </c:pt>
                <c:pt idx="158">
                  <c:v>1.0297833333333326</c:v>
                </c:pt>
                <c:pt idx="159">
                  <c:v>1.0373333333333326</c:v>
                </c:pt>
                <c:pt idx="160">
                  <c:v>1.0449166666666658</c:v>
                </c:pt>
                <c:pt idx="161">
                  <c:v>1.0525291666666658</c:v>
                </c:pt>
                <c:pt idx="162">
                  <c:v>1.0601666666666658</c:v>
                </c:pt>
                <c:pt idx="163">
                  <c:v>1.0678416666666659</c:v>
                </c:pt>
                <c:pt idx="164">
                  <c:v>1.0755541666666659</c:v>
                </c:pt>
                <c:pt idx="165">
                  <c:v>1.0832958333333327</c:v>
                </c:pt>
                <c:pt idx="166">
                  <c:v>1.091066666666666</c:v>
                </c:pt>
                <c:pt idx="167">
                  <c:v>1.098866666666666</c:v>
                </c:pt>
                <c:pt idx="168">
                  <c:v>1.1067041666666659</c:v>
                </c:pt>
                <c:pt idx="169">
                  <c:v>1.1145833333333326</c:v>
                </c:pt>
                <c:pt idx="170">
                  <c:v>1.122504166666666</c:v>
                </c:pt>
                <c:pt idx="171">
                  <c:v>1.1304708333333326</c:v>
                </c:pt>
                <c:pt idx="172">
                  <c:v>1.1384874999999992</c:v>
                </c:pt>
                <c:pt idx="173">
                  <c:v>1.1465416666666659</c:v>
                </c:pt>
                <c:pt idx="174">
                  <c:v>1.1546291666666659</c:v>
                </c:pt>
                <c:pt idx="175">
                  <c:v>1.1627666666666658</c:v>
                </c:pt>
                <c:pt idx="176">
                  <c:v>1.1709458333333325</c:v>
                </c:pt>
                <c:pt idx="177">
                  <c:v>1.1791666666666658</c:v>
                </c:pt>
                <c:pt idx="178">
                  <c:v>1.1874499999999992</c:v>
                </c:pt>
                <c:pt idx="179">
                  <c:v>1.1957833333333325</c:v>
                </c:pt>
                <c:pt idx="180">
                  <c:v>1.2041611111111103</c:v>
                </c:pt>
                <c:pt idx="181">
                  <c:v>1.2125972222222214</c:v>
                </c:pt>
                <c:pt idx="182">
                  <c:v>1.2210930555555548</c:v>
                </c:pt>
                <c:pt idx="183">
                  <c:v>1.2296555555555548</c:v>
                </c:pt>
                <c:pt idx="184">
                  <c:v>1.2382847222222215</c:v>
                </c:pt>
                <c:pt idx="185">
                  <c:v>1.2469847222222215</c:v>
                </c:pt>
                <c:pt idx="186">
                  <c:v>1.2557555555555548</c:v>
                </c:pt>
                <c:pt idx="187">
                  <c:v>1.2645972222222215</c:v>
                </c:pt>
                <c:pt idx="188">
                  <c:v>1.2735180555555548</c:v>
                </c:pt>
                <c:pt idx="189">
                  <c:v>1.2825138888888881</c:v>
                </c:pt>
                <c:pt idx="190">
                  <c:v>1.2915972222222214</c:v>
                </c:pt>
                <c:pt idx="191">
                  <c:v>1.3007763888888881</c:v>
                </c:pt>
                <c:pt idx="192">
                  <c:v>1.3100472222222215</c:v>
                </c:pt>
                <c:pt idx="193">
                  <c:v>1.3194222222222214</c:v>
                </c:pt>
              </c:numCache>
            </c:numRef>
          </c:xVal>
          <c:yVal>
            <c:numRef>
              <c:f>'Batch 5'!$L$34:$L$2003</c:f>
              <c:numCache>
                <c:formatCode>General</c:formatCode>
                <c:ptCount val="1970"/>
                <c:pt idx="0">
                  <c:v>7970</c:v>
                </c:pt>
                <c:pt idx="1">
                  <c:v>7930</c:v>
                </c:pt>
                <c:pt idx="2">
                  <c:v>7890</c:v>
                </c:pt>
                <c:pt idx="3">
                  <c:v>7850</c:v>
                </c:pt>
                <c:pt idx="4">
                  <c:v>7810</c:v>
                </c:pt>
                <c:pt idx="5">
                  <c:v>7770</c:v>
                </c:pt>
                <c:pt idx="6">
                  <c:v>7730</c:v>
                </c:pt>
                <c:pt idx="7">
                  <c:v>7690</c:v>
                </c:pt>
                <c:pt idx="8">
                  <c:v>7640</c:v>
                </c:pt>
                <c:pt idx="9">
                  <c:v>7600</c:v>
                </c:pt>
                <c:pt idx="10">
                  <c:v>7560</c:v>
                </c:pt>
                <c:pt idx="11">
                  <c:v>7520</c:v>
                </c:pt>
                <c:pt idx="12">
                  <c:v>7480</c:v>
                </c:pt>
                <c:pt idx="13">
                  <c:v>7440</c:v>
                </c:pt>
                <c:pt idx="14">
                  <c:v>7400</c:v>
                </c:pt>
                <c:pt idx="15">
                  <c:v>7350</c:v>
                </c:pt>
                <c:pt idx="16">
                  <c:v>7310</c:v>
                </c:pt>
                <c:pt idx="17">
                  <c:v>7270</c:v>
                </c:pt>
                <c:pt idx="18">
                  <c:v>7230</c:v>
                </c:pt>
                <c:pt idx="19">
                  <c:v>7190</c:v>
                </c:pt>
                <c:pt idx="20">
                  <c:v>7150</c:v>
                </c:pt>
                <c:pt idx="21">
                  <c:v>7110</c:v>
                </c:pt>
                <c:pt idx="22">
                  <c:v>7070</c:v>
                </c:pt>
                <c:pt idx="23">
                  <c:v>7030</c:v>
                </c:pt>
                <c:pt idx="24">
                  <c:v>6990</c:v>
                </c:pt>
                <c:pt idx="25">
                  <c:v>6950</c:v>
                </c:pt>
                <c:pt idx="26">
                  <c:v>6910</c:v>
                </c:pt>
                <c:pt idx="27">
                  <c:v>6870</c:v>
                </c:pt>
                <c:pt idx="28">
                  <c:v>6830</c:v>
                </c:pt>
                <c:pt idx="29">
                  <c:v>6790</c:v>
                </c:pt>
                <c:pt idx="30">
                  <c:v>6750</c:v>
                </c:pt>
                <c:pt idx="31">
                  <c:v>6710</c:v>
                </c:pt>
                <c:pt idx="32">
                  <c:v>6670</c:v>
                </c:pt>
                <c:pt idx="33">
                  <c:v>6630</c:v>
                </c:pt>
                <c:pt idx="34">
                  <c:v>6590</c:v>
                </c:pt>
                <c:pt idx="35">
                  <c:v>6550</c:v>
                </c:pt>
                <c:pt idx="36">
                  <c:v>6510</c:v>
                </c:pt>
                <c:pt idx="37">
                  <c:v>6470</c:v>
                </c:pt>
                <c:pt idx="38">
                  <c:v>6430</c:v>
                </c:pt>
                <c:pt idx="39">
                  <c:v>6400</c:v>
                </c:pt>
                <c:pt idx="40">
                  <c:v>6360</c:v>
                </c:pt>
                <c:pt idx="41">
                  <c:v>6320</c:v>
                </c:pt>
                <c:pt idx="42">
                  <c:v>6280</c:v>
                </c:pt>
                <c:pt idx="43">
                  <c:v>6240</c:v>
                </c:pt>
                <c:pt idx="44">
                  <c:v>6200</c:v>
                </c:pt>
                <c:pt idx="45">
                  <c:v>6160</c:v>
                </c:pt>
                <c:pt idx="46">
                  <c:v>6120</c:v>
                </c:pt>
                <c:pt idx="47">
                  <c:v>6080</c:v>
                </c:pt>
                <c:pt idx="48">
                  <c:v>6050</c:v>
                </c:pt>
                <c:pt idx="49">
                  <c:v>6010</c:v>
                </c:pt>
                <c:pt idx="50">
                  <c:v>5970</c:v>
                </c:pt>
                <c:pt idx="51">
                  <c:v>5930</c:v>
                </c:pt>
                <c:pt idx="52">
                  <c:v>5890</c:v>
                </c:pt>
                <c:pt idx="53">
                  <c:v>5850</c:v>
                </c:pt>
                <c:pt idx="54">
                  <c:v>5820</c:v>
                </c:pt>
                <c:pt idx="55">
                  <c:v>5780</c:v>
                </c:pt>
                <c:pt idx="56">
                  <c:v>5740</c:v>
                </c:pt>
                <c:pt idx="57">
                  <c:v>5700</c:v>
                </c:pt>
                <c:pt idx="58">
                  <c:v>5660</c:v>
                </c:pt>
                <c:pt idx="59">
                  <c:v>5620</c:v>
                </c:pt>
                <c:pt idx="60">
                  <c:v>5590</c:v>
                </c:pt>
                <c:pt idx="61">
                  <c:v>5550</c:v>
                </c:pt>
                <c:pt idx="62">
                  <c:v>5510</c:v>
                </c:pt>
                <c:pt idx="63">
                  <c:v>5470</c:v>
                </c:pt>
                <c:pt idx="64">
                  <c:v>5440</c:v>
                </c:pt>
                <c:pt idx="65">
                  <c:v>5400</c:v>
                </c:pt>
                <c:pt idx="66">
                  <c:v>5360</c:v>
                </c:pt>
                <c:pt idx="67">
                  <c:v>5320</c:v>
                </c:pt>
                <c:pt idx="68">
                  <c:v>5290</c:v>
                </c:pt>
                <c:pt idx="69">
                  <c:v>5250</c:v>
                </c:pt>
                <c:pt idx="70">
                  <c:v>5210</c:v>
                </c:pt>
                <c:pt idx="71">
                  <c:v>5180</c:v>
                </c:pt>
                <c:pt idx="72">
                  <c:v>5140</c:v>
                </c:pt>
                <c:pt idx="73">
                  <c:v>5100</c:v>
                </c:pt>
                <c:pt idx="74">
                  <c:v>5060</c:v>
                </c:pt>
                <c:pt idx="75">
                  <c:v>5030</c:v>
                </c:pt>
                <c:pt idx="76">
                  <c:v>4990</c:v>
                </c:pt>
                <c:pt idx="77">
                  <c:v>4950</c:v>
                </c:pt>
                <c:pt idx="78">
                  <c:v>4920</c:v>
                </c:pt>
                <c:pt idx="79">
                  <c:v>4880</c:v>
                </c:pt>
                <c:pt idx="80">
                  <c:v>4850</c:v>
                </c:pt>
                <c:pt idx="81">
                  <c:v>4810</c:v>
                </c:pt>
                <c:pt idx="82">
                  <c:v>4770</c:v>
                </c:pt>
                <c:pt idx="83">
                  <c:v>4740</c:v>
                </c:pt>
                <c:pt idx="84">
                  <c:v>4700</c:v>
                </c:pt>
                <c:pt idx="85">
                  <c:v>4660</c:v>
                </c:pt>
                <c:pt idx="86">
                  <c:v>4630</c:v>
                </c:pt>
                <c:pt idx="87">
                  <c:v>4590</c:v>
                </c:pt>
                <c:pt idx="88">
                  <c:v>4560</c:v>
                </c:pt>
                <c:pt idx="89">
                  <c:v>4520</c:v>
                </c:pt>
                <c:pt idx="90">
                  <c:v>4490</c:v>
                </c:pt>
                <c:pt idx="91">
                  <c:v>4450</c:v>
                </c:pt>
                <c:pt idx="92">
                  <c:v>4420</c:v>
                </c:pt>
                <c:pt idx="93">
                  <c:v>4380</c:v>
                </c:pt>
                <c:pt idx="94">
                  <c:v>4340</c:v>
                </c:pt>
                <c:pt idx="95">
                  <c:v>4310</c:v>
                </c:pt>
                <c:pt idx="96">
                  <c:v>4270</c:v>
                </c:pt>
                <c:pt idx="97">
                  <c:v>4230</c:v>
                </c:pt>
                <c:pt idx="98">
                  <c:v>4200</c:v>
                </c:pt>
                <c:pt idx="99">
                  <c:v>4170</c:v>
                </c:pt>
                <c:pt idx="100">
                  <c:v>4120</c:v>
                </c:pt>
                <c:pt idx="101">
                  <c:v>4090</c:v>
                </c:pt>
                <c:pt idx="102">
                  <c:v>4060</c:v>
                </c:pt>
                <c:pt idx="103">
                  <c:v>4020</c:v>
                </c:pt>
                <c:pt idx="104">
                  <c:v>3990</c:v>
                </c:pt>
                <c:pt idx="105">
                  <c:v>3950</c:v>
                </c:pt>
                <c:pt idx="106">
                  <c:v>3920</c:v>
                </c:pt>
                <c:pt idx="107">
                  <c:v>3880</c:v>
                </c:pt>
                <c:pt idx="108">
                  <c:v>3840</c:v>
                </c:pt>
                <c:pt idx="109">
                  <c:v>3810</c:v>
                </c:pt>
                <c:pt idx="110">
                  <c:v>3770</c:v>
                </c:pt>
                <c:pt idx="111">
                  <c:v>3740</c:v>
                </c:pt>
                <c:pt idx="112">
                  <c:v>3710</c:v>
                </c:pt>
                <c:pt idx="113">
                  <c:v>3670</c:v>
                </c:pt>
                <c:pt idx="114">
                  <c:v>3640</c:v>
                </c:pt>
                <c:pt idx="115">
                  <c:v>3600</c:v>
                </c:pt>
                <c:pt idx="116">
                  <c:v>3570</c:v>
                </c:pt>
                <c:pt idx="117">
                  <c:v>3530</c:v>
                </c:pt>
                <c:pt idx="118">
                  <c:v>3500</c:v>
                </c:pt>
                <c:pt idx="119">
                  <c:v>3460</c:v>
                </c:pt>
                <c:pt idx="120">
                  <c:v>3430</c:v>
                </c:pt>
                <c:pt idx="121">
                  <c:v>3390</c:v>
                </c:pt>
                <c:pt idx="122">
                  <c:v>3360</c:v>
                </c:pt>
                <c:pt idx="123">
                  <c:v>3320</c:v>
                </c:pt>
                <c:pt idx="124">
                  <c:v>3290</c:v>
                </c:pt>
                <c:pt idx="125">
                  <c:v>3250</c:v>
                </c:pt>
                <c:pt idx="126">
                  <c:v>3220</c:v>
                </c:pt>
                <c:pt idx="127">
                  <c:v>3190</c:v>
                </c:pt>
                <c:pt idx="128">
                  <c:v>3150</c:v>
                </c:pt>
                <c:pt idx="129">
                  <c:v>3120</c:v>
                </c:pt>
                <c:pt idx="130">
                  <c:v>3080</c:v>
                </c:pt>
                <c:pt idx="131">
                  <c:v>3050</c:v>
                </c:pt>
                <c:pt idx="132">
                  <c:v>3020</c:v>
                </c:pt>
                <c:pt idx="133">
                  <c:v>2980</c:v>
                </c:pt>
                <c:pt idx="134">
                  <c:v>2950</c:v>
                </c:pt>
                <c:pt idx="135">
                  <c:v>2910</c:v>
                </c:pt>
                <c:pt idx="136">
                  <c:v>2880</c:v>
                </c:pt>
                <c:pt idx="137">
                  <c:v>2850</c:v>
                </c:pt>
                <c:pt idx="138">
                  <c:v>2810</c:v>
                </c:pt>
                <c:pt idx="139">
                  <c:v>2780</c:v>
                </c:pt>
                <c:pt idx="140">
                  <c:v>2750</c:v>
                </c:pt>
                <c:pt idx="141">
                  <c:v>2710</c:v>
                </c:pt>
                <c:pt idx="142">
                  <c:v>2680</c:v>
                </c:pt>
                <c:pt idx="143">
                  <c:v>2650</c:v>
                </c:pt>
                <c:pt idx="144">
                  <c:v>2610</c:v>
                </c:pt>
                <c:pt idx="145">
                  <c:v>2580</c:v>
                </c:pt>
                <c:pt idx="146">
                  <c:v>2540</c:v>
                </c:pt>
                <c:pt idx="147">
                  <c:v>2510</c:v>
                </c:pt>
                <c:pt idx="148">
                  <c:v>2480</c:v>
                </c:pt>
                <c:pt idx="149">
                  <c:v>2440</c:v>
                </c:pt>
                <c:pt idx="150">
                  <c:v>2410</c:v>
                </c:pt>
                <c:pt idx="151">
                  <c:v>2380</c:v>
                </c:pt>
                <c:pt idx="152">
                  <c:v>2350</c:v>
                </c:pt>
                <c:pt idx="153">
                  <c:v>2310</c:v>
                </c:pt>
                <c:pt idx="154">
                  <c:v>2280</c:v>
                </c:pt>
                <c:pt idx="155">
                  <c:v>2250</c:v>
                </c:pt>
                <c:pt idx="156">
                  <c:v>2210</c:v>
                </c:pt>
                <c:pt idx="157">
                  <c:v>2180</c:v>
                </c:pt>
                <c:pt idx="158">
                  <c:v>2150</c:v>
                </c:pt>
                <c:pt idx="159">
                  <c:v>2110</c:v>
                </c:pt>
                <c:pt idx="160">
                  <c:v>2080</c:v>
                </c:pt>
                <c:pt idx="161">
                  <c:v>2050</c:v>
                </c:pt>
                <c:pt idx="162">
                  <c:v>2020</c:v>
                </c:pt>
                <c:pt idx="163">
                  <c:v>1983</c:v>
                </c:pt>
                <c:pt idx="164">
                  <c:v>1950</c:v>
                </c:pt>
                <c:pt idx="165">
                  <c:v>1918</c:v>
                </c:pt>
                <c:pt idx="166">
                  <c:v>1885</c:v>
                </c:pt>
                <c:pt idx="167">
                  <c:v>1852</c:v>
                </c:pt>
                <c:pt idx="168">
                  <c:v>1820</c:v>
                </c:pt>
                <c:pt idx="169">
                  <c:v>1787</c:v>
                </c:pt>
                <c:pt idx="170">
                  <c:v>1755</c:v>
                </c:pt>
                <c:pt idx="171">
                  <c:v>1722</c:v>
                </c:pt>
                <c:pt idx="172">
                  <c:v>1690</c:v>
                </c:pt>
                <c:pt idx="173">
                  <c:v>1657</c:v>
                </c:pt>
                <c:pt idx="174">
                  <c:v>1625</c:v>
                </c:pt>
                <c:pt idx="175">
                  <c:v>1592</c:v>
                </c:pt>
                <c:pt idx="176">
                  <c:v>1560</c:v>
                </c:pt>
                <c:pt idx="177">
                  <c:v>1528</c:v>
                </c:pt>
                <c:pt idx="178">
                  <c:v>1495</c:v>
                </c:pt>
                <c:pt idx="179">
                  <c:v>1463</c:v>
                </c:pt>
                <c:pt idx="180">
                  <c:v>1431</c:v>
                </c:pt>
                <c:pt idx="181">
                  <c:v>1399</c:v>
                </c:pt>
                <c:pt idx="182">
                  <c:v>1366</c:v>
                </c:pt>
                <c:pt idx="183">
                  <c:v>1334</c:v>
                </c:pt>
                <c:pt idx="184">
                  <c:v>1302</c:v>
                </c:pt>
                <c:pt idx="185">
                  <c:v>1270</c:v>
                </c:pt>
                <c:pt idx="186">
                  <c:v>1238</c:v>
                </c:pt>
                <c:pt idx="187">
                  <c:v>1206</c:v>
                </c:pt>
                <c:pt idx="188">
                  <c:v>1174</c:v>
                </c:pt>
                <c:pt idx="189">
                  <c:v>1142</c:v>
                </c:pt>
                <c:pt idx="190">
                  <c:v>1110</c:v>
                </c:pt>
                <c:pt idx="191">
                  <c:v>1078</c:v>
                </c:pt>
                <c:pt idx="192">
                  <c:v>1046</c:v>
                </c:pt>
                <c:pt idx="193">
                  <c:v>1014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996224"/>
        <c:axId val="339015168"/>
      </c:scatterChart>
      <c:valAx>
        <c:axId val="338996224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015168"/>
        <c:crosses val="autoZero"/>
        <c:crossBetween val="midCat"/>
      </c:valAx>
      <c:valAx>
        <c:axId val="339015168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996224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5'!$L$34:$L$2003</c:f>
              <c:numCache>
                <c:formatCode>General</c:formatCode>
                <c:ptCount val="1970"/>
                <c:pt idx="0">
                  <c:v>7970</c:v>
                </c:pt>
                <c:pt idx="1">
                  <c:v>7930</c:v>
                </c:pt>
                <c:pt idx="2">
                  <c:v>7890</c:v>
                </c:pt>
                <c:pt idx="3">
                  <c:v>7850</c:v>
                </c:pt>
                <c:pt idx="4">
                  <c:v>7810</c:v>
                </c:pt>
                <c:pt idx="5">
                  <c:v>7770</c:v>
                </c:pt>
                <c:pt idx="6">
                  <c:v>7730</c:v>
                </c:pt>
                <c:pt idx="7">
                  <c:v>7690</c:v>
                </c:pt>
                <c:pt idx="8">
                  <c:v>7640</c:v>
                </c:pt>
                <c:pt idx="9">
                  <c:v>7600</c:v>
                </c:pt>
                <c:pt idx="10">
                  <c:v>7560</c:v>
                </c:pt>
                <c:pt idx="11">
                  <c:v>7520</c:v>
                </c:pt>
                <c:pt idx="12">
                  <c:v>7480</c:v>
                </c:pt>
                <c:pt idx="13">
                  <c:v>7440</c:v>
                </c:pt>
                <c:pt idx="14">
                  <c:v>7400</c:v>
                </c:pt>
                <c:pt idx="15">
                  <c:v>7350</c:v>
                </c:pt>
                <c:pt idx="16">
                  <c:v>7310</c:v>
                </c:pt>
                <c:pt idx="17">
                  <c:v>7270</c:v>
                </c:pt>
                <c:pt idx="18">
                  <c:v>7230</c:v>
                </c:pt>
                <c:pt idx="19">
                  <c:v>7190</c:v>
                </c:pt>
                <c:pt idx="20">
                  <c:v>7150</c:v>
                </c:pt>
                <c:pt idx="21">
                  <c:v>7110</c:v>
                </c:pt>
                <c:pt idx="22">
                  <c:v>7070</c:v>
                </c:pt>
                <c:pt idx="23">
                  <c:v>7030</c:v>
                </c:pt>
                <c:pt idx="24">
                  <c:v>6990</c:v>
                </c:pt>
                <c:pt idx="25">
                  <c:v>6950</c:v>
                </c:pt>
                <c:pt idx="26">
                  <c:v>6910</c:v>
                </c:pt>
                <c:pt idx="27">
                  <c:v>6870</c:v>
                </c:pt>
                <c:pt idx="28">
                  <c:v>6830</c:v>
                </c:pt>
                <c:pt idx="29">
                  <c:v>6790</c:v>
                </c:pt>
                <c:pt idx="30">
                  <c:v>6750</c:v>
                </c:pt>
                <c:pt idx="31">
                  <c:v>6710</c:v>
                </c:pt>
                <c:pt idx="32">
                  <c:v>6670</c:v>
                </c:pt>
                <c:pt idx="33">
                  <c:v>6630</c:v>
                </c:pt>
                <c:pt idx="34">
                  <c:v>6590</c:v>
                </c:pt>
                <c:pt idx="35">
                  <c:v>6550</c:v>
                </c:pt>
                <c:pt idx="36">
                  <c:v>6510</c:v>
                </c:pt>
                <c:pt idx="37">
                  <c:v>6470</c:v>
                </c:pt>
                <c:pt idx="38">
                  <c:v>6430</c:v>
                </c:pt>
                <c:pt idx="39">
                  <c:v>6400</c:v>
                </c:pt>
                <c:pt idx="40">
                  <c:v>6360</c:v>
                </c:pt>
                <c:pt idx="41">
                  <c:v>6320</c:v>
                </c:pt>
                <c:pt idx="42">
                  <c:v>6280</c:v>
                </c:pt>
                <c:pt idx="43">
                  <c:v>6240</c:v>
                </c:pt>
                <c:pt idx="44">
                  <c:v>6200</c:v>
                </c:pt>
                <c:pt idx="45">
                  <c:v>6160</c:v>
                </c:pt>
                <c:pt idx="46">
                  <c:v>6120</c:v>
                </c:pt>
                <c:pt idx="47">
                  <c:v>6080</c:v>
                </c:pt>
                <c:pt idx="48">
                  <c:v>6050</c:v>
                </c:pt>
                <c:pt idx="49">
                  <c:v>6010</c:v>
                </c:pt>
                <c:pt idx="50">
                  <c:v>5970</c:v>
                </c:pt>
                <c:pt idx="51">
                  <c:v>5930</c:v>
                </c:pt>
                <c:pt idx="52">
                  <c:v>5890</c:v>
                </c:pt>
                <c:pt idx="53">
                  <c:v>5850</c:v>
                </c:pt>
                <c:pt idx="54">
                  <c:v>5820</c:v>
                </c:pt>
                <c:pt idx="55">
                  <c:v>5780</c:v>
                </c:pt>
                <c:pt idx="56">
                  <c:v>5740</c:v>
                </c:pt>
                <c:pt idx="57">
                  <c:v>5700</c:v>
                </c:pt>
                <c:pt idx="58">
                  <c:v>5660</c:v>
                </c:pt>
                <c:pt idx="59">
                  <c:v>5620</c:v>
                </c:pt>
                <c:pt idx="60">
                  <c:v>5590</c:v>
                </c:pt>
                <c:pt idx="61">
                  <c:v>5550</c:v>
                </c:pt>
                <c:pt idx="62">
                  <c:v>5510</c:v>
                </c:pt>
                <c:pt idx="63">
                  <c:v>5470</c:v>
                </c:pt>
                <c:pt idx="64">
                  <c:v>5440</c:v>
                </c:pt>
                <c:pt idx="65">
                  <c:v>5400</c:v>
                </c:pt>
                <c:pt idx="66">
                  <c:v>5360</c:v>
                </c:pt>
                <c:pt idx="67">
                  <c:v>5320</c:v>
                </c:pt>
                <c:pt idx="68">
                  <c:v>5290</c:v>
                </c:pt>
                <c:pt idx="69">
                  <c:v>5250</c:v>
                </c:pt>
                <c:pt idx="70">
                  <c:v>5210</c:v>
                </c:pt>
                <c:pt idx="71">
                  <c:v>5180</c:v>
                </c:pt>
                <c:pt idx="72">
                  <c:v>5140</c:v>
                </c:pt>
                <c:pt idx="73">
                  <c:v>5100</c:v>
                </c:pt>
                <c:pt idx="74">
                  <c:v>5060</c:v>
                </c:pt>
                <c:pt idx="75">
                  <c:v>5030</c:v>
                </c:pt>
                <c:pt idx="76">
                  <c:v>4990</c:v>
                </c:pt>
                <c:pt idx="77">
                  <c:v>4950</c:v>
                </c:pt>
                <c:pt idx="78">
                  <c:v>4920</c:v>
                </c:pt>
                <c:pt idx="79">
                  <c:v>4880</c:v>
                </c:pt>
                <c:pt idx="80">
                  <c:v>4850</c:v>
                </c:pt>
                <c:pt idx="81">
                  <c:v>4810</c:v>
                </c:pt>
                <c:pt idx="82">
                  <c:v>4770</c:v>
                </c:pt>
                <c:pt idx="83">
                  <c:v>4740</c:v>
                </c:pt>
                <c:pt idx="84">
                  <c:v>4700</c:v>
                </c:pt>
                <c:pt idx="85">
                  <c:v>4660</c:v>
                </c:pt>
                <c:pt idx="86">
                  <c:v>4630</c:v>
                </c:pt>
                <c:pt idx="87">
                  <c:v>4590</c:v>
                </c:pt>
                <c:pt idx="88">
                  <c:v>4560</c:v>
                </c:pt>
                <c:pt idx="89">
                  <c:v>4520</c:v>
                </c:pt>
                <c:pt idx="90">
                  <c:v>4490</c:v>
                </c:pt>
                <c:pt idx="91">
                  <c:v>4450</c:v>
                </c:pt>
                <c:pt idx="92">
                  <c:v>4420</c:v>
                </c:pt>
                <c:pt idx="93">
                  <c:v>4380</c:v>
                </c:pt>
                <c:pt idx="94">
                  <c:v>4340</c:v>
                </c:pt>
                <c:pt idx="95">
                  <c:v>4310</c:v>
                </c:pt>
                <c:pt idx="96">
                  <c:v>4270</c:v>
                </c:pt>
                <c:pt idx="97">
                  <c:v>4230</c:v>
                </c:pt>
                <c:pt idx="98">
                  <c:v>4200</c:v>
                </c:pt>
                <c:pt idx="99">
                  <c:v>4170</c:v>
                </c:pt>
                <c:pt idx="100">
                  <c:v>4120</c:v>
                </c:pt>
                <c:pt idx="101">
                  <c:v>4090</c:v>
                </c:pt>
                <c:pt idx="102">
                  <c:v>4060</c:v>
                </c:pt>
                <c:pt idx="103">
                  <c:v>4020</c:v>
                </c:pt>
                <c:pt idx="104">
                  <c:v>3990</c:v>
                </c:pt>
                <c:pt idx="105">
                  <c:v>3950</c:v>
                </c:pt>
                <c:pt idx="106">
                  <c:v>3920</c:v>
                </c:pt>
                <c:pt idx="107">
                  <c:v>3880</c:v>
                </c:pt>
                <c:pt idx="108">
                  <c:v>3840</c:v>
                </c:pt>
                <c:pt idx="109">
                  <c:v>3810</c:v>
                </c:pt>
                <c:pt idx="110">
                  <c:v>3770</c:v>
                </c:pt>
                <c:pt idx="111">
                  <c:v>3740</c:v>
                </c:pt>
                <c:pt idx="112">
                  <c:v>3710</c:v>
                </c:pt>
                <c:pt idx="113">
                  <c:v>3670</c:v>
                </c:pt>
                <c:pt idx="114">
                  <c:v>3640</c:v>
                </c:pt>
                <c:pt idx="115">
                  <c:v>3600</c:v>
                </c:pt>
                <c:pt idx="116">
                  <c:v>3570</c:v>
                </c:pt>
                <c:pt idx="117">
                  <c:v>3530</c:v>
                </c:pt>
                <c:pt idx="118">
                  <c:v>3500</c:v>
                </c:pt>
                <c:pt idx="119">
                  <c:v>3460</c:v>
                </c:pt>
                <c:pt idx="120">
                  <c:v>3430</c:v>
                </c:pt>
                <c:pt idx="121">
                  <c:v>3390</c:v>
                </c:pt>
                <c:pt idx="122">
                  <c:v>3360</c:v>
                </c:pt>
                <c:pt idx="123">
                  <c:v>3320</c:v>
                </c:pt>
                <c:pt idx="124">
                  <c:v>3290</c:v>
                </c:pt>
                <c:pt idx="125">
                  <c:v>3250</c:v>
                </c:pt>
                <c:pt idx="126">
                  <c:v>3220</c:v>
                </c:pt>
                <c:pt idx="127">
                  <c:v>3190</c:v>
                </c:pt>
                <c:pt idx="128">
                  <c:v>3150</c:v>
                </c:pt>
                <c:pt idx="129">
                  <c:v>3120</c:v>
                </c:pt>
                <c:pt idx="130">
                  <c:v>3080</c:v>
                </c:pt>
                <c:pt idx="131">
                  <c:v>3050</c:v>
                </c:pt>
                <c:pt idx="132">
                  <c:v>3020</c:v>
                </c:pt>
                <c:pt idx="133">
                  <c:v>2980</c:v>
                </c:pt>
                <c:pt idx="134">
                  <c:v>2950</c:v>
                </c:pt>
                <c:pt idx="135">
                  <c:v>2910</c:v>
                </c:pt>
                <c:pt idx="136">
                  <c:v>2880</c:v>
                </c:pt>
                <c:pt idx="137">
                  <c:v>2850</c:v>
                </c:pt>
                <c:pt idx="138">
                  <c:v>2810</c:v>
                </c:pt>
                <c:pt idx="139">
                  <c:v>2780</c:v>
                </c:pt>
                <c:pt idx="140">
                  <c:v>2750</c:v>
                </c:pt>
                <c:pt idx="141">
                  <c:v>2710</c:v>
                </c:pt>
                <c:pt idx="142">
                  <c:v>2680</c:v>
                </c:pt>
                <c:pt idx="143">
                  <c:v>2650</c:v>
                </c:pt>
                <c:pt idx="144">
                  <c:v>2610</c:v>
                </c:pt>
                <c:pt idx="145">
                  <c:v>2580</c:v>
                </c:pt>
                <c:pt idx="146">
                  <c:v>2540</c:v>
                </c:pt>
                <c:pt idx="147">
                  <c:v>2510</c:v>
                </c:pt>
                <c:pt idx="148">
                  <c:v>2480</c:v>
                </c:pt>
                <c:pt idx="149">
                  <c:v>2440</c:v>
                </c:pt>
                <c:pt idx="150">
                  <c:v>2410</c:v>
                </c:pt>
                <c:pt idx="151">
                  <c:v>2380</c:v>
                </c:pt>
                <c:pt idx="152">
                  <c:v>2350</c:v>
                </c:pt>
                <c:pt idx="153">
                  <c:v>2310</c:v>
                </c:pt>
                <c:pt idx="154">
                  <c:v>2280</c:v>
                </c:pt>
                <c:pt idx="155">
                  <c:v>2250</c:v>
                </c:pt>
                <c:pt idx="156">
                  <c:v>2210</c:v>
                </c:pt>
                <c:pt idx="157">
                  <c:v>2180</c:v>
                </c:pt>
                <c:pt idx="158">
                  <c:v>2150</c:v>
                </c:pt>
                <c:pt idx="159">
                  <c:v>2110</c:v>
                </c:pt>
                <c:pt idx="160">
                  <c:v>2080</c:v>
                </c:pt>
                <c:pt idx="161">
                  <c:v>2050</c:v>
                </c:pt>
                <c:pt idx="162">
                  <c:v>2020</c:v>
                </c:pt>
                <c:pt idx="163">
                  <c:v>1983</c:v>
                </c:pt>
                <c:pt idx="164">
                  <c:v>1950</c:v>
                </c:pt>
                <c:pt idx="165">
                  <c:v>1918</c:v>
                </c:pt>
                <c:pt idx="166">
                  <c:v>1885</c:v>
                </c:pt>
                <c:pt idx="167">
                  <c:v>1852</c:v>
                </c:pt>
                <c:pt idx="168">
                  <c:v>1820</c:v>
                </c:pt>
                <c:pt idx="169">
                  <c:v>1787</c:v>
                </c:pt>
                <c:pt idx="170">
                  <c:v>1755</c:v>
                </c:pt>
                <c:pt idx="171">
                  <c:v>1722</c:v>
                </c:pt>
                <c:pt idx="172">
                  <c:v>1690</c:v>
                </c:pt>
                <c:pt idx="173">
                  <c:v>1657</c:v>
                </c:pt>
                <c:pt idx="174">
                  <c:v>1625</c:v>
                </c:pt>
                <c:pt idx="175">
                  <c:v>1592</c:v>
                </c:pt>
                <c:pt idx="176">
                  <c:v>1560</c:v>
                </c:pt>
                <c:pt idx="177">
                  <c:v>1528</c:v>
                </c:pt>
                <c:pt idx="178">
                  <c:v>1495</c:v>
                </c:pt>
                <c:pt idx="179">
                  <c:v>1463</c:v>
                </c:pt>
                <c:pt idx="180">
                  <c:v>1431</c:v>
                </c:pt>
                <c:pt idx="181">
                  <c:v>1399</c:v>
                </c:pt>
                <c:pt idx="182">
                  <c:v>1366</c:v>
                </c:pt>
                <c:pt idx="183">
                  <c:v>1334</c:v>
                </c:pt>
                <c:pt idx="184">
                  <c:v>1302</c:v>
                </c:pt>
                <c:pt idx="185">
                  <c:v>1270</c:v>
                </c:pt>
                <c:pt idx="186">
                  <c:v>1238</c:v>
                </c:pt>
                <c:pt idx="187">
                  <c:v>1206</c:v>
                </c:pt>
                <c:pt idx="188">
                  <c:v>1174</c:v>
                </c:pt>
                <c:pt idx="189">
                  <c:v>1142</c:v>
                </c:pt>
                <c:pt idx="190">
                  <c:v>1110</c:v>
                </c:pt>
                <c:pt idx="191">
                  <c:v>1078</c:v>
                </c:pt>
                <c:pt idx="192">
                  <c:v>1046</c:v>
                </c:pt>
                <c:pt idx="193">
                  <c:v>1014</c:v>
                </c:pt>
              </c:numCache>
            </c:numRef>
          </c:xVal>
          <c:yVal>
            <c:numRef>
              <c:f>'Batch 5'!$O$34:$O$2003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36.5</c:v>
                </c:pt>
                <c:pt idx="2">
                  <c:v>37.15</c:v>
                </c:pt>
                <c:pt idx="3">
                  <c:v>37.200000000000003</c:v>
                </c:pt>
                <c:pt idx="4">
                  <c:v>37.099999999999994</c:v>
                </c:pt>
                <c:pt idx="5">
                  <c:v>37.200000000000003</c:v>
                </c:pt>
                <c:pt idx="6">
                  <c:v>37.25</c:v>
                </c:pt>
                <c:pt idx="7">
                  <c:v>37.200000000000003</c:v>
                </c:pt>
                <c:pt idx="8">
                  <c:v>37.25</c:v>
                </c:pt>
                <c:pt idx="9">
                  <c:v>37.300000000000004</c:v>
                </c:pt>
                <c:pt idx="10">
                  <c:v>37.233333333333327</c:v>
                </c:pt>
                <c:pt idx="11">
                  <c:v>37.25</c:v>
                </c:pt>
                <c:pt idx="12">
                  <c:v>37.200000000000003</c:v>
                </c:pt>
                <c:pt idx="13">
                  <c:v>37.266666666666666</c:v>
                </c:pt>
                <c:pt idx="14">
                  <c:v>37.200000000000003</c:v>
                </c:pt>
                <c:pt idx="15">
                  <c:v>37.300000000000004</c:v>
                </c:pt>
                <c:pt idx="16">
                  <c:v>37</c:v>
                </c:pt>
                <c:pt idx="17">
                  <c:v>37</c:v>
                </c:pt>
                <c:pt idx="18">
                  <c:v>36.9</c:v>
                </c:pt>
                <c:pt idx="19">
                  <c:v>37.099999999999994</c:v>
                </c:pt>
                <c:pt idx="20">
                  <c:v>37.15</c:v>
                </c:pt>
                <c:pt idx="21">
                  <c:v>37.15</c:v>
                </c:pt>
                <c:pt idx="22">
                  <c:v>37.049999999999997</c:v>
                </c:pt>
                <c:pt idx="23">
                  <c:v>37.15</c:v>
                </c:pt>
                <c:pt idx="24">
                  <c:v>37.099999999999994</c:v>
                </c:pt>
                <c:pt idx="25">
                  <c:v>37.099999999999994</c:v>
                </c:pt>
                <c:pt idx="26">
                  <c:v>37.099999999999994</c:v>
                </c:pt>
                <c:pt idx="27">
                  <c:v>37.049999999999997</c:v>
                </c:pt>
                <c:pt idx="28">
                  <c:v>37.049999999999997</c:v>
                </c:pt>
                <c:pt idx="29">
                  <c:v>37.099999999999994</c:v>
                </c:pt>
                <c:pt idx="30">
                  <c:v>37.099999999999994</c:v>
                </c:pt>
                <c:pt idx="31">
                  <c:v>37.15</c:v>
                </c:pt>
                <c:pt idx="32">
                  <c:v>37.200000000000003</c:v>
                </c:pt>
                <c:pt idx="33">
                  <c:v>37.200000000000003</c:v>
                </c:pt>
                <c:pt idx="34">
                  <c:v>37.200000000000003</c:v>
                </c:pt>
                <c:pt idx="35">
                  <c:v>37.15</c:v>
                </c:pt>
                <c:pt idx="36">
                  <c:v>37.200000000000003</c:v>
                </c:pt>
                <c:pt idx="37">
                  <c:v>37.200000000000003</c:v>
                </c:pt>
                <c:pt idx="38">
                  <c:v>37.25</c:v>
                </c:pt>
                <c:pt idx="39">
                  <c:v>37.25</c:v>
                </c:pt>
                <c:pt idx="40">
                  <c:v>37.200000000000003</c:v>
                </c:pt>
                <c:pt idx="41">
                  <c:v>37.25</c:v>
                </c:pt>
                <c:pt idx="42">
                  <c:v>37.25</c:v>
                </c:pt>
                <c:pt idx="43">
                  <c:v>37.25</c:v>
                </c:pt>
                <c:pt idx="44">
                  <c:v>37.299999999999997</c:v>
                </c:pt>
                <c:pt idx="45">
                  <c:v>37.299999999999997</c:v>
                </c:pt>
                <c:pt idx="46">
                  <c:v>37.35</c:v>
                </c:pt>
                <c:pt idx="47">
                  <c:v>37.25</c:v>
                </c:pt>
                <c:pt idx="48">
                  <c:v>37.449999999999996</c:v>
                </c:pt>
                <c:pt idx="49">
                  <c:v>37.35</c:v>
                </c:pt>
                <c:pt idx="50">
                  <c:v>37.4</c:v>
                </c:pt>
                <c:pt idx="51">
                  <c:v>37.299999999999997</c:v>
                </c:pt>
                <c:pt idx="52">
                  <c:v>37.5</c:v>
                </c:pt>
                <c:pt idx="53">
                  <c:v>37.449999999999996</c:v>
                </c:pt>
                <c:pt idx="54">
                  <c:v>37.5</c:v>
                </c:pt>
                <c:pt idx="55">
                  <c:v>37.449999999999996</c:v>
                </c:pt>
                <c:pt idx="56">
                  <c:v>37.5</c:v>
                </c:pt>
                <c:pt idx="57">
                  <c:v>37.599999999999994</c:v>
                </c:pt>
                <c:pt idx="58">
                  <c:v>37.666666666666657</c:v>
                </c:pt>
                <c:pt idx="59">
                  <c:v>37.649999999999991</c:v>
                </c:pt>
                <c:pt idx="60">
                  <c:v>37.699999999999996</c:v>
                </c:pt>
                <c:pt idx="61">
                  <c:v>37.599999999999994</c:v>
                </c:pt>
                <c:pt idx="62">
                  <c:v>37.75</c:v>
                </c:pt>
                <c:pt idx="63">
                  <c:v>37.75</c:v>
                </c:pt>
                <c:pt idx="64">
                  <c:v>37.75</c:v>
                </c:pt>
                <c:pt idx="65">
                  <c:v>37.85</c:v>
                </c:pt>
                <c:pt idx="66">
                  <c:v>37.9</c:v>
                </c:pt>
                <c:pt idx="67">
                  <c:v>37.85</c:v>
                </c:pt>
                <c:pt idx="68">
                  <c:v>37.999999999999993</c:v>
                </c:pt>
                <c:pt idx="69">
                  <c:v>38.049999999999997</c:v>
                </c:pt>
                <c:pt idx="70">
                  <c:v>37.999999999999993</c:v>
                </c:pt>
                <c:pt idx="71">
                  <c:v>38.1</c:v>
                </c:pt>
                <c:pt idx="72">
                  <c:v>38.1</c:v>
                </c:pt>
                <c:pt idx="73">
                  <c:v>38.15</c:v>
                </c:pt>
                <c:pt idx="74">
                  <c:v>38.1</c:v>
                </c:pt>
                <c:pt idx="75">
                  <c:v>38.199999999999996</c:v>
                </c:pt>
                <c:pt idx="76">
                  <c:v>38.25</c:v>
                </c:pt>
                <c:pt idx="77">
                  <c:v>38.299999999999997</c:v>
                </c:pt>
                <c:pt idx="78">
                  <c:v>38.299999999999997</c:v>
                </c:pt>
                <c:pt idx="79">
                  <c:v>38.4</c:v>
                </c:pt>
                <c:pt idx="80">
                  <c:v>38.4</c:v>
                </c:pt>
                <c:pt idx="81">
                  <c:v>38.449999999999996</c:v>
                </c:pt>
                <c:pt idx="82">
                  <c:v>38.599999999999994</c:v>
                </c:pt>
                <c:pt idx="83">
                  <c:v>38.549999999999997</c:v>
                </c:pt>
                <c:pt idx="84">
                  <c:v>38.65</c:v>
                </c:pt>
                <c:pt idx="85">
                  <c:v>38.599999999999994</c:v>
                </c:pt>
                <c:pt idx="86">
                  <c:v>38.799999999999997</c:v>
                </c:pt>
                <c:pt idx="87">
                  <c:v>38.75</c:v>
                </c:pt>
                <c:pt idx="88">
                  <c:v>38.9</c:v>
                </c:pt>
                <c:pt idx="89">
                  <c:v>38.799999999999997</c:v>
                </c:pt>
                <c:pt idx="90">
                  <c:v>38.9</c:v>
                </c:pt>
                <c:pt idx="91">
                  <c:v>39</c:v>
                </c:pt>
                <c:pt idx="92">
                  <c:v>38.949999999999996</c:v>
                </c:pt>
                <c:pt idx="93">
                  <c:v>39.049999999999997</c:v>
                </c:pt>
                <c:pt idx="94">
                  <c:v>39.049999999999997</c:v>
                </c:pt>
                <c:pt idx="95">
                  <c:v>39.15</c:v>
                </c:pt>
                <c:pt idx="96">
                  <c:v>39.199999999999996</c:v>
                </c:pt>
                <c:pt idx="97">
                  <c:v>39.199999999999996</c:v>
                </c:pt>
                <c:pt idx="98">
                  <c:v>39.4</c:v>
                </c:pt>
                <c:pt idx="99">
                  <c:v>39.35</c:v>
                </c:pt>
                <c:pt idx="100">
                  <c:v>39.43333333333333</c:v>
                </c:pt>
                <c:pt idx="101">
                  <c:v>39.549999999999997</c:v>
                </c:pt>
                <c:pt idx="102">
                  <c:v>39.5</c:v>
                </c:pt>
                <c:pt idx="103">
                  <c:v>39.666666666666664</c:v>
                </c:pt>
                <c:pt idx="104">
                  <c:v>39.75</c:v>
                </c:pt>
                <c:pt idx="105">
                  <c:v>39.799999999999997</c:v>
                </c:pt>
                <c:pt idx="106">
                  <c:v>39.799999999999997</c:v>
                </c:pt>
                <c:pt idx="107">
                  <c:v>39.799999999999997</c:v>
                </c:pt>
                <c:pt idx="108">
                  <c:v>39.9</c:v>
                </c:pt>
                <c:pt idx="109">
                  <c:v>39.949999999999996</c:v>
                </c:pt>
                <c:pt idx="110">
                  <c:v>40.049999999999997</c:v>
                </c:pt>
                <c:pt idx="111">
                  <c:v>40.049999999999997</c:v>
                </c:pt>
                <c:pt idx="112">
                  <c:v>40.199999999999996</c:v>
                </c:pt>
                <c:pt idx="113">
                  <c:v>40.299999999999997</c:v>
                </c:pt>
                <c:pt idx="114">
                  <c:v>40.35</c:v>
                </c:pt>
                <c:pt idx="115">
                  <c:v>40.499999999999993</c:v>
                </c:pt>
                <c:pt idx="116">
                  <c:v>40.549999999999997</c:v>
                </c:pt>
                <c:pt idx="117">
                  <c:v>40.599999999999994</c:v>
                </c:pt>
                <c:pt idx="118">
                  <c:v>40.700000000000003</c:v>
                </c:pt>
                <c:pt idx="119">
                  <c:v>40.75</c:v>
                </c:pt>
                <c:pt idx="120">
                  <c:v>40.700000000000003</c:v>
                </c:pt>
                <c:pt idx="121">
                  <c:v>40.849999999999994</c:v>
                </c:pt>
                <c:pt idx="122">
                  <c:v>40.949999999999996</c:v>
                </c:pt>
                <c:pt idx="123">
                  <c:v>41.050000000000004</c:v>
                </c:pt>
                <c:pt idx="124">
                  <c:v>41.1</c:v>
                </c:pt>
                <c:pt idx="125">
                  <c:v>41.3</c:v>
                </c:pt>
                <c:pt idx="126">
                  <c:v>41.199999999999996</c:v>
                </c:pt>
                <c:pt idx="127">
                  <c:v>41.399999999999991</c:v>
                </c:pt>
                <c:pt idx="128">
                  <c:v>41.5</c:v>
                </c:pt>
                <c:pt idx="129">
                  <c:v>41.55</c:v>
                </c:pt>
                <c:pt idx="130">
                  <c:v>41.65</c:v>
                </c:pt>
                <c:pt idx="131">
                  <c:v>41.699999999999996</c:v>
                </c:pt>
                <c:pt idx="132">
                  <c:v>41.85</c:v>
                </c:pt>
                <c:pt idx="133">
                  <c:v>41.9</c:v>
                </c:pt>
                <c:pt idx="134">
                  <c:v>42.05</c:v>
                </c:pt>
                <c:pt idx="135">
                  <c:v>42.133333333333333</c:v>
                </c:pt>
                <c:pt idx="136">
                  <c:v>42.249999999999993</c:v>
                </c:pt>
                <c:pt idx="137">
                  <c:v>42.35</c:v>
                </c:pt>
                <c:pt idx="138">
                  <c:v>42.449999999999996</c:v>
                </c:pt>
                <c:pt idx="139">
                  <c:v>42.55</c:v>
                </c:pt>
                <c:pt idx="140">
                  <c:v>42.75</c:v>
                </c:pt>
                <c:pt idx="141">
                  <c:v>42.85</c:v>
                </c:pt>
                <c:pt idx="142">
                  <c:v>42.9</c:v>
                </c:pt>
                <c:pt idx="143">
                  <c:v>43.05</c:v>
                </c:pt>
                <c:pt idx="144">
                  <c:v>43.2</c:v>
                </c:pt>
                <c:pt idx="145">
                  <c:v>43.25</c:v>
                </c:pt>
                <c:pt idx="146">
                  <c:v>43.349999999999994</c:v>
                </c:pt>
                <c:pt idx="147">
                  <c:v>43.6</c:v>
                </c:pt>
                <c:pt idx="148">
                  <c:v>43.6</c:v>
                </c:pt>
                <c:pt idx="149">
                  <c:v>43.8</c:v>
                </c:pt>
                <c:pt idx="150">
                  <c:v>44</c:v>
                </c:pt>
                <c:pt idx="151">
                  <c:v>44.05</c:v>
                </c:pt>
                <c:pt idx="152">
                  <c:v>44.199999999999996</c:v>
                </c:pt>
                <c:pt idx="153">
                  <c:v>44.4</c:v>
                </c:pt>
                <c:pt idx="154">
                  <c:v>44.5</c:v>
                </c:pt>
                <c:pt idx="155">
                  <c:v>44.800000000000004</c:v>
                </c:pt>
                <c:pt idx="156">
                  <c:v>44.9</c:v>
                </c:pt>
                <c:pt idx="157">
                  <c:v>44.9</c:v>
                </c:pt>
                <c:pt idx="158">
                  <c:v>45.199999999999996</c:v>
                </c:pt>
                <c:pt idx="159">
                  <c:v>45.4</c:v>
                </c:pt>
                <c:pt idx="160">
                  <c:v>45.599999999999994</c:v>
                </c:pt>
                <c:pt idx="161">
                  <c:v>45.75</c:v>
                </c:pt>
                <c:pt idx="162">
                  <c:v>45.9</c:v>
                </c:pt>
                <c:pt idx="163">
                  <c:v>46.199999999999996</c:v>
                </c:pt>
                <c:pt idx="164">
                  <c:v>46.349999999999994</c:v>
                </c:pt>
                <c:pt idx="165">
                  <c:v>46.55</c:v>
                </c:pt>
                <c:pt idx="166">
                  <c:v>46.699999999999996</c:v>
                </c:pt>
                <c:pt idx="167">
                  <c:v>46.9</c:v>
                </c:pt>
                <c:pt idx="168">
                  <c:v>47.15</c:v>
                </c:pt>
                <c:pt idx="169">
                  <c:v>47.4</c:v>
                </c:pt>
                <c:pt idx="170">
                  <c:v>47.649999999999991</c:v>
                </c:pt>
                <c:pt idx="171">
                  <c:v>47.949999999999996</c:v>
                </c:pt>
                <c:pt idx="172">
                  <c:v>48.25</c:v>
                </c:pt>
                <c:pt idx="173">
                  <c:v>48.4</c:v>
                </c:pt>
                <c:pt idx="174">
                  <c:v>48.65</c:v>
                </c:pt>
                <c:pt idx="175">
                  <c:v>49</c:v>
                </c:pt>
                <c:pt idx="176">
                  <c:v>49.15</c:v>
                </c:pt>
                <c:pt idx="177">
                  <c:v>49.5</c:v>
                </c:pt>
                <c:pt idx="178">
                  <c:v>49.9</c:v>
                </c:pt>
                <c:pt idx="179">
                  <c:v>50.099999999999994</c:v>
                </c:pt>
                <c:pt idx="180">
                  <c:v>50.43333333333333</c:v>
                </c:pt>
                <c:pt idx="181">
                  <c:v>50.8</c:v>
                </c:pt>
                <c:pt idx="182">
                  <c:v>51.15</c:v>
                </c:pt>
                <c:pt idx="183">
                  <c:v>51.6</c:v>
                </c:pt>
                <c:pt idx="184">
                  <c:v>51.95</c:v>
                </c:pt>
                <c:pt idx="185">
                  <c:v>52.449999999999996</c:v>
                </c:pt>
                <c:pt idx="186">
                  <c:v>52.8</c:v>
                </c:pt>
                <c:pt idx="187">
                  <c:v>53.3</c:v>
                </c:pt>
                <c:pt idx="188">
                  <c:v>53.75</c:v>
                </c:pt>
                <c:pt idx="189">
                  <c:v>54.199999999999996</c:v>
                </c:pt>
                <c:pt idx="190">
                  <c:v>54.800000000000004</c:v>
                </c:pt>
                <c:pt idx="191">
                  <c:v>55.35</c:v>
                </c:pt>
                <c:pt idx="192">
                  <c:v>55.9</c:v>
                </c:pt>
                <c:pt idx="193">
                  <c:v>56.6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235584"/>
        <c:axId val="339237888"/>
      </c:scatterChart>
      <c:valAx>
        <c:axId val="339235584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237888"/>
        <c:crosses val="autoZero"/>
        <c:crossBetween val="midCat"/>
        <c:majorUnit val="2000"/>
      </c:valAx>
      <c:valAx>
        <c:axId val="339237888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235584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5'!$C$34:$C$2003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'Batch 5'!$E$34:$E$2003</c:f>
              <c:numCache>
                <c:formatCode>0</c:formatCode>
                <c:ptCount val="1970"/>
                <c:pt idx="0">
                  <c:v>24200</c:v>
                </c:pt>
                <c:pt idx="1">
                  <c:v>24200</c:v>
                </c:pt>
                <c:pt idx="2">
                  <c:v>24200</c:v>
                </c:pt>
                <c:pt idx="3">
                  <c:v>24200</c:v>
                </c:pt>
                <c:pt idx="4">
                  <c:v>24300</c:v>
                </c:pt>
                <c:pt idx="5">
                  <c:v>24300</c:v>
                </c:pt>
                <c:pt idx="6">
                  <c:v>24300</c:v>
                </c:pt>
                <c:pt idx="7">
                  <c:v>24300</c:v>
                </c:pt>
                <c:pt idx="8">
                  <c:v>24300</c:v>
                </c:pt>
                <c:pt idx="9">
                  <c:v>24300</c:v>
                </c:pt>
                <c:pt idx="10">
                  <c:v>24300</c:v>
                </c:pt>
                <c:pt idx="11">
                  <c:v>24400</c:v>
                </c:pt>
                <c:pt idx="12">
                  <c:v>24300</c:v>
                </c:pt>
                <c:pt idx="13">
                  <c:v>24400</c:v>
                </c:pt>
                <c:pt idx="14">
                  <c:v>24400</c:v>
                </c:pt>
                <c:pt idx="15">
                  <c:v>24400</c:v>
                </c:pt>
                <c:pt idx="16">
                  <c:v>24400</c:v>
                </c:pt>
                <c:pt idx="17">
                  <c:v>24400</c:v>
                </c:pt>
                <c:pt idx="18">
                  <c:v>24400</c:v>
                </c:pt>
                <c:pt idx="19">
                  <c:v>24400</c:v>
                </c:pt>
                <c:pt idx="20">
                  <c:v>24400</c:v>
                </c:pt>
                <c:pt idx="21">
                  <c:v>24400</c:v>
                </c:pt>
                <c:pt idx="22">
                  <c:v>24400</c:v>
                </c:pt>
                <c:pt idx="23">
                  <c:v>24500</c:v>
                </c:pt>
                <c:pt idx="24">
                  <c:v>24500</c:v>
                </c:pt>
                <c:pt idx="25">
                  <c:v>24500</c:v>
                </c:pt>
                <c:pt idx="26">
                  <c:v>24500</c:v>
                </c:pt>
                <c:pt idx="27">
                  <c:v>24500</c:v>
                </c:pt>
                <c:pt idx="28">
                  <c:v>24500</c:v>
                </c:pt>
                <c:pt idx="29">
                  <c:v>24500</c:v>
                </c:pt>
                <c:pt idx="30">
                  <c:v>24500</c:v>
                </c:pt>
                <c:pt idx="31">
                  <c:v>24500</c:v>
                </c:pt>
                <c:pt idx="32">
                  <c:v>24500</c:v>
                </c:pt>
                <c:pt idx="33">
                  <c:v>24500</c:v>
                </c:pt>
                <c:pt idx="34">
                  <c:v>24500</c:v>
                </c:pt>
                <c:pt idx="35">
                  <c:v>24600</c:v>
                </c:pt>
                <c:pt idx="36">
                  <c:v>24600</c:v>
                </c:pt>
                <c:pt idx="37">
                  <c:v>24600</c:v>
                </c:pt>
                <c:pt idx="38">
                  <c:v>24600</c:v>
                </c:pt>
                <c:pt idx="39">
                  <c:v>24700</c:v>
                </c:pt>
                <c:pt idx="40">
                  <c:v>24700</c:v>
                </c:pt>
                <c:pt idx="41">
                  <c:v>24700</c:v>
                </c:pt>
                <c:pt idx="42">
                  <c:v>24700</c:v>
                </c:pt>
                <c:pt idx="43">
                  <c:v>24700</c:v>
                </c:pt>
                <c:pt idx="44">
                  <c:v>24700</c:v>
                </c:pt>
                <c:pt idx="45">
                  <c:v>24700</c:v>
                </c:pt>
                <c:pt idx="46">
                  <c:v>24700</c:v>
                </c:pt>
                <c:pt idx="47">
                  <c:v>24700</c:v>
                </c:pt>
                <c:pt idx="48">
                  <c:v>24700</c:v>
                </c:pt>
                <c:pt idx="49">
                  <c:v>24800</c:v>
                </c:pt>
                <c:pt idx="50">
                  <c:v>24800</c:v>
                </c:pt>
                <c:pt idx="51">
                  <c:v>24800</c:v>
                </c:pt>
                <c:pt idx="52">
                  <c:v>24800</c:v>
                </c:pt>
                <c:pt idx="53">
                  <c:v>24800</c:v>
                </c:pt>
                <c:pt idx="54">
                  <c:v>24800</c:v>
                </c:pt>
                <c:pt idx="55">
                  <c:v>24900</c:v>
                </c:pt>
                <c:pt idx="56">
                  <c:v>24900</c:v>
                </c:pt>
                <c:pt idx="57">
                  <c:v>24900</c:v>
                </c:pt>
                <c:pt idx="58">
                  <c:v>24900</c:v>
                </c:pt>
                <c:pt idx="59">
                  <c:v>24900</c:v>
                </c:pt>
                <c:pt idx="60">
                  <c:v>25000</c:v>
                </c:pt>
                <c:pt idx="61">
                  <c:v>25000</c:v>
                </c:pt>
                <c:pt idx="62">
                  <c:v>24900</c:v>
                </c:pt>
                <c:pt idx="63">
                  <c:v>25000</c:v>
                </c:pt>
                <c:pt idx="64">
                  <c:v>25000</c:v>
                </c:pt>
                <c:pt idx="65">
                  <c:v>25000</c:v>
                </c:pt>
                <c:pt idx="66">
                  <c:v>25000</c:v>
                </c:pt>
                <c:pt idx="67">
                  <c:v>25000</c:v>
                </c:pt>
                <c:pt idx="68">
                  <c:v>25000</c:v>
                </c:pt>
                <c:pt idx="69">
                  <c:v>25000</c:v>
                </c:pt>
                <c:pt idx="70">
                  <c:v>25100</c:v>
                </c:pt>
                <c:pt idx="71">
                  <c:v>25100</c:v>
                </c:pt>
                <c:pt idx="72">
                  <c:v>25100</c:v>
                </c:pt>
                <c:pt idx="73">
                  <c:v>25100</c:v>
                </c:pt>
                <c:pt idx="74">
                  <c:v>25100</c:v>
                </c:pt>
                <c:pt idx="75">
                  <c:v>25100</c:v>
                </c:pt>
                <c:pt idx="76">
                  <c:v>25100</c:v>
                </c:pt>
                <c:pt idx="77">
                  <c:v>25200</c:v>
                </c:pt>
                <c:pt idx="78">
                  <c:v>25200</c:v>
                </c:pt>
                <c:pt idx="79">
                  <c:v>25300</c:v>
                </c:pt>
                <c:pt idx="80">
                  <c:v>25300</c:v>
                </c:pt>
                <c:pt idx="81">
                  <c:v>25300</c:v>
                </c:pt>
                <c:pt idx="82">
                  <c:v>25300</c:v>
                </c:pt>
                <c:pt idx="83">
                  <c:v>25300</c:v>
                </c:pt>
                <c:pt idx="84">
                  <c:v>25300</c:v>
                </c:pt>
                <c:pt idx="85">
                  <c:v>25300</c:v>
                </c:pt>
                <c:pt idx="86">
                  <c:v>25400</c:v>
                </c:pt>
                <c:pt idx="87">
                  <c:v>25300</c:v>
                </c:pt>
                <c:pt idx="88">
                  <c:v>25400</c:v>
                </c:pt>
                <c:pt idx="89">
                  <c:v>25300</c:v>
                </c:pt>
                <c:pt idx="90">
                  <c:v>25400</c:v>
                </c:pt>
                <c:pt idx="91">
                  <c:v>25400</c:v>
                </c:pt>
                <c:pt idx="92">
                  <c:v>25400</c:v>
                </c:pt>
                <c:pt idx="93">
                  <c:v>25400</c:v>
                </c:pt>
                <c:pt idx="94">
                  <c:v>25500</c:v>
                </c:pt>
                <c:pt idx="95">
                  <c:v>25500</c:v>
                </c:pt>
                <c:pt idx="96">
                  <c:v>25400</c:v>
                </c:pt>
                <c:pt idx="97">
                  <c:v>25500</c:v>
                </c:pt>
                <c:pt idx="98">
                  <c:v>25600</c:v>
                </c:pt>
                <c:pt idx="99">
                  <c:v>25600</c:v>
                </c:pt>
                <c:pt idx="100">
                  <c:v>25600</c:v>
                </c:pt>
                <c:pt idx="101">
                  <c:v>25600</c:v>
                </c:pt>
                <c:pt idx="102">
                  <c:v>25600</c:v>
                </c:pt>
                <c:pt idx="103">
                  <c:v>25600</c:v>
                </c:pt>
                <c:pt idx="104">
                  <c:v>25600</c:v>
                </c:pt>
                <c:pt idx="105">
                  <c:v>25700</c:v>
                </c:pt>
                <c:pt idx="106">
                  <c:v>25800</c:v>
                </c:pt>
                <c:pt idx="107">
                  <c:v>25800</c:v>
                </c:pt>
                <c:pt idx="108">
                  <c:v>25800</c:v>
                </c:pt>
                <c:pt idx="109">
                  <c:v>25800</c:v>
                </c:pt>
                <c:pt idx="110">
                  <c:v>25800</c:v>
                </c:pt>
                <c:pt idx="111">
                  <c:v>25800</c:v>
                </c:pt>
                <c:pt idx="112">
                  <c:v>25800</c:v>
                </c:pt>
                <c:pt idx="113">
                  <c:v>25800</c:v>
                </c:pt>
                <c:pt idx="114">
                  <c:v>25900</c:v>
                </c:pt>
                <c:pt idx="115">
                  <c:v>25900</c:v>
                </c:pt>
                <c:pt idx="116">
                  <c:v>26100</c:v>
                </c:pt>
                <c:pt idx="117">
                  <c:v>26000</c:v>
                </c:pt>
                <c:pt idx="118">
                  <c:v>26100</c:v>
                </c:pt>
                <c:pt idx="119">
                  <c:v>26100</c:v>
                </c:pt>
                <c:pt idx="120">
                  <c:v>26100</c:v>
                </c:pt>
                <c:pt idx="121">
                  <c:v>26100</c:v>
                </c:pt>
                <c:pt idx="122">
                  <c:v>26100</c:v>
                </c:pt>
                <c:pt idx="123">
                  <c:v>26000</c:v>
                </c:pt>
                <c:pt idx="124">
                  <c:v>26000</c:v>
                </c:pt>
                <c:pt idx="125">
                  <c:v>26100</c:v>
                </c:pt>
                <c:pt idx="126">
                  <c:v>26100</c:v>
                </c:pt>
                <c:pt idx="127">
                  <c:v>26100</c:v>
                </c:pt>
                <c:pt idx="128">
                  <c:v>26100</c:v>
                </c:pt>
                <c:pt idx="129">
                  <c:v>26100</c:v>
                </c:pt>
                <c:pt idx="130">
                  <c:v>26100</c:v>
                </c:pt>
                <c:pt idx="131">
                  <c:v>26100</c:v>
                </c:pt>
                <c:pt idx="132">
                  <c:v>26100</c:v>
                </c:pt>
                <c:pt idx="133">
                  <c:v>26100</c:v>
                </c:pt>
                <c:pt idx="134">
                  <c:v>26100</c:v>
                </c:pt>
                <c:pt idx="135">
                  <c:v>26200</c:v>
                </c:pt>
                <c:pt idx="136">
                  <c:v>26200</c:v>
                </c:pt>
                <c:pt idx="137">
                  <c:v>26200</c:v>
                </c:pt>
                <c:pt idx="138">
                  <c:v>26200</c:v>
                </c:pt>
                <c:pt idx="139">
                  <c:v>26100</c:v>
                </c:pt>
                <c:pt idx="140">
                  <c:v>26100</c:v>
                </c:pt>
                <c:pt idx="141">
                  <c:v>26100</c:v>
                </c:pt>
                <c:pt idx="142">
                  <c:v>26200</c:v>
                </c:pt>
                <c:pt idx="143">
                  <c:v>26200</c:v>
                </c:pt>
                <c:pt idx="144">
                  <c:v>26200</c:v>
                </c:pt>
                <c:pt idx="145">
                  <c:v>26200</c:v>
                </c:pt>
                <c:pt idx="146">
                  <c:v>26200</c:v>
                </c:pt>
                <c:pt idx="147">
                  <c:v>26200</c:v>
                </c:pt>
                <c:pt idx="148">
                  <c:v>26200</c:v>
                </c:pt>
                <c:pt idx="149">
                  <c:v>26200</c:v>
                </c:pt>
                <c:pt idx="150">
                  <c:v>26200</c:v>
                </c:pt>
                <c:pt idx="151">
                  <c:v>26200</c:v>
                </c:pt>
                <c:pt idx="152">
                  <c:v>26200</c:v>
                </c:pt>
                <c:pt idx="153">
                  <c:v>26300</c:v>
                </c:pt>
                <c:pt idx="154">
                  <c:v>26300</c:v>
                </c:pt>
                <c:pt idx="155">
                  <c:v>26300</c:v>
                </c:pt>
                <c:pt idx="156">
                  <c:v>26300</c:v>
                </c:pt>
                <c:pt idx="157">
                  <c:v>26300</c:v>
                </c:pt>
                <c:pt idx="158">
                  <c:v>26300</c:v>
                </c:pt>
                <c:pt idx="159">
                  <c:v>26300</c:v>
                </c:pt>
                <c:pt idx="160">
                  <c:v>26300</c:v>
                </c:pt>
                <c:pt idx="161">
                  <c:v>26300</c:v>
                </c:pt>
                <c:pt idx="162">
                  <c:v>26300</c:v>
                </c:pt>
                <c:pt idx="163">
                  <c:v>26400</c:v>
                </c:pt>
                <c:pt idx="164">
                  <c:v>26400</c:v>
                </c:pt>
                <c:pt idx="165">
                  <c:v>26400</c:v>
                </c:pt>
                <c:pt idx="166">
                  <c:v>26400</c:v>
                </c:pt>
                <c:pt idx="167">
                  <c:v>26400</c:v>
                </c:pt>
                <c:pt idx="168">
                  <c:v>26400</c:v>
                </c:pt>
                <c:pt idx="169">
                  <c:v>26400</c:v>
                </c:pt>
                <c:pt idx="170">
                  <c:v>26400</c:v>
                </c:pt>
                <c:pt idx="171">
                  <c:v>26400</c:v>
                </c:pt>
                <c:pt idx="172">
                  <c:v>26400</c:v>
                </c:pt>
                <c:pt idx="173">
                  <c:v>26400</c:v>
                </c:pt>
                <c:pt idx="174">
                  <c:v>26400</c:v>
                </c:pt>
                <c:pt idx="175">
                  <c:v>26400</c:v>
                </c:pt>
                <c:pt idx="176">
                  <c:v>26400</c:v>
                </c:pt>
                <c:pt idx="177">
                  <c:v>26400</c:v>
                </c:pt>
                <c:pt idx="178">
                  <c:v>26500</c:v>
                </c:pt>
                <c:pt idx="179">
                  <c:v>26500</c:v>
                </c:pt>
                <c:pt idx="180">
                  <c:v>26400</c:v>
                </c:pt>
                <c:pt idx="181">
                  <c:v>26500</c:v>
                </c:pt>
                <c:pt idx="182">
                  <c:v>26500</c:v>
                </c:pt>
                <c:pt idx="183">
                  <c:v>26500</c:v>
                </c:pt>
                <c:pt idx="184">
                  <c:v>26500</c:v>
                </c:pt>
                <c:pt idx="185">
                  <c:v>26500</c:v>
                </c:pt>
                <c:pt idx="186">
                  <c:v>26500</c:v>
                </c:pt>
                <c:pt idx="187">
                  <c:v>26500</c:v>
                </c:pt>
                <c:pt idx="188">
                  <c:v>26500</c:v>
                </c:pt>
                <c:pt idx="189">
                  <c:v>26500</c:v>
                </c:pt>
                <c:pt idx="190">
                  <c:v>26500</c:v>
                </c:pt>
                <c:pt idx="191">
                  <c:v>26500</c:v>
                </c:pt>
                <c:pt idx="192">
                  <c:v>26500</c:v>
                </c:pt>
                <c:pt idx="193">
                  <c:v>26500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5'!$K$34:$K$2003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'Batch 5'!$L$34:$L$2003</c:f>
              <c:numCache>
                <c:formatCode>General</c:formatCode>
                <c:ptCount val="1970"/>
                <c:pt idx="0">
                  <c:v>7970</c:v>
                </c:pt>
                <c:pt idx="1">
                  <c:v>7930</c:v>
                </c:pt>
                <c:pt idx="2">
                  <c:v>7890</c:v>
                </c:pt>
                <c:pt idx="3">
                  <c:v>7850</c:v>
                </c:pt>
                <c:pt idx="4">
                  <c:v>7810</c:v>
                </c:pt>
                <c:pt idx="5">
                  <c:v>7770</c:v>
                </c:pt>
                <c:pt idx="6">
                  <c:v>7730</c:v>
                </c:pt>
                <c:pt idx="7">
                  <c:v>7690</c:v>
                </c:pt>
                <c:pt idx="8">
                  <c:v>7640</c:v>
                </c:pt>
                <c:pt idx="9">
                  <c:v>7600</c:v>
                </c:pt>
                <c:pt idx="10">
                  <c:v>7560</c:v>
                </c:pt>
                <c:pt idx="11">
                  <c:v>7520</c:v>
                </c:pt>
                <c:pt idx="12">
                  <c:v>7480</c:v>
                </c:pt>
                <c:pt idx="13">
                  <c:v>7440</c:v>
                </c:pt>
                <c:pt idx="14">
                  <c:v>7400</c:v>
                </c:pt>
                <c:pt idx="15">
                  <c:v>7350</c:v>
                </c:pt>
                <c:pt idx="16">
                  <c:v>7310</c:v>
                </c:pt>
                <c:pt idx="17">
                  <c:v>7270</c:v>
                </c:pt>
                <c:pt idx="18">
                  <c:v>7230</c:v>
                </c:pt>
                <c:pt idx="19">
                  <c:v>7190</c:v>
                </c:pt>
                <c:pt idx="20">
                  <c:v>7150</c:v>
                </c:pt>
                <c:pt idx="21">
                  <c:v>7110</c:v>
                </c:pt>
                <c:pt idx="22">
                  <c:v>7070</c:v>
                </c:pt>
                <c:pt idx="23">
                  <c:v>7030</c:v>
                </c:pt>
                <c:pt idx="24">
                  <c:v>6990</c:v>
                </c:pt>
                <c:pt idx="25">
                  <c:v>6950</c:v>
                </c:pt>
                <c:pt idx="26">
                  <c:v>6910</c:v>
                </c:pt>
                <c:pt idx="27">
                  <c:v>6870</c:v>
                </c:pt>
                <c:pt idx="28">
                  <c:v>6830</c:v>
                </c:pt>
                <c:pt idx="29">
                  <c:v>6790</c:v>
                </c:pt>
                <c:pt idx="30">
                  <c:v>6750</c:v>
                </c:pt>
                <c:pt idx="31">
                  <c:v>6710</c:v>
                </c:pt>
                <c:pt idx="32">
                  <c:v>6670</c:v>
                </c:pt>
                <c:pt idx="33">
                  <c:v>6630</c:v>
                </c:pt>
                <c:pt idx="34">
                  <c:v>6590</c:v>
                </c:pt>
                <c:pt idx="35">
                  <c:v>6550</c:v>
                </c:pt>
                <c:pt idx="36">
                  <c:v>6510</c:v>
                </c:pt>
                <c:pt idx="37">
                  <c:v>6470</c:v>
                </c:pt>
                <c:pt idx="38">
                  <c:v>6430</c:v>
                </c:pt>
                <c:pt idx="39">
                  <c:v>6400</c:v>
                </c:pt>
                <c:pt idx="40">
                  <c:v>6360</c:v>
                </c:pt>
                <c:pt idx="41">
                  <c:v>6320</c:v>
                </c:pt>
                <c:pt idx="42">
                  <c:v>6280</c:v>
                </c:pt>
                <c:pt idx="43">
                  <c:v>6240</c:v>
                </c:pt>
                <c:pt idx="44">
                  <c:v>6200</c:v>
                </c:pt>
                <c:pt idx="45">
                  <c:v>6160</c:v>
                </c:pt>
                <c:pt idx="46">
                  <c:v>6120</c:v>
                </c:pt>
                <c:pt idx="47">
                  <c:v>6080</c:v>
                </c:pt>
                <c:pt idx="48">
                  <c:v>6050</c:v>
                </c:pt>
                <c:pt idx="49">
                  <c:v>6010</c:v>
                </c:pt>
                <c:pt idx="50">
                  <c:v>5970</c:v>
                </c:pt>
                <c:pt idx="51">
                  <c:v>5930</c:v>
                </c:pt>
                <c:pt idx="52">
                  <c:v>5890</c:v>
                </c:pt>
                <c:pt idx="53">
                  <c:v>5850</c:v>
                </c:pt>
                <c:pt idx="54">
                  <c:v>5820</c:v>
                </c:pt>
                <c:pt idx="55">
                  <c:v>5780</c:v>
                </c:pt>
                <c:pt idx="56">
                  <c:v>5740</c:v>
                </c:pt>
                <c:pt idx="57">
                  <c:v>5700</c:v>
                </c:pt>
                <c:pt idx="58">
                  <c:v>5660</c:v>
                </c:pt>
                <c:pt idx="59">
                  <c:v>5620</c:v>
                </c:pt>
                <c:pt idx="60">
                  <c:v>5590</c:v>
                </c:pt>
                <c:pt idx="61">
                  <c:v>5550</c:v>
                </c:pt>
                <c:pt idx="62">
                  <c:v>5510</c:v>
                </c:pt>
                <c:pt idx="63">
                  <c:v>5470</c:v>
                </c:pt>
                <c:pt idx="64">
                  <c:v>5440</c:v>
                </c:pt>
                <c:pt idx="65">
                  <c:v>5400</c:v>
                </c:pt>
                <c:pt idx="66">
                  <c:v>5360</c:v>
                </c:pt>
                <c:pt idx="67">
                  <c:v>5320</c:v>
                </c:pt>
                <c:pt idx="68">
                  <c:v>5290</c:v>
                </c:pt>
                <c:pt idx="69">
                  <c:v>5250</c:v>
                </c:pt>
                <c:pt idx="70">
                  <c:v>5210</c:v>
                </c:pt>
                <c:pt idx="71">
                  <c:v>5180</c:v>
                </c:pt>
                <c:pt idx="72">
                  <c:v>5140</c:v>
                </c:pt>
                <c:pt idx="73">
                  <c:v>5100</c:v>
                </c:pt>
                <c:pt idx="74">
                  <c:v>5060</c:v>
                </c:pt>
                <c:pt idx="75">
                  <c:v>5030</c:v>
                </c:pt>
                <c:pt idx="76">
                  <c:v>4990</c:v>
                </c:pt>
                <c:pt idx="77">
                  <c:v>4950</c:v>
                </c:pt>
                <c:pt idx="78">
                  <c:v>4920</c:v>
                </c:pt>
                <c:pt idx="79">
                  <c:v>4880</c:v>
                </c:pt>
                <c:pt idx="80">
                  <c:v>4850</c:v>
                </c:pt>
                <c:pt idx="81">
                  <c:v>4810</c:v>
                </c:pt>
                <c:pt idx="82">
                  <c:v>4770</c:v>
                </c:pt>
                <c:pt idx="83">
                  <c:v>4740</c:v>
                </c:pt>
                <c:pt idx="84">
                  <c:v>4700</c:v>
                </c:pt>
                <c:pt idx="85">
                  <c:v>4660</c:v>
                </c:pt>
                <c:pt idx="86">
                  <c:v>4630</c:v>
                </c:pt>
                <c:pt idx="87">
                  <c:v>4590</c:v>
                </c:pt>
                <c:pt idx="88">
                  <c:v>4560</c:v>
                </c:pt>
                <c:pt idx="89">
                  <c:v>4520</c:v>
                </c:pt>
                <c:pt idx="90">
                  <c:v>4490</c:v>
                </c:pt>
                <c:pt idx="91">
                  <c:v>4450</c:v>
                </c:pt>
                <c:pt idx="92">
                  <c:v>4420</c:v>
                </c:pt>
                <c:pt idx="93">
                  <c:v>4380</c:v>
                </c:pt>
                <c:pt idx="94">
                  <c:v>4340</c:v>
                </c:pt>
                <c:pt idx="95">
                  <c:v>4310</c:v>
                </c:pt>
                <c:pt idx="96">
                  <c:v>4270</c:v>
                </c:pt>
                <c:pt idx="97">
                  <c:v>4230</c:v>
                </c:pt>
                <c:pt idx="98">
                  <c:v>4200</c:v>
                </c:pt>
                <c:pt idx="99">
                  <c:v>4170</c:v>
                </c:pt>
                <c:pt idx="100">
                  <c:v>4120</c:v>
                </c:pt>
                <c:pt idx="101">
                  <c:v>4090</c:v>
                </c:pt>
                <c:pt idx="102">
                  <c:v>4060</c:v>
                </c:pt>
                <c:pt idx="103">
                  <c:v>4020</c:v>
                </c:pt>
                <c:pt idx="104">
                  <c:v>3990</c:v>
                </c:pt>
                <c:pt idx="105">
                  <c:v>3950</c:v>
                </c:pt>
                <c:pt idx="106">
                  <c:v>3920</c:v>
                </c:pt>
                <c:pt idx="107">
                  <c:v>3880</c:v>
                </c:pt>
                <c:pt idx="108">
                  <c:v>3840</c:v>
                </c:pt>
                <c:pt idx="109">
                  <c:v>3810</c:v>
                </c:pt>
                <c:pt idx="110">
                  <c:v>3770</c:v>
                </c:pt>
                <c:pt idx="111">
                  <c:v>3740</c:v>
                </c:pt>
                <c:pt idx="112">
                  <c:v>3710</c:v>
                </c:pt>
                <c:pt idx="113">
                  <c:v>3670</c:v>
                </c:pt>
                <c:pt idx="114">
                  <c:v>3640</c:v>
                </c:pt>
                <c:pt idx="115">
                  <c:v>3600</c:v>
                </c:pt>
                <c:pt idx="116">
                  <c:v>3570</c:v>
                </c:pt>
                <c:pt idx="117">
                  <c:v>3530</c:v>
                </c:pt>
                <c:pt idx="118">
                  <c:v>3500</c:v>
                </c:pt>
                <c:pt idx="119">
                  <c:v>3460</c:v>
                </c:pt>
                <c:pt idx="120">
                  <c:v>3430</c:v>
                </c:pt>
                <c:pt idx="121">
                  <c:v>3390</c:v>
                </c:pt>
                <c:pt idx="122">
                  <c:v>3360</c:v>
                </c:pt>
                <c:pt idx="123">
                  <c:v>3320</c:v>
                </c:pt>
                <c:pt idx="124">
                  <c:v>3290</c:v>
                </c:pt>
                <c:pt idx="125">
                  <c:v>3250</c:v>
                </c:pt>
                <c:pt idx="126">
                  <c:v>3220</c:v>
                </c:pt>
                <c:pt idx="127">
                  <c:v>3190</c:v>
                </c:pt>
                <c:pt idx="128">
                  <c:v>3150</c:v>
                </c:pt>
                <c:pt idx="129">
                  <c:v>3120</c:v>
                </c:pt>
                <c:pt idx="130">
                  <c:v>3080</c:v>
                </c:pt>
                <c:pt idx="131">
                  <c:v>3050</c:v>
                </c:pt>
                <c:pt idx="132">
                  <c:v>3020</c:v>
                </c:pt>
                <c:pt idx="133">
                  <c:v>2980</c:v>
                </c:pt>
                <c:pt idx="134">
                  <c:v>2950</c:v>
                </c:pt>
                <c:pt idx="135">
                  <c:v>2910</c:v>
                </c:pt>
                <c:pt idx="136">
                  <c:v>2880</c:v>
                </c:pt>
                <c:pt idx="137">
                  <c:v>2850</c:v>
                </c:pt>
                <c:pt idx="138">
                  <c:v>2810</c:v>
                </c:pt>
                <c:pt idx="139">
                  <c:v>2780</c:v>
                </c:pt>
                <c:pt idx="140">
                  <c:v>2750</c:v>
                </c:pt>
                <c:pt idx="141">
                  <c:v>2710</c:v>
                </c:pt>
                <c:pt idx="142">
                  <c:v>2680</c:v>
                </c:pt>
                <c:pt idx="143">
                  <c:v>2650</c:v>
                </c:pt>
                <c:pt idx="144">
                  <c:v>2610</c:v>
                </c:pt>
                <c:pt idx="145">
                  <c:v>2580</c:v>
                </c:pt>
                <c:pt idx="146">
                  <c:v>2540</c:v>
                </c:pt>
                <c:pt idx="147">
                  <c:v>2510</c:v>
                </c:pt>
                <c:pt idx="148">
                  <c:v>2480</c:v>
                </c:pt>
                <c:pt idx="149">
                  <c:v>2440</c:v>
                </c:pt>
                <c:pt idx="150">
                  <c:v>2410</c:v>
                </c:pt>
                <c:pt idx="151">
                  <c:v>2380</c:v>
                </c:pt>
                <c:pt idx="152">
                  <c:v>2350</c:v>
                </c:pt>
                <c:pt idx="153">
                  <c:v>2310</c:v>
                </c:pt>
                <c:pt idx="154">
                  <c:v>2280</c:v>
                </c:pt>
                <c:pt idx="155">
                  <c:v>2250</c:v>
                </c:pt>
                <c:pt idx="156">
                  <c:v>2210</c:v>
                </c:pt>
                <c:pt idx="157">
                  <c:v>2180</c:v>
                </c:pt>
                <c:pt idx="158">
                  <c:v>2150</c:v>
                </c:pt>
                <c:pt idx="159">
                  <c:v>2110</c:v>
                </c:pt>
                <c:pt idx="160">
                  <c:v>2080</c:v>
                </c:pt>
                <c:pt idx="161">
                  <c:v>2050</c:v>
                </c:pt>
                <c:pt idx="162">
                  <c:v>2020</c:v>
                </c:pt>
                <c:pt idx="163">
                  <c:v>1983</c:v>
                </c:pt>
                <c:pt idx="164">
                  <c:v>1950</c:v>
                </c:pt>
                <c:pt idx="165">
                  <c:v>1918</c:v>
                </c:pt>
                <c:pt idx="166">
                  <c:v>1885</c:v>
                </c:pt>
                <c:pt idx="167">
                  <c:v>1852</c:v>
                </c:pt>
                <c:pt idx="168">
                  <c:v>1820</c:v>
                </c:pt>
                <c:pt idx="169">
                  <c:v>1787</c:v>
                </c:pt>
                <c:pt idx="170">
                  <c:v>1755</c:v>
                </c:pt>
                <c:pt idx="171">
                  <c:v>1722</c:v>
                </c:pt>
                <c:pt idx="172">
                  <c:v>1690</c:v>
                </c:pt>
                <c:pt idx="173">
                  <c:v>1657</c:v>
                </c:pt>
                <c:pt idx="174">
                  <c:v>1625</c:v>
                </c:pt>
                <c:pt idx="175">
                  <c:v>1592</c:v>
                </c:pt>
                <c:pt idx="176">
                  <c:v>1560</c:v>
                </c:pt>
                <c:pt idx="177">
                  <c:v>1528</c:v>
                </c:pt>
                <c:pt idx="178">
                  <c:v>1495</c:v>
                </c:pt>
                <c:pt idx="179">
                  <c:v>1463</c:v>
                </c:pt>
                <c:pt idx="180">
                  <c:v>1431</c:v>
                </c:pt>
                <c:pt idx="181">
                  <c:v>1399</c:v>
                </c:pt>
                <c:pt idx="182">
                  <c:v>1366</c:v>
                </c:pt>
                <c:pt idx="183">
                  <c:v>1334</c:v>
                </c:pt>
                <c:pt idx="184">
                  <c:v>1302</c:v>
                </c:pt>
                <c:pt idx="185">
                  <c:v>1270</c:v>
                </c:pt>
                <c:pt idx="186">
                  <c:v>1238</c:v>
                </c:pt>
                <c:pt idx="187">
                  <c:v>1206</c:v>
                </c:pt>
                <c:pt idx="188">
                  <c:v>1174</c:v>
                </c:pt>
                <c:pt idx="189">
                  <c:v>1142</c:v>
                </c:pt>
                <c:pt idx="190">
                  <c:v>1110</c:v>
                </c:pt>
                <c:pt idx="191">
                  <c:v>1078</c:v>
                </c:pt>
                <c:pt idx="192">
                  <c:v>1046</c:v>
                </c:pt>
                <c:pt idx="193">
                  <c:v>1014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262464"/>
        <c:axId val="339412480"/>
      </c:scatterChart>
      <c:valAx>
        <c:axId val="33926246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412480"/>
        <c:crosses val="autoZero"/>
        <c:crossBetween val="midCat"/>
        <c:majorUnit val="30"/>
      </c:valAx>
      <c:valAx>
        <c:axId val="339412480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262464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6'!$K$34:$K$2003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</c:numCache>
            </c:numRef>
          </c:xVal>
          <c:yVal>
            <c:numRef>
              <c:f>'Batch 6'!$P$34:$P$2003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0.3653333333333334</c:v>
                </c:pt>
                <c:pt idx="2">
                  <c:v>0.37450000000000006</c:v>
                </c:pt>
                <c:pt idx="3">
                  <c:v>0.375</c:v>
                </c:pt>
                <c:pt idx="4">
                  <c:v>0.37450000000000006</c:v>
                </c:pt>
                <c:pt idx="5">
                  <c:v>0.37400000000000005</c:v>
                </c:pt>
                <c:pt idx="6">
                  <c:v>0.37400000000000005</c:v>
                </c:pt>
                <c:pt idx="7">
                  <c:v>0.37450000000000006</c:v>
                </c:pt>
                <c:pt idx="8">
                  <c:v>0.37350000000000005</c:v>
                </c:pt>
                <c:pt idx="9">
                  <c:v>0.37350000000000005</c:v>
                </c:pt>
                <c:pt idx="10">
                  <c:v>0.37300000000000005</c:v>
                </c:pt>
                <c:pt idx="11">
                  <c:v>0.37250000000000005</c:v>
                </c:pt>
                <c:pt idx="12">
                  <c:v>0.37250000000000005</c:v>
                </c:pt>
                <c:pt idx="13">
                  <c:v>0.37350000000000005</c:v>
                </c:pt>
                <c:pt idx="14">
                  <c:v>0.3746666666666667</c:v>
                </c:pt>
                <c:pt idx="15">
                  <c:v>0.375</c:v>
                </c:pt>
                <c:pt idx="16">
                  <c:v>0.375</c:v>
                </c:pt>
                <c:pt idx="17">
                  <c:v>0.36699999999999999</c:v>
                </c:pt>
                <c:pt idx="18">
                  <c:v>0.36800000000000005</c:v>
                </c:pt>
                <c:pt idx="19">
                  <c:v>0.36749999999999999</c:v>
                </c:pt>
                <c:pt idx="20">
                  <c:v>0.37000000000000005</c:v>
                </c:pt>
                <c:pt idx="21">
                  <c:v>0.36800000000000005</c:v>
                </c:pt>
                <c:pt idx="22">
                  <c:v>0.37000000000000005</c:v>
                </c:pt>
                <c:pt idx="23">
                  <c:v>0.37000000000000005</c:v>
                </c:pt>
                <c:pt idx="24">
                  <c:v>0.36900000000000005</c:v>
                </c:pt>
                <c:pt idx="25">
                  <c:v>0.36899999999999999</c:v>
                </c:pt>
                <c:pt idx="26">
                  <c:v>0.36950000000000005</c:v>
                </c:pt>
                <c:pt idx="27">
                  <c:v>0.371</c:v>
                </c:pt>
                <c:pt idx="28">
                  <c:v>0.36950000000000005</c:v>
                </c:pt>
                <c:pt idx="29">
                  <c:v>0.37000000000000005</c:v>
                </c:pt>
                <c:pt idx="30">
                  <c:v>0.371</c:v>
                </c:pt>
                <c:pt idx="31">
                  <c:v>0.37050000000000005</c:v>
                </c:pt>
                <c:pt idx="32">
                  <c:v>0.37000000000000005</c:v>
                </c:pt>
                <c:pt idx="33">
                  <c:v>0.37000000000000005</c:v>
                </c:pt>
                <c:pt idx="34">
                  <c:v>0.371</c:v>
                </c:pt>
                <c:pt idx="35">
                  <c:v>0.37000000000000005</c:v>
                </c:pt>
                <c:pt idx="36">
                  <c:v>0.37050000000000005</c:v>
                </c:pt>
                <c:pt idx="37">
                  <c:v>0.3715</c:v>
                </c:pt>
                <c:pt idx="38">
                  <c:v>0.371</c:v>
                </c:pt>
                <c:pt idx="39">
                  <c:v>0.37000000000000005</c:v>
                </c:pt>
                <c:pt idx="40">
                  <c:v>0.3715</c:v>
                </c:pt>
                <c:pt idx="41">
                  <c:v>0.37200000000000005</c:v>
                </c:pt>
                <c:pt idx="42">
                  <c:v>0.3715</c:v>
                </c:pt>
                <c:pt idx="43">
                  <c:v>0.3715</c:v>
                </c:pt>
                <c:pt idx="44">
                  <c:v>0.3715</c:v>
                </c:pt>
                <c:pt idx="45">
                  <c:v>0.37200000000000005</c:v>
                </c:pt>
                <c:pt idx="46">
                  <c:v>0.37200000000000005</c:v>
                </c:pt>
                <c:pt idx="47">
                  <c:v>0.37200000000000005</c:v>
                </c:pt>
                <c:pt idx="48">
                  <c:v>0.373</c:v>
                </c:pt>
                <c:pt idx="49">
                  <c:v>0.37200000000000005</c:v>
                </c:pt>
                <c:pt idx="50">
                  <c:v>0.37300000000000005</c:v>
                </c:pt>
                <c:pt idx="51">
                  <c:v>0.37250000000000005</c:v>
                </c:pt>
                <c:pt idx="52">
                  <c:v>0.37350000000000005</c:v>
                </c:pt>
                <c:pt idx="53">
                  <c:v>0.37350000000000005</c:v>
                </c:pt>
                <c:pt idx="54">
                  <c:v>0.37350000000000005</c:v>
                </c:pt>
                <c:pt idx="55">
                  <c:v>0.37333333333333341</c:v>
                </c:pt>
                <c:pt idx="56">
                  <c:v>0.37450000000000006</c:v>
                </c:pt>
                <c:pt idx="57">
                  <c:v>0.375</c:v>
                </c:pt>
                <c:pt idx="58">
                  <c:v>0.37450000000000006</c:v>
                </c:pt>
                <c:pt idx="59">
                  <c:v>0.37400000000000005</c:v>
                </c:pt>
                <c:pt idx="60">
                  <c:v>0.37450000000000006</c:v>
                </c:pt>
                <c:pt idx="61">
                  <c:v>0.3755</c:v>
                </c:pt>
                <c:pt idx="62">
                  <c:v>0.3765</c:v>
                </c:pt>
                <c:pt idx="63">
                  <c:v>0.3755</c:v>
                </c:pt>
                <c:pt idx="64">
                  <c:v>0.3765</c:v>
                </c:pt>
                <c:pt idx="65">
                  <c:v>0.37666666666666665</c:v>
                </c:pt>
                <c:pt idx="66">
                  <c:v>0.376</c:v>
                </c:pt>
                <c:pt idx="67">
                  <c:v>0.3775</c:v>
                </c:pt>
                <c:pt idx="68">
                  <c:v>0.377</c:v>
                </c:pt>
                <c:pt idx="69">
                  <c:v>0.377</c:v>
                </c:pt>
                <c:pt idx="70">
                  <c:v>0.37850000000000006</c:v>
                </c:pt>
                <c:pt idx="71">
                  <c:v>0.378</c:v>
                </c:pt>
                <c:pt idx="72">
                  <c:v>0.3795</c:v>
                </c:pt>
                <c:pt idx="73">
                  <c:v>0.38</c:v>
                </c:pt>
                <c:pt idx="74">
                  <c:v>0.379</c:v>
                </c:pt>
                <c:pt idx="75">
                  <c:v>0.38100000000000001</c:v>
                </c:pt>
                <c:pt idx="76">
                  <c:v>0.38</c:v>
                </c:pt>
                <c:pt idx="77">
                  <c:v>0.3805</c:v>
                </c:pt>
                <c:pt idx="78">
                  <c:v>0.38100000000000001</c:v>
                </c:pt>
                <c:pt idx="79">
                  <c:v>0.3805</c:v>
                </c:pt>
                <c:pt idx="80">
                  <c:v>0.38100000000000001</c:v>
                </c:pt>
                <c:pt idx="81">
                  <c:v>0.38200000000000001</c:v>
                </c:pt>
                <c:pt idx="82">
                  <c:v>0.38100000000000001</c:v>
                </c:pt>
                <c:pt idx="83">
                  <c:v>0.38150000000000001</c:v>
                </c:pt>
                <c:pt idx="84">
                  <c:v>0.38200000000000001</c:v>
                </c:pt>
                <c:pt idx="85">
                  <c:v>0.38250000000000006</c:v>
                </c:pt>
                <c:pt idx="86">
                  <c:v>0.38250000000000006</c:v>
                </c:pt>
                <c:pt idx="87">
                  <c:v>0.38300000000000001</c:v>
                </c:pt>
                <c:pt idx="88">
                  <c:v>0.38350000000000001</c:v>
                </c:pt>
                <c:pt idx="89">
                  <c:v>0.38400000000000001</c:v>
                </c:pt>
                <c:pt idx="90">
                  <c:v>0.38550000000000001</c:v>
                </c:pt>
                <c:pt idx="91">
                  <c:v>0.38500000000000001</c:v>
                </c:pt>
                <c:pt idx="92">
                  <c:v>0.38650000000000007</c:v>
                </c:pt>
                <c:pt idx="93">
                  <c:v>0.38700000000000001</c:v>
                </c:pt>
                <c:pt idx="94">
                  <c:v>0.38600000000000001</c:v>
                </c:pt>
                <c:pt idx="95">
                  <c:v>0.38800000000000001</c:v>
                </c:pt>
                <c:pt idx="96">
                  <c:v>0.38800000000000001</c:v>
                </c:pt>
                <c:pt idx="97">
                  <c:v>0.38800000000000001</c:v>
                </c:pt>
                <c:pt idx="98">
                  <c:v>0.38800000000000001</c:v>
                </c:pt>
                <c:pt idx="99">
                  <c:v>0.38900000000000001</c:v>
                </c:pt>
                <c:pt idx="100">
                  <c:v>0.38900000000000001</c:v>
                </c:pt>
                <c:pt idx="101">
                  <c:v>0.38950000000000001</c:v>
                </c:pt>
                <c:pt idx="102">
                  <c:v>0.39050000000000007</c:v>
                </c:pt>
                <c:pt idx="103">
                  <c:v>0.39050000000000007</c:v>
                </c:pt>
                <c:pt idx="104">
                  <c:v>0.39050000000000007</c:v>
                </c:pt>
                <c:pt idx="105">
                  <c:v>0.39150000000000001</c:v>
                </c:pt>
                <c:pt idx="106">
                  <c:v>0.39250000000000002</c:v>
                </c:pt>
                <c:pt idx="107">
                  <c:v>0.39350000000000002</c:v>
                </c:pt>
                <c:pt idx="108">
                  <c:v>0.39400000000000002</c:v>
                </c:pt>
                <c:pt idx="109">
                  <c:v>0.39450000000000007</c:v>
                </c:pt>
                <c:pt idx="110">
                  <c:v>0.39433333333333337</c:v>
                </c:pt>
                <c:pt idx="111">
                  <c:v>0.39550000000000002</c:v>
                </c:pt>
                <c:pt idx="112">
                  <c:v>0.39600000000000002</c:v>
                </c:pt>
                <c:pt idx="113">
                  <c:v>0.39600000000000002</c:v>
                </c:pt>
                <c:pt idx="114">
                  <c:v>0.39650000000000002</c:v>
                </c:pt>
                <c:pt idx="115">
                  <c:v>0.39700000000000002</c:v>
                </c:pt>
                <c:pt idx="116">
                  <c:v>0.39750000000000002</c:v>
                </c:pt>
                <c:pt idx="117">
                  <c:v>0.39900000000000002</c:v>
                </c:pt>
                <c:pt idx="118">
                  <c:v>0.39850000000000008</c:v>
                </c:pt>
                <c:pt idx="119">
                  <c:v>0.39900000000000002</c:v>
                </c:pt>
                <c:pt idx="120">
                  <c:v>0.4</c:v>
                </c:pt>
                <c:pt idx="121">
                  <c:v>0.40149999999999997</c:v>
                </c:pt>
                <c:pt idx="122">
                  <c:v>0.40100000000000002</c:v>
                </c:pt>
                <c:pt idx="123">
                  <c:v>0.40199999999999997</c:v>
                </c:pt>
                <c:pt idx="124">
                  <c:v>0.40300000000000002</c:v>
                </c:pt>
                <c:pt idx="125">
                  <c:v>0.40400000000000003</c:v>
                </c:pt>
                <c:pt idx="126">
                  <c:v>0.40500000000000003</c:v>
                </c:pt>
                <c:pt idx="127">
                  <c:v>0.40599999999999997</c:v>
                </c:pt>
                <c:pt idx="128">
                  <c:v>0.40599999999999997</c:v>
                </c:pt>
                <c:pt idx="129">
                  <c:v>0.40599999999999997</c:v>
                </c:pt>
                <c:pt idx="130">
                  <c:v>0.40666666666666668</c:v>
                </c:pt>
                <c:pt idx="131">
                  <c:v>0.40700000000000003</c:v>
                </c:pt>
                <c:pt idx="132">
                  <c:v>0.40800000000000003</c:v>
                </c:pt>
                <c:pt idx="133">
                  <c:v>0.40933333333333333</c:v>
                </c:pt>
                <c:pt idx="134">
                  <c:v>0.41</c:v>
                </c:pt>
                <c:pt idx="135">
                  <c:v>0.41100000000000003</c:v>
                </c:pt>
                <c:pt idx="136">
                  <c:v>0.41233333333333344</c:v>
                </c:pt>
                <c:pt idx="137">
                  <c:v>0.41300000000000003</c:v>
                </c:pt>
                <c:pt idx="138">
                  <c:v>0.41399999999999998</c:v>
                </c:pt>
                <c:pt idx="139">
                  <c:v>0.41500000000000004</c:v>
                </c:pt>
                <c:pt idx="140">
                  <c:v>0.41500000000000004</c:v>
                </c:pt>
                <c:pt idx="141">
                  <c:v>0.41600000000000004</c:v>
                </c:pt>
                <c:pt idx="142">
                  <c:v>0.41650000000000004</c:v>
                </c:pt>
                <c:pt idx="143">
                  <c:v>0.41900000000000004</c:v>
                </c:pt>
                <c:pt idx="144">
                  <c:v>0.41950000000000004</c:v>
                </c:pt>
                <c:pt idx="145">
                  <c:v>0.42000000000000004</c:v>
                </c:pt>
                <c:pt idx="146">
                  <c:v>0.42100000000000004</c:v>
                </c:pt>
                <c:pt idx="147">
                  <c:v>0.42249999999999999</c:v>
                </c:pt>
                <c:pt idx="148">
                  <c:v>0.42300000000000004</c:v>
                </c:pt>
                <c:pt idx="149">
                  <c:v>0.42333333333333334</c:v>
                </c:pt>
                <c:pt idx="150">
                  <c:v>0.42450000000000004</c:v>
                </c:pt>
                <c:pt idx="151">
                  <c:v>0.42649999999999999</c:v>
                </c:pt>
                <c:pt idx="152">
                  <c:v>0.42800000000000005</c:v>
                </c:pt>
                <c:pt idx="153">
                  <c:v>0.42850000000000005</c:v>
                </c:pt>
                <c:pt idx="154">
                  <c:v>0.42900000000000005</c:v>
                </c:pt>
                <c:pt idx="155">
                  <c:v>0.43149999999999999</c:v>
                </c:pt>
                <c:pt idx="156">
                  <c:v>0.43200000000000005</c:v>
                </c:pt>
                <c:pt idx="157">
                  <c:v>0.43300000000000005</c:v>
                </c:pt>
                <c:pt idx="158">
                  <c:v>0.4345</c:v>
                </c:pt>
                <c:pt idx="159">
                  <c:v>0.43700000000000006</c:v>
                </c:pt>
                <c:pt idx="160">
                  <c:v>0.438</c:v>
                </c:pt>
                <c:pt idx="161">
                  <c:v>0.43900000000000006</c:v>
                </c:pt>
                <c:pt idx="162">
                  <c:v>0.44000000000000006</c:v>
                </c:pt>
                <c:pt idx="163">
                  <c:v>0.4415</c:v>
                </c:pt>
                <c:pt idx="164">
                  <c:v>0.4425</c:v>
                </c:pt>
                <c:pt idx="165">
                  <c:v>0.44450000000000006</c:v>
                </c:pt>
                <c:pt idx="166">
                  <c:v>0.44500000000000006</c:v>
                </c:pt>
                <c:pt idx="167">
                  <c:v>0.44750000000000001</c:v>
                </c:pt>
                <c:pt idx="168">
                  <c:v>0.44900000000000007</c:v>
                </c:pt>
                <c:pt idx="169">
                  <c:v>0.45</c:v>
                </c:pt>
                <c:pt idx="170">
                  <c:v>0.45150000000000001</c:v>
                </c:pt>
                <c:pt idx="171">
                  <c:v>0.45300000000000007</c:v>
                </c:pt>
                <c:pt idx="172">
                  <c:v>0.45599999999999996</c:v>
                </c:pt>
                <c:pt idx="173">
                  <c:v>0.45700000000000007</c:v>
                </c:pt>
                <c:pt idx="174">
                  <c:v>0.45766666666666672</c:v>
                </c:pt>
                <c:pt idx="175">
                  <c:v>0.46033333333333337</c:v>
                </c:pt>
                <c:pt idx="176">
                  <c:v>0.46250000000000002</c:v>
                </c:pt>
                <c:pt idx="177">
                  <c:v>0.46449999999999997</c:v>
                </c:pt>
                <c:pt idx="178">
                  <c:v>0.46733333333333332</c:v>
                </c:pt>
                <c:pt idx="179">
                  <c:v>0.46900000000000008</c:v>
                </c:pt>
                <c:pt idx="180">
                  <c:v>0.47150000000000003</c:v>
                </c:pt>
                <c:pt idx="181">
                  <c:v>0.47400000000000003</c:v>
                </c:pt>
                <c:pt idx="182">
                  <c:v>0.47550000000000003</c:v>
                </c:pt>
                <c:pt idx="183">
                  <c:v>0.47699999999999998</c:v>
                </c:pt>
                <c:pt idx="184">
                  <c:v>0.48</c:v>
                </c:pt>
                <c:pt idx="185">
                  <c:v>0.48300000000000004</c:v>
                </c:pt>
                <c:pt idx="186">
                  <c:v>0.48499999999999999</c:v>
                </c:pt>
                <c:pt idx="187">
                  <c:v>0.48799999999999999</c:v>
                </c:pt>
                <c:pt idx="188">
                  <c:v>0.49050000000000005</c:v>
                </c:pt>
                <c:pt idx="189">
                  <c:v>0.49299999999999999</c:v>
                </c:pt>
                <c:pt idx="190">
                  <c:v>0.49550000000000005</c:v>
                </c:pt>
                <c:pt idx="191">
                  <c:v>0.49850000000000005</c:v>
                </c:pt>
                <c:pt idx="192">
                  <c:v>0.50050000000000006</c:v>
                </c:pt>
                <c:pt idx="193">
                  <c:v>0.50450000000000006</c:v>
                </c:pt>
                <c:pt idx="194">
                  <c:v>0.5073333333333333</c:v>
                </c:pt>
                <c:pt idx="195">
                  <c:v>0.51050000000000006</c:v>
                </c:pt>
                <c:pt idx="196">
                  <c:v>0.51449999999999996</c:v>
                </c:pt>
                <c:pt idx="197">
                  <c:v>0.51800000000000013</c:v>
                </c:pt>
                <c:pt idx="198">
                  <c:v>0.52149999999999996</c:v>
                </c:pt>
                <c:pt idx="199">
                  <c:v>0.52500000000000002</c:v>
                </c:pt>
                <c:pt idx="200">
                  <c:v>0.53</c:v>
                </c:pt>
                <c:pt idx="201">
                  <c:v>0.52249999999999996</c:v>
                </c:pt>
                <c:pt idx="202">
                  <c:v>0.52600000000000002</c:v>
                </c:pt>
                <c:pt idx="203">
                  <c:v>0.53100000000000003</c:v>
                </c:pt>
                <c:pt idx="204">
                  <c:v>0.53550000000000009</c:v>
                </c:pt>
                <c:pt idx="205">
                  <c:v>0.54149999999999998</c:v>
                </c:pt>
                <c:pt idx="206">
                  <c:v>0.54649999999999999</c:v>
                </c:pt>
                <c:pt idx="207">
                  <c:v>0.55199999999999994</c:v>
                </c:pt>
                <c:pt idx="208">
                  <c:v>0.5585</c:v>
                </c:pt>
                <c:pt idx="209">
                  <c:v>0.5645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682816"/>
        <c:axId val="339697664"/>
      </c:scatterChart>
      <c:valAx>
        <c:axId val="339682816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697664"/>
        <c:crosses val="autoZero"/>
        <c:crossBetween val="midCat"/>
        <c:majorUnit val="30"/>
      </c:valAx>
      <c:valAx>
        <c:axId val="33969766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682816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6'!$Q$34:$Q$2003</c:f>
              <c:numCache>
                <c:formatCode>0.00</c:formatCode>
                <c:ptCount val="1970"/>
                <c:pt idx="1">
                  <c:v>3.0444444444444451E-3</c:v>
                </c:pt>
                <c:pt idx="2">
                  <c:v>9.2097222222222233E-3</c:v>
                </c:pt>
                <c:pt idx="3">
                  <c:v>1.5455555555555557E-2</c:v>
                </c:pt>
                <c:pt idx="4">
                  <c:v>2.1701388888888892E-2</c:v>
                </c:pt>
                <c:pt idx="5">
                  <c:v>2.7938888888888895E-2</c:v>
                </c:pt>
                <c:pt idx="6">
                  <c:v>3.4172222222222229E-2</c:v>
                </c:pt>
                <c:pt idx="7">
                  <c:v>4.0409722222222229E-2</c:v>
                </c:pt>
                <c:pt idx="8">
                  <c:v>4.6643055555555563E-2</c:v>
                </c:pt>
                <c:pt idx="9">
                  <c:v>5.2868055555555564E-2</c:v>
                </c:pt>
                <c:pt idx="10">
                  <c:v>5.9088888888888899E-2</c:v>
                </c:pt>
                <c:pt idx="11">
                  <c:v>6.5301388888888895E-2</c:v>
                </c:pt>
                <c:pt idx="12">
                  <c:v>7.1509722222222225E-2</c:v>
                </c:pt>
                <c:pt idx="13">
                  <c:v>7.7726388888888887E-2</c:v>
                </c:pt>
                <c:pt idx="14">
                  <c:v>8.3961111111111111E-2</c:v>
                </c:pt>
                <c:pt idx="15">
                  <c:v>9.0208333333333335E-2</c:v>
                </c:pt>
                <c:pt idx="16">
                  <c:v>9.645833333333334E-2</c:v>
                </c:pt>
                <c:pt idx="17">
                  <c:v>0.10264166666666667</c:v>
                </c:pt>
                <c:pt idx="18">
                  <c:v>0.10876666666666668</c:v>
                </c:pt>
                <c:pt idx="19">
                  <c:v>0.11489583333333335</c:v>
                </c:pt>
                <c:pt idx="20">
                  <c:v>0.12104166666666669</c:v>
                </c:pt>
                <c:pt idx="21">
                  <c:v>0.12719166666666668</c:v>
                </c:pt>
                <c:pt idx="22">
                  <c:v>0.13334166666666666</c:v>
                </c:pt>
                <c:pt idx="23">
                  <c:v>0.13950833333333335</c:v>
                </c:pt>
                <c:pt idx="24">
                  <c:v>0.14566666666666667</c:v>
                </c:pt>
                <c:pt idx="25">
                  <c:v>0.15181666666666666</c:v>
                </c:pt>
                <c:pt idx="26">
                  <c:v>0.15797083333333331</c:v>
                </c:pt>
                <c:pt idx="27">
                  <c:v>0.16414166666666663</c:v>
                </c:pt>
                <c:pt idx="28">
                  <c:v>0.17031249999999998</c:v>
                </c:pt>
                <c:pt idx="29">
                  <c:v>0.17647499999999997</c:v>
                </c:pt>
                <c:pt idx="30">
                  <c:v>0.18264999999999998</c:v>
                </c:pt>
                <c:pt idx="31">
                  <c:v>0.18882916666666666</c:v>
                </c:pt>
                <c:pt idx="32">
                  <c:v>0.19500000000000001</c:v>
                </c:pt>
                <c:pt idx="33">
                  <c:v>0.20116666666666666</c:v>
                </c:pt>
                <c:pt idx="34">
                  <c:v>0.20734166666666667</c:v>
                </c:pt>
                <c:pt idx="35">
                  <c:v>0.21351666666666669</c:v>
                </c:pt>
                <c:pt idx="36">
                  <c:v>0.21968750000000004</c:v>
                </c:pt>
                <c:pt idx="37">
                  <c:v>0.22587083333333338</c:v>
                </c:pt>
                <c:pt idx="38">
                  <c:v>0.23205833333333339</c:v>
                </c:pt>
                <c:pt idx="39">
                  <c:v>0.23823333333333341</c:v>
                </c:pt>
                <c:pt idx="40">
                  <c:v>0.24441250000000009</c:v>
                </c:pt>
                <c:pt idx="41">
                  <c:v>0.25060833333333343</c:v>
                </c:pt>
                <c:pt idx="42">
                  <c:v>0.25680416666666678</c:v>
                </c:pt>
                <c:pt idx="43">
                  <c:v>0.26299583333333343</c:v>
                </c:pt>
                <c:pt idx="44">
                  <c:v>0.26918750000000008</c:v>
                </c:pt>
                <c:pt idx="45">
                  <c:v>0.27538333333333342</c:v>
                </c:pt>
                <c:pt idx="46">
                  <c:v>0.28158333333333341</c:v>
                </c:pt>
                <c:pt idx="47">
                  <c:v>0.28778333333333339</c:v>
                </c:pt>
                <c:pt idx="48">
                  <c:v>0.29399166666666671</c:v>
                </c:pt>
                <c:pt idx="49">
                  <c:v>0.30020000000000002</c:v>
                </c:pt>
                <c:pt idx="50">
                  <c:v>0.30640833333333334</c:v>
                </c:pt>
                <c:pt idx="51">
                  <c:v>0.31262083333333335</c:v>
                </c:pt>
                <c:pt idx="52">
                  <c:v>0.3188375</c:v>
                </c:pt>
                <c:pt idx="53">
                  <c:v>0.32506249999999998</c:v>
                </c:pt>
                <c:pt idx="54">
                  <c:v>0.33128749999999996</c:v>
                </c:pt>
                <c:pt idx="55">
                  <c:v>0.3375111111111111</c:v>
                </c:pt>
                <c:pt idx="56">
                  <c:v>0.34374305555555557</c:v>
                </c:pt>
                <c:pt idx="57">
                  <c:v>0.3499888888888889</c:v>
                </c:pt>
                <c:pt idx="58">
                  <c:v>0.35623472222222224</c:v>
                </c:pt>
                <c:pt idx="59">
                  <c:v>0.36247222222222225</c:v>
                </c:pt>
                <c:pt idx="60">
                  <c:v>0.36870972222222226</c:v>
                </c:pt>
                <c:pt idx="61">
                  <c:v>0.37495972222222224</c:v>
                </c:pt>
                <c:pt idx="62">
                  <c:v>0.38122638888888888</c:v>
                </c:pt>
                <c:pt idx="63">
                  <c:v>0.38749305555555552</c:v>
                </c:pt>
                <c:pt idx="64">
                  <c:v>0.39375972222222216</c:v>
                </c:pt>
                <c:pt idx="65">
                  <c:v>0.40003611111111104</c:v>
                </c:pt>
                <c:pt idx="66">
                  <c:v>0.40630833333333327</c:v>
                </c:pt>
                <c:pt idx="67">
                  <c:v>0.41258749999999994</c:v>
                </c:pt>
                <c:pt idx="68">
                  <c:v>0.41887499999999994</c:v>
                </c:pt>
                <c:pt idx="69">
                  <c:v>0.42515833333333325</c:v>
                </c:pt>
                <c:pt idx="70">
                  <c:v>0.43145416666666658</c:v>
                </c:pt>
                <c:pt idx="71">
                  <c:v>0.43775833333333325</c:v>
                </c:pt>
                <c:pt idx="72">
                  <c:v>0.44407083333333325</c:v>
                </c:pt>
                <c:pt idx="73">
                  <c:v>0.45039999999999991</c:v>
                </c:pt>
                <c:pt idx="74">
                  <c:v>0.45672499999999994</c:v>
                </c:pt>
                <c:pt idx="75">
                  <c:v>0.46305833333333329</c:v>
                </c:pt>
                <c:pt idx="76">
                  <c:v>0.46939999999999998</c:v>
                </c:pt>
                <c:pt idx="77">
                  <c:v>0.47573749999999998</c:v>
                </c:pt>
                <c:pt idx="78">
                  <c:v>0.48208333333333331</c:v>
                </c:pt>
                <c:pt idx="79">
                  <c:v>0.48842916666666664</c:v>
                </c:pt>
                <c:pt idx="80">
                  <c:v>0.49477499999999996</c:v>
                </c:pt>
                <c:pt idx="81">
                  <c:v>0.50113333333333332</c:v>
                </c:pt>
                <c:pt idx="82">
                  <c:v>0.50749166666666667</c:v>
                </c:pt>
                <c:pt idx="83">
                  <c:v>0.51384583333333333</c:v>
                </c:pt>
                <c:pt idx="84">
                  <c:v>0.52020833333333338</c:v>
                </c:pt>
                <c:pt idx="85">
                  <c:v>0.52657916666666671</c:v>
                </c:pt>
                <c:pt idx="86">
                  <c:v>0.53295416666666673</c:v>
                </c:pt>
                <c:pt idx="87">
                  <c:v>0.53933333333333344</c:v>
                </c:pt>
                <c:pt idx="88">
                  <c:v>0.54572083333333343</c:v>
                </c:pt>
                <c:pt idx="89">
                  <c:v>0.55211666666666681</c:v>
                </c:pt>
                <c:pt idx="90">
                  <c:v>0.55852916666666685</c:v>
                </c:pt>
                <c:pt idx="91">
                  <c:v>0.56495000000000017</c:v>
                </c:pt>
                <c:pt idx="92">
                  <c:v>0.57137916666666688</c:v>
                </c:pt>
                <c:pt idx="93">
                  <c:v>0.57782500000000026</c:v>
                </c:pt>
                <c:pt idx="94">
                  <c:v>0.58426666666666693</c:v>
                </c:pt>
                <c:pt idx="95">
                  <c:v>0.59071666666666689</c:v>
                </c:pt>
                <c:pt idx="96">
                  <c:v>0.59718333333333351</c:v>
                </c:pt>
                <c:pt idx="97">
                  <c:v>0.60365000000000013</c:v>
                </c:pt>
                <c:pt idx="98">
                  <c:v>0.61011666666666675</c:v>
                </c:pt>
                <c:pt idx="99">
                  <c:v>0.61659166666666676</c:v>
                </c:pt>
                <c:pt idx="100">
                  <c:v>0.62307500000000005</c:v>
                </c:pt>
                <c:pt idx="101">
                  <c:v>0.62956250000000002</c:v>
                </c:pt>
                <c:pt idx="102">
                  <c:v>0.63606249999999998</c:v>
                </c:pt>
                <c:pt idx="103">
                  <c:v>0.64257083333333331</c:v>
                </c:pt>
                <c:pt idx="104">
                  <c:v>0.64907916666666665</c:v>
                </c:pt>
                <c:pt idx="105">
                  <c:v>0.65559583333333327</c:v>
                </c:pt>
                <c:pt idx="106">
                  <c:v>0.66212916666666655</c:v>
                </c:pt>
                <c:pt idx="107">
                  <c:v>0.66867916666666649</c:v>
                </c:pt>
                <c:pt idx="108">
                  <c:v>0.67524166666666652</c:v>
                </c:pt>
                <c:pt idx="109">
                  <c:v>0.68181249999999982</c:v>
                </c:pt>
                <c:pt idx="110">
                  <c:v>0.68838611111111092</c:v>
                </c:pt>
                <c:pt idx="111">
                  <c:v>0.69496805555555541</c:v>
                </c:pt>
                <c:pt idx="112">
                  <c:v>0.70156388888888876</c:v>
                </c:pt>
                <c:pt idx="113">
                  <c:v>0.70816388888888882</c:v>
                </c:pt>
                <c:pt idx="114">
                  <c:v>0.71476805555555545</c:v>
                </c:pt>
                <c:pt idx="115">
                  <c:v>0.72138055555555547</c:v>
                </c:pt>
                <c:pt idx="116">
                  <c:v>0.72800138888888877</c:v>
                </c:pt>
                <c:pt idx="117">
                  <c:v>0.73463888888888873</c:v>
                </c:pt>
                <c:pt idx="118">
                  <c:v>0.74128472222222208</c:v>
                </c:pt>
                <c:pt idx="119">
                  <c:v>0.74793055555555543</c:v>
                </c:pt>
                <c:pt idx="120">
                  <c:v>0.75458888888888875</c:v>
                </c:pt>
                <c:pt idx="121">
                  <c:v>0.76126805555555543</c:v>
                </c:pt>
                <c:pt idx="122">
                  <c:v>0.76795555555555539</c:v>
                </c:pt>
                <c:pt idx="123">
                  <c:v>0.77464722222222204</c:v>
                </c:pt>
                <c:pt idx="124">
                  <c:v>0.78135555555555536</c:v>
                </c:pt>
                <c:pt idx="125">
                  <c:v>0.78808055555555534</c:v>
                </c:pt>
                <c:pt idx="126">
                  <c:v>0.79482222222222199</c:v>
                </c:pt>
                <c:pt idx="127">
                  <c:v>0.8015805555555553</c:v>
                </c:pt>
                <c:pt idx="128">
                  <c:v>0.80834722222222199</c:v>
                </c:pt>
                <c:pt idx="129">
                  <c:v>0.81511388888888869</c:v>
                </c:pt>
                <c:pt idx="130">
                  <c:v>0.82188611111111087</c:v>
                </c:pt>
                <c:pt idx="131">
                  <c:v>0.82866666666666644</c:v>
                </c:pt>
                <c:pt idx="132">
                  <c:v>0.83545833333333308</c:v>
                </c:pt>
                <c:pt idx="133">
                  <c:v>0.84226944444444418</c:v>
                </c:pt>
                <c:pt idx="134">
                  <c:v>0.84909722222222195</c:v>
                </c:pt>
                <c:pt idx="135">
                  <c:v>0.85593888888888858</c:v>
                </c:pt>
                <c:pt idx="136">
                  <c:v>0.86279999999999968</c:v>
                </c:pt>
                <c:pt idx="137">
                  <c:v>0.86967777777777744</c:v>
                </c:pt>
                <c:pt idx="138">
                  <c:v>0.87656944444444407</c:v>
                </c:pt>
                <c:pt idx="139">
                  <c:v>0.88347777777777736</c:v>
                </c:pt>
                <c:pt idx="140">
                  <c:v>0.89039444444444404</c:v>
                </c:pt>
                <c:pt idx="141">
                  <c:v>0.897319444444444</c:v>
                </c:pt>
                <c:pt idx="142">
                  <c:v>0.90425694444444404</c:v>
                </c:pt>
                <c:pt idx="143">
                  <c:v>0.91121944444444403</c:v>
                </c:pt>
                <c:pt idx="144">
                  <c:v>0.91820694444444406</c:v>
                </c:pt>
                <c:pt idx="145">
                  <c:v>0.92520277777777737</c:v>
                </c:pt>
                <c:pt idx="146">
                  <c:v>0.93221111111111066</c:v>
                </c:pt>
                <c:pt idx="147">
                  <c:v>0.9392402777777773</c:v>
                </c:pt>
                <c:pt idx="148">
                  <c:v>0.94628611111111061</c:v>
                </c:pt>
                <c:pt idx="149">
                  <c:v>0.9533388888888884</c:v>
                </c:pt>
                <c:pt idx="150">
                  <c:v>0.96040416666666617</c:v>
                </c:pt>
                <c:pt idx="151">
                  <c:v>0.96749583333333289</c:v>
                </c:pt>
                <c:pt idx="152">
                  <c:v>0.97461666666666624</c:v>
                </c:pt>
                <c:pt idx="153">
                  <c:v>0.98175416666666626</c:v>
                </c:pt>
                <c:pt idx="154">
                  <c:v>0.98889999999999956</c:v>
                </c:pt>
                <c:pt idx="155">
                  <c:v>0.99607083333333291</c:v>
                </c:pt>
                <c:pt idx="156">
                  <c:v>1.0032666666666663</c:v>
                </c:pt>
                <c:pt idx="157">
                  <c:v>1.0104749999999996</c:v>
                </c:pt>
                <c:pt idx="158">
                  <c:v>1.0177041666666662</c:v>
                </c:pt>
                <c:pt idx="159">
                  <c:v>1.0249666666666661</c:v>
                </c:pt>
                <c:pt idx="160">
                  <c:v>1.0322583333333328</c:v>
                </c:pt>
                <c:pt idx="161">
                  <c:v>1.0395666666666661</c:v>
                </c:pt>
                <c:pt idx="162">
                  <c:v>1.0468916666666661</c:v>
                </c:pt>
                <c:pt idx="163">
                  <c:v>1.0542374999999995</c:v>
                </c:pt>
                <c:pt idx="164">
                  <c:v>1.0616041666666662</c:v>
                </c:pt>
                <c:pt idx="165">
                  <c:v>1.0689958333333329</c:v>
                </c:pt>
                <c:pt idx="166">
                  <c:v>1.076408333333333</c:v>
                </c:pt>
                <c:pt idx="167">
                  <c:v>1.083845833333333</c:v>
                </c:pt>
                <c:pt idx="168">
                  <c:v>1.0913166666666663</c:v>
                </c:pt>
                <c:pt idx="169">
                  <c:v>1.0988083333333329</c:v>
                </c:pt>
                <c:pt idx="170">
                  <c:v>1.106320833333333</c:v>
                </c:pt>
                <c:pt idx="171">
                  <c:v>1.113858333333333</c:v>
                </c:pt>
                <c:pt idx="172">
                  <c:v>1.1214333333333331</c:v>
                </c:pt>
                <c:pt idx="173">
                  <c:v>1.1290416666666665</c:v>
                </c:pt>
                <c:pt idx="174">
                  <c:v>1.1366638888888887</c:v>
                </c:pt>
                <c:pt idx="175">
                  <c:v>1.1443138888888886</c:v>
                </c:pt>
                <c:pt idx="176">
                  <c:v>1.1520041666666665</c:v>
                </c:pt>
                <c:pt idx="177">
                  <c:v>1.1597291666666665</c:v>
                </c:pt>
                <c:pt idx="178">
                  <c:v>1.1674944444444442</c:v>
                </c:pt>
                <c:pt idx="179">
                  <c:v>1.175297222222222</c:v>
                </c:pt>
                <c:pt idx="180">
                  <c:v>1.1831347222222219</c:v>
                </c:pt>
                <c:pt idx="181">
                  <c:v>1.1910138888888886</c:v>
                </c:pt>
                <c:pt idx="182">
                  <c:v>1.1989263888888886</c:v>
                </c:pt>
                <c:pt idx="183">
                  <c:v>1.2068638888888885</c:v>
                </c:pt>
                <c:pt idx="184">
                  <c:v>1.2148388888888886</c:v>
                </c:pt>
                <c:pt idx="185">
                  <c:v>1.2228638888888885</c:v>
                </c:pt>
                <c:pt idx="186">
                  <c:v>1.2309305555555552</c:v>
                </c:pt>
                <c:pt idx="187">
                  <c:v>1.2390388888888886</c:v>
                </c:pt>
                <c:pt idx="188">
                  <c:v>1.2471930555555553</c:v>
                </c:pt>
                <c:pt idx="189">
                  <c:v>1.2553888888888887</c:v>
                </c:pt>
                <c:pt idx="190">
                  <c:v>1.2636263888888886</c:v>
                </c:pt>
                <c:pt idx="191">
                  <c:v>1.271909722222222</c:v>
                </c:pt>
                <c:pt idx="192">
                  <c:v>1.2802347222222219</c:v>
                </c:pt>
                <c:pt idx="193">
                  <c:v>1.2886097222222219</c:v>
                </c:pt>
                <c:pt idx="194">
                  <c:v>1.2970416666666664</c:v>
                </c:pt>
                <c:pt idx="195">
                  <c:v>1.3055236111111108</c:v>
                </c:pt>
                <c:pt idx="196">
                  <c:v>1.3140652777777775</c:v>
                </c:pt>
                <c:pt idx="197">
                  <c:v>1.3226694444444442</c:v>
                </c:pt>
                <c:pt idx="198">
                  <c:v>1.3313319444444442</c:v>
                </c:pt>
                <c:pt idx="199">
                  <c:v>1.3400527777777775</c:v>
                </c:pt>
                <c:pt idx="200">
                  <c:v>1.3488444444444443</c:v>
                </c:pt>
                <c:pt idx="201">
                  <c:v>1.3576152777777777</c:v>
                </c:pt>
                <c:pt idx="202">
                  <c:v>1.3663527777777777</c:v>
                </c:pt>
                <c:pt idx="203">
                  <c:v>1.3751611111111111</c:v>
                </c:pt>
                <c:pt idx="204">
                  <c:v>1.384048611111111</c:v>
                </c:pt>
                <c:pt idx="205">
                  <c:v>1.3930236111111109</c:v>
                </c:pt>
                <c:pt idx="206">
                  <c:v>1.4020902777777775</c:v>
                </c:pt>
                <c:pt idx="207">
                  <c:v>1.4112444444444441</c:v>
                </c:pt>
                <c:pt idx="208">
                  <c:v>1.4204986111111106</c:v>
                </c:pt>
                <c:pt idx="209">
                  <c:v>1.429856944444444</c:v>
                </c:pt>
              </c:numCache>
            </c:numRef>
          </c:xVal>
          <c:yVal>
            <c:numRef>
              <c:f>'Batch 6'!$L$34:$L$2003</c:f>
              <c:numCache>
                <c:formatCode>General</c:formatCode>
                <c:ptCount val="1970"/>
                <c:pt idx="0">
                  <c:v>8160</c:v>
                </c:pt>
                <c:pt idx="1">
                  <c:v>8130</c:v>
                </c:pt>
                <c:pt idx="2">
                  <c:v>8090</c:v>
                </c:pt>
                <c:pt idx="3">
                  <c:v>8050</c:v>
                </c:pt>
                <c:pt idx="4">
                  <c:v>8010</c:v>
                </c:pt>
                <c:pt idx="5">
                  <c:v>7970</c:v>
                </c:pt>
                <c:pt idx="6">
                  <c:v>7930</c:v>
                </c:pt>
                <c:pt idx="7">
                  <c:v>7890</c:v>
                </c:pt>
                <c:pt idx="8">
                  <c:v>7850</c:v>
                </c:pt>
                <c:pt idx="9">
                  <c:v>7810</c:v>
                </c:pt>
                <c:pt idx="10">
                  <c:v>7770</c:v>
                </c:pt>
                <c:pt idx="11">
                  <c:v>7730</c:v>
                </c:pt>
                <c:pt idx="12">
                  <c:v>7690</c:v>
                </c:pt>
                <c:pt idx="13">
                  <c:v>7660</c:v>
                </c:pt>
                <c:pt idx="14">
                  <c:v>7620</c:v>
                </c:pt>
                <c:pt idx="15">
                  <c:v>7570</c:v>
                </c:pt>
                <c:pt idx="16">
                  <c:v>7530</c:v>
                </c:pt>
                <c:pt idx="17">
                  <c:v>7490</c:v>
                </c:pt>
                <c:pt idx="18">
                  <c:v>7460</c:v>
                </c:pt>
                <c:pt idx="19">
                  <c:v>7410</c:v>
                </c:pt>
                <c:pt idx="20">
                  <c:v>7370</c:v>
                </c:pt>
                <c:pt idx="21">
                  <c:v>7340</c:v>
                </c:pt>
                <c:pt idx="22">
                  <c:v>7300</c:v>
                </c:pt>
                <c:pt idx="23">
                  <c:v>7260</c:v>
                </c:pt>
                <c:pt idx="24">
                  <c:v>7220</c:v>
                </c:pt>
                <c:pt idx="25">
                  <c:v>7180</c:v>
                </c:pt>
                <c:pt idx="26">
                  <c:v>7140</c:v>
                </c:pt>
                <c:pt idx="27">
                  <c:v>7100</c:v>
                </c:pt>
                <c:pt idx="28">
                  <c:v>7060</c:v>
                </c:pt>
                <c:pt idx="29">
                  <c:v>7030</c:v>
                </c:pt>
                <c:pt idx="30">
                  <c:v>6990</c:v>
                </c:pt>
                <c:pt idx="31">
                  <c:v>6950</c:v>
                </c:pt>
                <c:pt idx="32">
                  <c:v>6910</c:v>
                </c:pt>
                <c:pt idx="33">
                  <c:v>6870</c:v>
                </c:pt>
                <c:pt idx="34">
                  <c:v>6830</c:v>
                </c:pt>
                <c:pt idx="35">
                  <c:v>6800</c:v>
                </c:pt>
                <c:pt idx="36">
                  <c:v>6760</c:v>
                </c:pt>
                <c:pt idx="37">
                  <c:v>6720</c:v>
                </c:pt>
                <c:pt idx="38">
                  <c:v>6680</c:v>
                </c:pt>
                <c:pt idx="39">
                  <c:v>6640</c:v>
                </c:pt>
                <c:pt idx="40">
                  <c:v>6600</c:v>
                </c:pt>
                <c:pt idx="41">
                  <c:v>6570</c:v>
                </c:pt>
                <c:pt idx="42">
                  <c:v>6530</c:v>
                </c:pt>
                <c:pt idx="43">
                  <c:v>6490</c:v>
                </c:pt>
                <c:pt idx="44">
                  <c:v>6450</c:v>
                </c:pt>
                <c:pt idx="45">
                  <c:v>6420</c:v>
                </c:pt>
                <c:pt idx="46">
                  <c:v>6380</c:v>
                </c:pt>
                <c:pt idx="47">
                  <c:v>6340</c:v>
                </c:pt>
                <c:pt idx="48">
                  <c:v>6300</c:v>
                </c:pt>
                <c:pt idx="49">
                  <c:v>6260</c:v>
                </c:pt>
                <c:pt idx="50">
                  <c:v>6230</c:v>
                </c:pt>
                <c:pt idx="51">
                  <c:v>6190</c:v>
                </c:pt>
                <c:pt idx="52">
                  <c:v>6150</c:v>
                </c:pt>
                <c:pt idx="53">
                  <c:v>6120</c:v>
                </c:pt>
                <c:pt idx="54">
                  <c:v>6080</c:v>
                </c:pt>
                <c:pt idx="55">
                  <c:v>6040</c:v>
                </c:pt>
                <c:pt idx="56">
                  <c:v>6000</c:v>
                </c:pt>
                <c:pt idx="57">
                  <c:v>5970</c:v>
                </c:pt>
                <c:pt idx="58">
                  <c:v>5930</c:v>
                </c:pt>
                <c:pt idx="59">
                  <c:v>5890</c:v>
                </c:pt>
                <c:pt idx="60">
                  <c:v>5860</c:v>
                </c:pt>
                <c:pt idx="61">
                  <c:v>5820</c:v>
                </c:pt>
                <c:pt idx="62">
                  <c:v>5780</c:v>
                </c:pt>
                <c:pt idx="63">
                  <c:v>5750</c:v>
                </c:pt>
                <c:pt idx="64">
                  <c:v>5710</c:v>
                </c:pt>
                <c:pt idx="65">
                  <c:v>5680</c:v>
                </c:pt>
                <c:pt idx="66">
                  <c:v>5640</c:v>
                </c:pt>
                <c:pt idx="67">
                  <c:v>5600</c:v>
                </c:pt>
                <c:pt idx="68">
                  <c:v>5570</c:v>
                </c:pt>
                <c:pt idx="69">
                  <c:v>5530</c:v>
                </c:pt>
                <c:pt idx="70">
                  <c:v>5490</c:v>
                </c:pt>
                <c:pt idx="71">
                  <c:v>5460</c:v>
                </c:pt>
                <c:pt idx="72">
                  <c:v>5420</c:v>
                </c:pt>
                <c:pt idx="73">
                  <c:v>5390</c:v>
                </c:pt>
                <c:pt idx="74">
                  <c:v>5350</c:v>
                </c:pt>
                <c:pt idx="75">
                  <c:v>5310</c:v>
                </c:pt>
                <c:pt idx="76">
                  <c:v>5280</c:v>
                </c:pt>
                <c:pt idx="77">
                  <c:v>5240</c:v>
                </c:pt>
                <c:pt idx="78">
                  <c:v>5210</c:v>
                </c:pt>
                <c:pt idx="79">
                  <c:v>5170</c:v>
                </c:pt>
                <c:pt idx="80">
                  <c:v>5140</c:v>
                </c:pt>
                <c:pt idx="81">
                  <c:v>5100</c:v>
                </c:pt>
                <c:pt idx="82">
                  <c:v>5070</c:v>
                </c:pt>
                <c:pt idx="83">
                  <c:v>5030</c:v>
                </c:pt>
                <c:pt idx="84">
                  <c:v>4990</c:v>
                </c:pt>
                <c:pt idx="85">
                  <c:v>4960</c:v>
                </c:pt>
                <c:pt idx="86">
                  <c:v>4920</c:v>
                </c:pt>
                <c:pt idx="87">
                  <c:v>4890</c:v>
                </c:pt>
                <c:pt idx="88">
                  <c:v>4850</c:v>
                </c:pt>
                <c:pt idx="89">
                  <c:v>4820</c:v>
                </c:pt>
                <c:pt idx="90">
                  <c:v>4790</c:v>
                </c:pt>
                <c:pt idx="91">
                  <c:v>4750</c:v>
                </c:pt>
                <c:pt idx="92">
                  <c:v>4720</c:v>
                </c:pt>
                <c:pt idx="93">
                  <c:v>4680</c:v>
                </c:pt>
                <c:pt idx="94">
                  <c:v>4650</c:v>
                </c:pt>
                <c:pt idx="95">
                  <c:v>4610</c:v>
                </c:pt>
                <c:pt idx="96">
                  <c:v>4580</c:v>
                </c:pt>
                <c:pt idx="97">
                  <c:v>4550</c:v>
                </c:pt>
                <c:pt idx="98">
                  <c:v>4510</c:v>
                </c:pt>
                <c:pt idx="99">
                  <c:v>4470</c:v>
                </c:pt>
                <c:pt idx="100">
                  <c:v>4440</c:v>
                </c:pt>
                <c:pt idx="101">
                  <c:v>4410</c:v>
                </c:pt>
                <c:pt idx="102">
                  <c:v>4370</c:v>
                </c:pt>
                <c:pt idx="103">
                  <c:v>4340</c:v>
                </c:pt>
                <c:pt idx="104">
                  <c:v>4300</c:v>
                </c:pt>
                <c:pt idx="105">
                  <c:v>4270</c:v>
                </c:pt>
                <c:pt idx="106">
                  <c:v>4240</c:v>
                </c:pt>
                <c:pt idx="107">
                  <c:v>4200</c:v>
                </c:pt>
                <c:pt idx="108">
                  <c:v>4170</c:v>
                </c:pt>
                <c:pt idx="109">
                  <c:v>4130</c:v>
                </c:pt>
                <c:pt idx="110">
                  <c:v>4100</c:v>
                </c:pt>
                <c:pt idx="111">
                  <c:v>4060</c:v>
                </c:pt>
                <c:pt idx="112">
                  <c:v>4030</c:v>
                </c:pt>
                <c:pt idx="113">
                  <c:v>4000</c:v>
                </c:pt>
                <c:pt idx="114">
                  <c:v>3960</c:v>
                </c:pt>
                <c:pt idx="115">
                  <c:v>3930</c:v>
                </c:pt>
                <c:pt idx="116">
                  <c:v>3900</c:v>
                </c:pt>
                <c:pt idx="117">
                  <c:v>3860</c:v>
                </c:pt>
                <c:pt idx="118">
                  <c:v>3830</c:v>
                </c:pt>
                <c:pt idx="119">
                  <c:v>3790</c:v>
                </c:pt>
                <c:pt idx="120">
                  <c:v>3760</c:v>
                </c:pt>
                <c:pt idx="121">
                  <c:v>3730</c:v>
                </c:pt>
                <c:pt idx="122">
                  <c:v>3700</c:v>
                </c:pt>
                <c:pt idx="123">
                  <c:v>3660</c:v>
                </c:pt>
                <c:pt idx="124">
                  <c:v>3630</c:v>
                </c:pt>
                <c:pt idx="125">
                  <c:v>3590</c:v>
                </c:pt>
                <c:pt idx="126">
                  <c:v>3560</c:v>
                </c:pt>
                <c:pt idx="127">
                  <c:v>3530</c:v>
                </c:pt>
                <c:pt idx="128">
                  <c:v>3500</c:v>
                </c:pt>
                <c:pt idx="129">
                  <c:v>3460</c:v>
                </c:pt>
                <c:pt idx="130">
                  <c:v>3430</c:v>
                </c:pt>
                <c:pt idx="131">
                  <c:v>3400</c:v>
                </c:pt>
                <c:pt idx="132">
                  <c:v>3360</c:v>
                </c:pt>
                <c:pt idx="133">
                  <c:v>3330</c:v>
                </c:pt>
                <c:pt idx="134">
                  <c:v>3300</c:v>
                </c:pt>
                <c:pt idx="135">
                  <c:v>3270</c:v>
                </c:pt>
                <c:pt idx="136">
                  <c:v>3230</c:v>
                </c:pt>
                <c:pt idx="137">
                  <c:v>3200</c:v>
                </c:pt>
                <c:pt idx="138">
                  <c:v>3170</c:v>
                </c:pt>
                <c:pt idx="139">
                  <c:v>3140</c:v>
                </c:pt>
                <c:pt idx="140">
                  <c:v>3100</c:v>
                </c:pt>
                <c:pt idx="141">
                  <c:v>3070</c:v>
                </c:pt>
                <c:pt idx="142">
                  <c:v>3040</c:v>
                </c:pt>
                <c:pt idx="143">
                  <c:v>3010</c:v>
                </c:pt>
                <c:pt idx="144">
                  <c:v>2970</c:v>
                </c:pt>
                <c:pt idx="145">
                  <c:v>2940</c:v>
                </c:pt>
                <c:pt idx="146">
                  <c:v>2910</c:v>
                </c:pt>
                <c:pt idx="147">
                  <c:v>2880</c:v>
                </c:pt>
                <c:pt idx="148">
                  <c:v>2850</c:v>
                </c:pt>
                <c:pt idx="149">
                  <c:v>2810</c:v>
                </c:pt>
                <c:pt idx="150">
                  <c:v>2780</c:v>
                </c:pt>
                <c:pt idx="151">
                  <c:v>2750</c:v>
                </c:pt>
                <c:pt idx="152">
                  <c:v>2720</c:v>
                </c:pt>
                <c:pt idx="153">
                  <c:v>2690</c:v>
                </c:pt>
                <c:pt idx="154">
                  <c:v>2650</c:v>
                </c:pt>
                <c:pt idx="155">
                  <c:v>2620</c:v>
                </c:pt>
                <c:pt idx="156">
                  <c:v>2590</c:v>
                </c:pt>
                <c:pt idx="157">
                  <c:v>2560</c:v>
                </c:pt>
                <c:pt idx="158">
                  <c:v>2530</c:v>
                </c:pt>
                <c:pt idx="159">
                  <c:v>2500</c:v>
                </c:pt>
                <c:pt idx="160">
                  <c:v>2460</c:v>
                </c:pt>
                <c:pt idx="161">
                  <c:v>2430</c:v>
                </c:pt>
                <c:pt idx="162">
                  <c:v>2400</c:v>
                </c:pt>
                <c:pt idx="163">
                  <c:v>2370</c:v>
                </c:pt>
                <c:pt idx="164">
                  <c:v>2340</c:v>
                </c:pt>
                <c:pt idx="165">
                  <c:v>2310</c:v>
                </c:pt>
                <c:pt idx="166">
                  <c:v>2280</c:v>
                </c:pt>
                <c:pt idx="167">
                  <c:v>2240</c:v>
                </c:pt>
                <c:pt idx="168">
                  <c:v>2210</c:v>
                </c:pt>
                <c:pt idx="169">
                  <c:v>2180</c:v>
                </c:pt>
                <c:pt idx="170">
                  <c:v>2150</c:v>
                </c:pt>
                <c:pt idx="171">
                  <c:v>2120</c:v>
                </c:pt>
                <c:pt idx="172">
                  <c:v>2090</c:v>
                </c:pt>
                <c:pt idx="173">
                  <c:v>2060</c:v>
                </c:pt>
                <c:pt idx="174">
                  <c:v>2030</c:v>
                </c:pt>
                <c:pt idx="175">
                  <c:v>1996</c:v>
                </c:pt>
                <c:pt idx="176">
                  <c:v>1966</c:v>
                </c:pt>
                <c:pt idx="177">
                  <c:v>1934</c:v>
                </c:pt>
                <c:pt idx="178">
                  <c:v>1904</c:v>
                </c:pt>
                <c:pt idx="179">
                  <c:v>1873</c:v>
                </c:pt>
                <c:pt idx="180">
                  <c:v>1842</c:v>
                </c:pt>
                <c:pt idx="181">
                  <c:v>1811</c:v>
                </c:pt>
                <c:pt idx="182">
                  <c:v>1781</c:v>
                </c:pt>
                <c:pt idx="183">
                  <c:v>1750</c:v>
                </c:pt>
                <c:pt idx="184">
                  <c:v>1719</c:v>
                </c:pt>
                <c:pt idx="185">
                  <c:v>1689</c:v>
                </c:pt>
                <c:pt idx="186">
                  <c:v>1658</c:v>
                </c:pt>
                <c:pt idx="187">
                  <c:v>1628</c:v>
                </c:pt>
                <c:pt idx="188">
                  <c:v>1597</c:v>
                </c:pt>
                <c:pt idx="189">
                  <c:v>1567</c:v>
                </c:pt>
                <c:pt idx="190">
                  <c:v>1536</c:v>
                </c:pt>
                <c:pt idx="191">
                  <c:v>1506</c:v>
                </c:pt>
                <c:pt idx="192">
                  <c:v>1475</c:v>
                </c:pt>
                <c:pt idx="193">
                  <c:v>1446</c:v>
                </c:pt>
                <c:pt idx="194">
                  <c:v>1415</c:v>
                </c:pt>
                <c:pt idx="195">
                  <c:v>1385</c:v>
                </c:pt>
                <c:pt idx="196">
                  <c:v>1355</c:v>
                </c:pt>
                <c:pt idx="197">
                  <c:v>1324</c:v>
                </c:pt>
                <c:pt idx="198">
                  <c:v>1294</c:v>
                </c:pt>
                <c:pt idx="199">
                  <c:v>1264</c:v>
                </c:pt>
                <c:pt idx="200">
                  <c:v>1234</c:v>
                </c:pt>
                <c:pt idx="201">
                  <c:v>1204</c:v>
                </c:pt>
                <c:pt idx="202">
                  <c:v>1174</c:v>
                </c:pt>
                <c:pt idx="203">
                  <c:v>1144</c:v>
                </c:pt>
                <c:pt idx="204">
                  <c:v>1114</c:v>
                </c:pt>
                <c:pt idx="205">
                  <c:v>1084</c:v>
                </c:pt>
                <c:pt idx="206">
                  <c:v>1054</c:v>
                </c:pt>
                <c:pt idx="207">
                  <c:v>1024</c:v>
                </c:pt>
                <c:pt idx="208">
                  <c:v>994</c:v>
                </c:pt>
                <c:pt idx="209">
                  <c:v>964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611648"/>
        <c:axId val="339613568"/>
      </c:scatterChart>
      <c:valAx>
        <c:axId val="339611648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613568"/>
        <c:crosses val="autoZero"/>
        <c:crossBetween val="midCat"/>
      </c:valAx>
      <c:valAx>
        <c:axId val="339613568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611648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6'!$L$34:$L$2003</c:f>
              <c:numCache>
                <c:formatCode>General</c:formatCode>
                <c:ptCount val="1970"/>
                <c:pt idx="0">
                  <c:v>8160</c:v>
                </c:pt>
                <c:pt idx="1">
                  <c:v>8130</c:v>
                </c:pt>
                <c:pt idx="2">
                  <c:v>8090</c:v>
                </c:pt>
                <c:pt idx="3">
                  <c:v>8050</c:v>
                </c:pt>
                <c:pt idx="4">
                  <c:v>8010</c:v>
                </c:pt>
                <c:pt idx="5">
                  <c:v>7970</c:v>
                </c:pt>
                <c:pt idx="6">
                  <c:v>7930</c:v>
                </c:pt>
                <c:pt idx="7">
                  <c:v>7890</c:v>
                </c:pt>
                <c:pt idx="8">
                  <c:v>7850</c:v>
                </c:pt>
                <c:pt idx="9">
                  <c:v>7810</c:v>
                </c:pt>
                <c:pt idx="10">
                  <c:v>7770</c:v>
                </c:pt>
                <c:pt idx="11">
                  <c:v>7730</c:v>
                </c:pt>
                <c:pt idx="12">
                  <c:v>7690</c:v>
                </c:pt>
                <c:pt idx="13">
                  <c:v>7660</c:v>
                </c:pt>
                <c:pt idx="14">
                  <c:v>7620</c:v>
                </c:pt>
                <c:pt idx="15">
                  <c:v>7570</c:v>
                </c:pt>
                <c:pt idx="16">
                  <c:v>7530</c:v>
                </c:pt>
                <c:pt idx="17">
                  <c:v>7490</c:v>
                </c:pt>
                <c:pt idx="18">
                  <c:v>7460</c:v>
                </c:pt>
                <c:pt idx="19">
                  <c:v>7410</c:v>
                </c:pt>
                <c:pt idx="20">
                  <c:v>7370</c:v>
                </c:pt>
                <c:pt idx="21">
                  <c:v>7340</c:v>
                </c:pt>
                <c:pt idx="22">
                  <c:v>7300</c:v>
                </c:pt>
                <c:pt idx="23">
                  <c:v>7260</c:v>
                </c:pt>
                <c:pt idx="24">
                  <c:v>7220</c:v>
                </c:pt>
                <c:pt idx="25">
                  <c:v>7180</c:v>
                </c:pt>
                <c:pt idx="26">
                  <c:v>7140</c:v>
                </c:pt>
                <c:pt idx="27">
                  <c:v>7100</c:v>
                </c:pt>
                <c:pt idx="28">
                  <c:v>7060</c:v>
                </c:pt>
                <c:pt idx="29">
                  <c:v>7030</c:v>
                </c:pt>
                <c:pt idx="30">
                  <c:v>6990</c:v>
                </c:pt>
                <c:pt idx="31">
                  <c:v>6950</c:v>
                </c:pt>
                <c:pt idx="32">
                  <c:v>6910</c:v>
                </c:pt>
                <c:pt idx="33">
                  <c:v>6870</c:v>
                </c:pt>
                <c:pt idx="34">
                  <c:v>6830</c:v>
                </c:pt>
                <c:pt idx="35">
                  <c:v>6800</c:v>
                </c:pt>
                <c:pt idx="36">
                  <c:v>6760</c:v>
                </c:pt>
                <c:pt idx="37">
                  <c:v>6720</c:v>
                </c:pt>
                <c:pt idx="38">
                  <c:v>6680</c:v>
                </c:pt>
                <c:pt idx="39">
                  <c:v>6640</c:v>
                </c:pt>
                <c:pt idx="40">
                  <c:v>6600</c:v>
                </c:pt>
                <c:pt idx="41">
                  <c:v>6570</c:v>
                </c:pt>
                <c:pt idx="42">
                  <c:v>6530</c:v>
                </c:pt>
                <c:pt idx="43">
                  <c:v>6490</c:v>
                </c:pt>
                <c:pt idx="44">
                  <c:v>6450</c:v>
                </c:pt>
                <c:pt idx="45">
                  <c:v>6420</c:v>
                </c:pt>
                <c:pt idx="46">
                  <c:v>6380</c:v>
                </c:pt>
                <c:pt idx="47">
                  <c:v>6340</c:v>
                </c:pt>
                <c:pt idx="48">
                  <c:v>6300</c:v>
                </c:pt>
                <c:pt idx="49">
                  <c:v>6260</c:v>
                </c:pt>
                <c:pt idx="50">
                  <c:v>6230</c:v>
                </c:pt>
                <c:pt idx="51">
                  <c:v>6190</c:v>
                </c:pt>
                <c:pt idx="52">
                  <c:v>6150</c:v>
                </c:pt>
                <c:pt idx="53">
                  <c:v>6120</c:v>
                </c:pt>
                <c:pt idx="54">
                  <c:v>6080</c:v>
                </c:pt>
                <c:pt idx="55">
                  <c:v>6040</c:v>
                </c:pt>
                <c:pt idx="56">
                  <c:v>6000</c:v>
                </c:pt>
                <c:pt idx="57">
                  <c:v>5970</c:v>
                </c:pt>
                <c:pt idx="58">
                  <c:v>5930</c:v>
                </c:pt>
                <c:pt idx="59">
                  <c:v>5890</c:v>
                </c:pt>
                <c:pt idx="60">
                  <c:v>5860</c:v>
                </c:pt>
                <c:pt idx="61">
                  <c:v>5820</c:v>
                </c:pt>
                <c:pt idx="62">
                  <c:v>5780</c:v>
                </c:pt>
                <c:pt idx="63">
                  <c:v>5750</c:v>
                </c:pt>
                <c:pt idx="64">
                  <c:v>5710</c:v>
                </c:pt>
                <c:pt idx="65">
                  <c:v>5680</c:v>
                </c:pt>
                <c:pt idx="66">
                  <c:v>5640</c:v>
                </c:pt>
                <c:pt idx="67">
                  <c:v>5600</c:v>
                </c:pt>
                <c:pt idx="68">
                  <c:v>5570</c:v>
                </c:pt>
                <c:pt idx="69">
                  <c:v>5530</c:v>
                </c:pt>
                <c:pt idx="70">
                  <c:v>5490</c:v>
                </c:pt>
                <c:pt idx="71">
                  <c:v>5460</c:v>
                </c:pt>
                <c:pt idx="72">
                  <c:v>5420</c:v>
                </c:pt>
                <c:pt idx="73">
                  <c:v>5390</c:v>
                </c:pt>
                <c:pt idx="74">
                  <c:v>5350</c:v>
                </c:pt>
                <c:pt idx="75">
                  <c:v>5310</c:v>
                </c:pt>
                <c:pt idx="76">
                  <c:v>5280</c:v>
                </c:pt>
                <c:pt idx="77">
                  <c:v>5240</c:v>
                </c:pt>
                <c:pt idx="78">
                  <c:v>5210</c:v>
                </c:pt>
                <c:pt idx="79">
                  <c:v>5170</c:v>
                </c:pt>
                <c:pt idx="80">
                  <c:v>5140</c:v>
                </c:pt>
                <c:pt idx="81">
                  <c:v>5100</c:v>
                </c:pt>
                <c:pt idx="82">
                  <c:v>5070</c:v>
                </c:pt>
                <c:pt idx="83">
                  <c:v>5030</c:v>
                </c:pt>
                <c:pt idx="84">
                  <c:v>4990</c:v>
                </c:pt>
                <c:pt idx="85">
                  <c:v>4960</c:v>
                </c:pt>
                <c:pt idx="86">
                  <c:v>4920</c:v>
                </c:pt>
                <c:pt idx="87">
                  <c:v>4890</c:v>
                </c:pt>
                <c:pt idx="88">
                  <c:v>4850</c:v>
                </c:pt>
                <c:pt idx="89">
                  <c:v>4820</c:v>
                </c:pt>
                <c:pt idx="90">
                  <c:v>4790</c:v>
                </c:pt>
                <c:pt idx="91">
                  <c:v>4750</c:v>
                </c:pt>
                <c:pt idx="92">
                  <c:v>4720</c:v>
                </c:pt>
                <c:pt idx="93">
                  <c:v>4680</c:v>
                </c:pt>
                <c:pt idx="94">
                  <c:v>4650</c:v>
                </c:pt>
                <c:pt idx="95">
                  <c:v>4610</c:v>
                </c:pt>
                <c:pt idx="96">
                  <c:v>4580</c:v>
                </c:pt>
                <c:pt idx="97">
                  <c:v>4550</c:v>
                </c:pt>
                <c:pt idx="98">
                  <c:v>4510</c:v>
                </c:pt>
                <c:pt idx="99">
                  <c:v>4470</c:v>
                </c:pt>
                <c:pt idx="100">
                  <c:v>4440</c:v>
                </c:pt>
                <c:pt idx="101">
                  <c:v>4410</c:v>
                </c:pt>
                <c:pt idx="102">
                  <c:v>4370</c:v>
                </c:pt>
                <c:pt idx="103">
                  <c:v>4340</c:v>
                </c:pt>
                <c:pt idx="104">
                  <c:v>4300</c:v>
                </c:pt>
                <c:pt idx="105">
                  <c:v>4270</c:v>
                </c:pt>
                <c:pt idx="106">
                  <c:v>4240</c:v>
                </c:pt>
                <c:pt idx="107">
                  <c:v>4200</c:v>
                </c:pt>
                <c:pt idx="108">
                  <c:v>4170</c:v>
                </c:pt>
                <c:pt idx="109">
                  <c:v>4130</c:v>
                </c:pt>
                <c:pt idx="110">
                  <c:v>4100</c:v>
                </c:pt>
                <c:pt idx="111">
                  <c:v>4060</c:v>
                </c:pt>
                <c:pt idx="112">
                  <c:v>4030</c:v>
                </c:pt>
                <c:pt idx="113">
                  <c:v>4000</c:v>
                </c:pt>
                <c:pt idx="114">
                  <c:v>3960</c:v>
                </c:pt>
                <c:pt idx="115">
                  <c:v>3930</c:v>
                </c:pt>
                <c:pt idx="116">
                  <c:v>3900</c:v>
                </c:pt>
                <c:pt idx="117">
                  <c:v>3860</c:v>
                </c:pt>
                <c:pt idx="118">
                  <c:v>3830</c:v>
                </c:pt>
                <c:pt idx="119">
                  <c:v>3790</c:v>
                </c:pt>
                <c:pt idx="120">
                  <c:v>3760</c:v>
                </c:pt>
                <c:pt idx="121">
                  <c:v>3730</c:v>
                </c:pt>
                <c:pt idx="122">
                  <c:v>3700</c:v>
                </c:pt>
                <c:pt idx="123">
                  <c:v>3660</c:v>
                </c:pt>
                <c:pt idx="124">
                  <c:v>3630</c:v>
                </c:pt>
                <c:pt idx="125">
                  <c:v>3590</c:v>
                </c:pt>
                <c:pt idx="126">
                  <c:v>3560</c:v>
                </c:pt>
                <c:pt idx="127">
                  <c:v>3530</c:v>
                </c:pt>
                <c:pt idx="128">
                  <c:v>3500</c:v>
                </c:pt>
                <c:pt idx="129">
                  <c:v>3460</c:v>
                </c:pt>
                <c:pt idx="130">
                  <c:v>3430</c:v>
                </c:pt>
                <c:pt idx="131">
                  <c:v>3400</c:v>
                </c:pt>
                <c:pt idx="132">
                  <c:v>3360</c:v>
                </c:pt>
                <c:pt idx="133">
                  <c:v>3330</c:v>
                </c:pt>
                <c:pt idx="134">
                  <c:v>3300</c:v>
                </c:pt>
                <c:pt idx="135">
                  <c:v>3270</c:v>
                </c:pt>
                <c:pt idx="136">
                  <c:v>3230</c:v>
                </c:pt>
                <c:pt idx="137">
                  <c:v>3200</c:v>
                </c:pt>
                <c:pt idx="138">
                  <c:v>3170</c:v>
                </c:pt>
                <c:pt idx="139">
                  <c:v>3140</c:v>
                </c:pt>
                <c:pt idx="140">
                  <c:v>3100</c:v>
                </c:pt>
                <c:pt idx="141">
                  <c:v>3070</c:v>
                </c:pt>
                <c:pt idx="142">
                  <c:v>3040</c:v>
                </c:pt>
                <c:pt idx="143">
                  <c:v>3010</c:v>
                </c:pt>
                <c:pt idx="144">
                  <c:v>2970</c:v>
                </c:pt>
                <c:pt idx="145">
                  <c:v>2940</c:v>
                </c:pt>
                <c:pt idx="146">
                  <c:v>2910</c:v>
                </c:pt>
                <c:pt idx="147">
                  <c:v>2880</c:v>
                </c:pt>
                <c:pt idx="148">
                  <c:v>2850</c:v>
                </c:pt>
                <c:pt idx="149">
                  <c:v>2810</c:v>
                </c:pt>
                <c:pt idx="150">
                  <c:v>2780</c:v>
                </c:pt>
                <c:pt idx="151">
                  <c:v>2750</c:v>
                </c:pt>
                <c:pt idx="152">
                  <c:v>2720</c:v>
                </c:pt>
                <c:pt idx="153">
                  <c:v>2690</c:v>
                </c:pt>
                <c:pt idx="154">
                  <c:v>2650</c:v>
                </c:pt>
                <c:pt idx="155">
                  <c:v>2620</c:v>
                </c:pt>
                <c:pt idx="156">
                  <c:v>2590</c:v>
                </c:pt>
                <c:pt idx="157">
                  <c:v>2560</c:v>
                </c:pt>
                <c:pt idx="158">
                  <c:v>2530</c:v>
                </c:pt>
                <c:pt idx="159">
                  <c:v>2500</c:v>
                </c:pt>
                <c:pt idx="160">
                  <c:v>2460</c:v>
                </c:pt>
                <c:pt idx="161">
                  <c:v>2430</c:v>
                </c:pt>
                <c:pt idx="162">
                  <c:v>2400</c:v>
                </c:pt>
                <c:pt idx="163">
                  <c:v>2370</c:v>
                </c:pt>
                <c:pt idx="164">
                  <c:v>2340</c:v>
                </c:pt>
                <c:pt idx="165">
                  <c:v>2310</c:v>
                </c:pt>
                <c:pt idx="166">
                  <c:v>2280</c:v>
                </c:pt>
                <c:pt idx="167">
                  <c:v>2240</c:v>
                </c:pt>
                <c:pt idx="168">
                  <c:v>2210</c:v>
                </c:pt>
                <c:pt idx="169">
                  <c:v>2180</c:v>
                </c:pt>
                <c:pt idx="170">
                  <c:v>2150</c:v>
                </c:pt>
                <c:pt idx="171">
                  <c:v>2120</c:v>
                </c:pt>
                <c:pt idx="172">
                  <c:v>2090</c:v>
                </c:pt>
                <c:pt idx="173">
                  <c:v>2060</c:v>
                </c:pt>
                <c:pt idx="174">
                  <c:v>2030</c:v>
                </c:pt>
                <c:pt idx="175">
                  <c:v>1996</c:v>
                </c:pt>
                <c:pt idx="176">
                  <c:v>1966</c:v>
                </c:pt>
                <c:pt idx="177">
                  <c:v>1934</c:v>
                </c:pt>
                <c:pt idx="178">
                  <c:v>1904</c:v>
                </c:pt>
                <c:pt idx="179">
                  <c:v>1873</c:v>
                </c:pt>
                <c:pt idx="180">
                  <c:v>1842</c:v>
                </c:pt>
                <c:pt idx="181">
                  <c:v>1811</c:v>
                </c:pt>
                <c:pt idx="182">
                  <c:v>1781</c:v>
                </c:pt>
                <c:pt idx="183">
                  <c:v>1750</c:v>
                </c:pt>
                <c:pt idx="184">
                  <c:v>1719</c:v>
                </c:pt>
                <c:pt idx="185">
                  <c:v>1689</c:v>
                </c:pt>
                <c:pt idx="186">
                  <c:v>1658</c:v>
                </c:pt>
                <c:pt idx="187">
                  <c:v>1628</c:v>
                </c:pt>
                <c:pt idx="188">
                  <c:v>1597</c:v>
                </c:pt>
                <c:pt idx="189">
                  <c:v>1567</c:v>
                </c:pt>
                <c:pt idx="190">
                  <c:v>1536</c:v>
                </c:pt>
                <c:pt idx="191">
                  <c:v>1506</c:v>
                </c:pt>
                <c:pt idx="192">
                  <c:v>1475</c:v>
                </c:pt>
                <c:pt idx="193">
                  <c:v>1446</c:v>
                </c:pt>
                <c:pt idx="194">
                  <c:v>1415</c:v>
                </c:pt>
                <c:pt idx="195">
                  <c:v>1385</c:v>
                </c:pt>
                <c:pt idx="196">
                  <c:v>1355</c:v>
                </c:pt>
                <c:pt idx="197">
                  <c:v>1324</c:v>
                </c:pt>
                <c:pt idx="198">
                  <c:v>1294</c:v>
                </c:pt>
                <c:pt idx="199">
                  <c:v>1264</c:v>
                </c:pt>
                <c:pt idx="200">
                  <c:v>1234</c:v>
                </c:pt>
                <c:pt idx="201">
                  <c:v>1204</c:v>
                </c:pt>
                <c:pt idx="202">
                  <c:v>1174</c:v>
                </c:pt>
                <c:pt idx="203">
                  <c:v>1144</c:v>
                </c:pt>
                <c:pt idx="204">
                  <c:v>1114</c:v>
                </c:pt>
                <c:pt idx="205">
                  <c:v>1084</c:v>
                </c:pt>
                <c:pt idx="206">
                  <c:v>1054</c:v>
                </c:pt>
                <c:pt idx="207">
                  <c:v>1024</c:v>
                </c:pt>
                <c:pt idx="208">
                  <c:v>994</c:v>
                </c:pt>
                <c:pt idx="209">
                  <c:v>964</c:v>
                </c:pt>
              </c:numCache>
            </c:numRef>
          </c:xVal>
          <c:yVal>
            <c:numRef>
              <c:f>'Batch 6'!$O$34:$O$2003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36.533333333333339</c:v>
                </c:pt>
                <c:pt idx="2">
                  <c:v>37.449999999999996</c:v>
                </c:pt>
                <c:pt idx="3">
                  <c:v>37.5</c:v>
                </c:pt>
                <c:pt idx="4">
                  <c:v>37.449999999999996</c:v>
                </c:pt>
                <c:pt idx="5">
                  <c:v>37.4</c:v>
                </c:pt>
                <c:pt idx="6">
                  <c:v>37.4</c:v>
                </c:pt>
                <c:pt idx="7">
                  <c:v>37.449999999999996</c:v>
                </c:pt>
                <c:pt idx="8">
                  <c:v>37.35</c:v>
                </c:pt>
                <c:pt idx="9">
                  <c:v>37.35</c:v>
                </c:pt>
                <c:pt idx="10">
                  <c:v>37.300000000000004</c:v>
                </c:pt>
                <c:pt idx="11">
                  <c:v>37.25</c:v>
                </c:pt>
                <c:pt idx="12">
                  <c:v>37.25</c:v>
                </c:pt>
                <c:pt idx="13">
                  <c:v>37.35</c:v>
                </c:pt>
                <c:pt idx="14">
                  <c:v>37.466666666666661</c:v>
                </c:pt>
                <c:pt idx="15">
                  <c:v>37.5</c:v>
                </c:pt>
                <c:pt idx="16">
                  <c:v>37.5</c:v>
                </c:pt>
                <c:pt idx="17">
                  <c:v>36.699999999999996</c:v>
                </c:pt>
                <c:pt idx="18">
                  <c:v>36.799999999999997</c:v>
                </c:pt>
                <c:pt idx="19">
                  <c:v>36.749999999999993</c:v>
                </c:pt>
                <c:pt idx="20">
                  <c:v>37</c:v>
                </c:pt>
                <c:pt idx="21">
                  <c:v>36.799999999999997</c:v>
                </c:pt>
                <c:pt idx="22">
                  <c:v>37</c:v>
                </c:pt>
                <c:pt idx="23">
                  <c:v>37</c:v>
                </c:pt>
                <c:pt idx="24">
                  <c:v>36.9</c:v>
                </c:pt>
                <c:pt idx="25">
                  <c:v>36.9</c:v>
                </c:pt>
                <c:pt idx="26">
                  <c:v>36.950000000000003</c:v>
                </c:pt>
                <c:pt idx="27">
                  <c:v>37.099999999999994</c:v>
                </c:pt>
                <c:pt idx="28">
                  <c:v>36.950000000000003</c:v>
                </c:pt>
                <c:pt idx="29">
                  <c:v>37</c:v>
                </c:pt>
                <c:pt idx="30">
                  <c:v>37.099999999999994</c:v>
                </c:pt>
                <c:pt idx="31">
                  <c:v>37.049999999999997</c:v>
                </c:pt>
                <c:pt idx="32">
                  <c:v>37</c:v>
                </c:pt>
                <c:pt idx="33">
                  <c:v>37</c:v>
                </c:pt>
                <c:pt idx="34">
                  <c:v>37.099999999999994</c:v>
                </c:pt>
                <c:pt idx="35">
                  <c:v>37</c:v>
                </c:pt>
                <c:pt idx="36">
                  <c:v>37.049999999999997</c:v>
                </c:pt>
                <c:pt idx="37">
                  <c:v>37.15</c:v>
                </c:pt>
                <c:pt idx="38">
                  <c:v>37.099999999999994</c:v>
                </c:pt>
                <c:pt idx="39">
                  <c:v>37</c:v>
                </c:pt>
                <c:pt idx="40">
                  <c:v>37.15</c:v>
                </c:pt>
                <c:pt idx="41">
                  <c:v>37.200000000000003</c:v>
                </c:pt>
                <c:pt idx="42">
                  <c:v>37.15</c:v>
                </c:pt>
                <c:pt idx="43">
                  <c:v>37.15</c:v>
                </c:pt>
                <c:pt idx="44">
                  <c:v>37.15</c:v>
                </c:pt>
                <c:pt idx="45">
                  <c:v>37.200000000000003</c:v>
                </c:pt>
                <c:pt idx="46">
                  <c:v>37.200000000000003</c:v>
                </c:pt>
                <c:pt idx="47">
                  <c:v>37.200000000000003</c:v>
                </c:pt>
                <c:pt idx="48">
                  <c:v>37.299999999999997</c:v>
                </c:pt>
                <c:pt idx="49">
                  <c:v>37.200000000000003</c:v>
                </c:pt>
                <c:pt idx="50">
                  <c:v>37.300000000000004</c:v>
                </c:pt>
                <c:pt idx="51">
                  <c:v>37.25</c:v>
                </c:pt>
                <c:pt idx="52">
                  <c:v>37.35</c:v>
                </c:pt>
                <c:pt idx="53">
                  <c:v>37.35</c:v>
                </c:pt>
                <c:pt idx="54">
                  <c:v>37.35</c:v>
                </c:pt>
                <c:pt idx="55">
                  <c:v>37.333333333333336</c:v>
                </c:pt>
                <c:pt idx="56">
                  <c:v>37.449999999999996</c:v>
                </c:pt>
                <c:pt idx="57">
                  <c:v>37.5</c:v>
                </c:pt>
                <c:pt idx="58">
                  <c:v>37.449999999999996</c:v>
                </c:pt>
                <c:pt idx="59">
                  <c:v>37.4</c:v>
                </c:pt>
                <c:pt idx="60">
                  <c:v>37.449999999999996</c:v>
                </c:pt>
                <c:pt idx="61">
                  <c:v>37.549999999999997</c:v>
                </c:pt>
                <c:pt idx="62">
                  <c:v>37.649999999999991</c:v>
                </c:pt>
                <c:pt idx="63">
                  <c:v>37.549999999999997</c:v>
                </c:pt>
                <c:pt idx="64">
                  <c:v>37.649999999999991</c:v>
                </c:pt>
                <c:pt idx="65">
                  <c:v>37.666666666666657</c:v>
                </c:pt>
                <c:pt idx="66">
                  <c:v>37.599999999999994</c:v>
                </c:pt>
                <c:pt idx="67">
                  <c:v>37.75</c:v>
                </c:pt>
                <c:pt idx="68">
                  <c:v>37.699999999999996</c:v>
                </c:pt>
                <c:pt idx="69">
                  <c:v>37.699999999999996</c:v>
                </c:pt>
                <c:pt idx="70">
                  <c:v>37.85</c:v>
                </c:pt>
                <c:pt idx="71">
                  <c:v>37.799999999999997</c:v>
                </c:pt>
                <c:pt idx="72">
                  <c:v>37.949999999999996</c:v>
                </c:pt>
                <c:pt idx="73">
                  <c:v>37.999999999999993</c:v>
                </c:pt>
                <c:pt idx="74">
                  <c:v>37.9</c:v>
                </c:pt>
                <c:pt idx="75">
                  <c:v>38.1</c:v>
                </c:pt>
                <c:pt idx="76">
                  <c:v>37.999999999999993</c:v>
                </c:pt>
                <c:pt idx="77">
                  <c:v>38.049999999999997</c:v>
                </c:pt>
                <c:pt idx="78">
                  <c:v>38.1</c:v>
                </c:pt>
                <c:pt idx="79">
                  <c:v>38.049999999999997</c:v>
                </c:pt>
                <c:pt idx="80">
                  <c:v>38.1</c:v>
                </c:pt>
                <c:pt idx="81">
                  <c:v>38.199999999999996</c:v>
                </c:pt>
                <c:pt idx="82">
                  <c:v>38.1</c:v>
                </c:pt>
                <c:pt idx="83">
                  <c:v>38.15</c:v>
                </c:pt>
                <c:pt idx="84">
                  <c:v>38.199999999999996</c:v>
                </c:pt>
                <c:pt idx="85">
                  <c:v>38.25</c:v>
                </c:pt>
                <c:pt idx="86">
                  <c:v>38.25</c:v>
                </c:pt>
                <c:pt idx="87">
                  <c:v>38.299999999999997</c:v>
                </c:pt>
                <c:pt idx="88">
                  <c:v>38.349999999999994</c:v>
                </c:pt>
                <c:pt idx="89">
                  <c:v>38.4</c:v>
                </c:pt>
                <c:pt idx="90">
                  <c:v>38.549999999999997</c:v>
                </c:pt>
                <c:pt idx="91">
                  <c:v>38.5</c:v>
                </c:pt>
                <c:pt idx="92">
                  <c:v>38.65</c:v>
                </c:pt>
                <c:pt idx="93">
                  <c:v>38.699999999999996</c:v>
                </c:pt>
                <c:pt idx="94">
                  <c:v>38.599999999999994</c:v>
                </c:pt>
                <c:pt idx="95">
                  <c:v>38.799999999999997</c:v>
                </c:pt>
                <c:pt idx="96">
                  <c:v>38.799999999999997</c:v>
                </c:pt>
                <c:pt idx="97">
                  <c:v>38.799999999999997</c:v>
                </c:pt>
                <c:pt idx="98">
                  <c:v>38.799999999999997</c:v>
                </c:pt>
                <c:pt idx="99">
                  <c:v>38.9</c:v>
                </c:pt>
                <c:pt idx="100">
                  <c:v>38.9</c:v>
                </c:pt>
                <c:pt idx="101">
                  <c:v>38.949999999999996</c:v>
                </c:pt>
                <c:pt idx="102">
                  <c:v>39.049999999999997</c:v>
                </c:pt>
                <c:pt idx="103">
                  <c:v>39.049999999999997</c:v>
                </c:pt>
                <c:pt idx="104">
                  <c:v>39.049999999999997</c:v>
                </c:pt>
                <c:pt idx="105">
                  <c:v>39.15</c:v>
                </c:pt>
                <c:pt idx="106">
                  <c:v>39.249999999999993</c:v>
                </c:pt>
                <c:pt idx="107">
                  <c:v>39.35</c:v>
                </c:pt>
                <c:pt idx="108">
                  <c:v>39.4</c:v>
                </c:pt>
                <c:pt idx="109">
                  <c:v>39.450000000000003</c:v>
                </c:pt>
                <c:pt idx="110">
                  <c:v>39.43333333333333</c:v>
                </c:pt>
                <c:pt idx="111">
                  <c:v>39.549999999999997</c:v>
                </c:pt>
                <c:pt idx="112">
                  <c:v>39.599999999999994</c:v>
                </c:pt>
                <c:pt idx="113">
                  <c:v>39.599999999999994</c:v>
                </c:pt>
                <c:pt idx="114">
                  <c:v>39.65</c:v>
                </c:pt>
                <c:pt idx="115">
                  <c:v>39.700000000000003</c:v>
                </c:pt>
                <c:pt idx="116">
                  <c:v>39.75</c:v>
                </c:pt>
                <c:pt idx="117">
                  <c:v>39.9</c:v>
                </c:pt>
                <c:pt idx="118">
                  <c:v>39.85</c:v>
                </c:pt>
                <c:pt idx="119">
                  <c:v>39.9</c:v>
                </c:pt>
                <c:pt idx="120">
                  <c:v>40</c:v>
                </c:pt>
                <c:pt idx="121">
                  <c:v>40.149999999999991</c:v>
                </c:pt>
                <c:pt idx="122">
                  <c:v>40.099999999999994</c:v>
                </c:pt>
                <c:pt idx="123">
                  <c:v>40.199999999999996</c:v>
                </c:pt>
                <c:pt idx="124">
                  <c:v>40.299999999999997</c:v>
                </c:pt>
                <c:pt idx="125">
                  <c:v>40.4</c:v>
                </c:pt>
                <c:pt idx="126">
                  <c:v>40.499999999999993</c:v>
                </c:pt>
                <c:pt idx="127">
                  <c:v>40.599999999999994</c:v>
                </c:pt>
                <c:pt idx="128">
                  <c:v>40.599999999999994</c:v>
                </c:pt>
                <c:pt idx="129">
                  <c:v>40.599999999999994</c:v>
                </c:pt>
                <c:pt idx="130">
                  <c:v>40.666666666666664</c:v>
                </c:pt>
                <c:pt idx="131">
                  <c:v>40.700000000000003</c:v>
                </c:pt>
                <c:pt idx="132">
                  <c:v>40.799999999999997</c:v>
                </c:pt>
                <c:pt idx="133">
                  <c:v>40.933333333333323</c:v>
                </c:pt>
                <c:pt idx="134">
                  <c:v>40.999999999999993</c:v>
                </c:pt>
                <c:pt idx="135">
                  <c:v>41.1</c:v>
                </c:pt>
                <c:pt idx="136">
                  <c:v>41.233333333333334</c:v>
                </c:pt>
                <c:pt idx="137">
                  <c:v>41.3</c:v>
                </c:pt>
                <c:pt idx="138">
                  <c:v>41.399999999999991</c:v>
                </c:pt>
                <c:pt idx="139">
                  <c:v>41.5</c:v>
                </c:pt>
                <c:pt idx="140">
                  <c:v>41.5</c:v>
                </c:pt>
                <c:pt idx="141">
                  <c:v>41.6</c:v>
                </c:pt>
                <c:pt idx="142">
                  <c:v>41.65</c:v>
                </c:pt>
                <c:pt idx="143">
                  <c:v>41.9</c:v>
                </c:pt>
                <c:pt idx="144">
                  <c:v>41.95</c:v>
                </c:pt>
                <c:pt idx="145">
                  <c:v>42</c:v>
                </c:pt>
                <c:pt idx="146">
                  <c:v>42.099999999999994</c:v>
                </c:pt>
                <c:pt idx="147">
                  <c:v>42.249999999999993</c:v>
                </c:pt>
                <c:pt idx="148">
                  <c:v>42.300000000000004</c:v>
                </c:pt>
                <c:pt idx="149">
                  <c:v>42.333333333333329</c:v>
                </c:pt>
                <c:pt idx="150">
                  <c:v>42.449999999999996</c:v>
                </c:pt>
                <c:pt idx="151">
                  <c:v>42.649999999999991</c:v>
                </c:pt>
                <c:pt idx="152">
                  <c:v>42.8</c:v>
                </c:pt>
                <c:pt idx="153">
                  <c:v>42.85</c:v>
                </c:pt>
                <c:pt idx="154">
                  <c:v>42.9</c:v>
                </c:pt>
                <c:pt idx="155">
                  <c:v>43.149999999999991</c:v>
                </c:pt>
                <c:pt idx="156">
                  <c:v>43.2</c:v>
                </c:pt>
                <c:pt idx="157">
                  <c:v>43.3</c:v>
                </c:pt>
                <c:pt idx="158">
                  <c:v>43.449999999999996</c:v>
                </c:pt>
                <c:pt idx="159">
                  <c:v>43.699999999999996</c:v>
                </c:pt>
                <c:pt idx="160">
                  <c:v>43.8</c:v>
                </c:pt>
                <c:pt idx="161">
                  <c:v>43.900000000000006</c:v>
                </c:pt>
                <c:pt idx="162">
                  <c:v>44</c:v>
                </c:pt>
                <c:pt idx="163">
                  <c:v>44.15</c:v>
                </c:pt>
                <c:pt idx="164">
                  <c:v>44.249999999999993</c:v>
                </c:pt>
                <c:pt idx="165">
                  <c:v>44.45</c:v>
                </c:pt>
                <c:pt idx="166">
                  <c:v>44.5</c:v>
                </c:pt>
                <c:pt idx="167">
                  <c:v>44.749999999999993</c:v>
                </c:pt>
                <c:pt idx="168">
                  <c:v>44.9</c:v>
                </c:pt>
                <c:pt idx="169">
                  <c:v>45</c:v>
                </c:pt>
                <c:pt idx="170">
                  <c:v>45.149999999999991</c:v>
                </c:pt>
                <c:pt idx="171">
                  <c:v>45.3</c:v>
                </c:pt>
                <c:pt idx="172">
                  <c:v>45.599999999999994</c:v>
                </c:pt>
                <c:pt idx="173">
                  <c:v>45.7</c:v>
                </c:pt>
                <c:pt idx="174">
                  <c:v>45.766666666666666</c:v>
                </c:pt>
                <c:pt idx="175">
                  <c:v>46.033333333333331</c:v>
                </c:pt>
                <c:pt idx="176">
                  <c:v>46.25</c:v>
                </c:pt>
                <c:pt idx="177">
                  <c:v>46.449999999999996</c:v>
                </c:pt>
                <c:pt idx="178">
                  <c:v>46.733333333333327</c:v>
                </c:pt>
                <c:pt idx="179">
                  <c:v>46.9</c:v>
                </c:pt>
                <c:pt idx="180">
                  <c:v>47.15</c:v>
                </c:pt>
                <c:pt idx="181">
                  <c:v>47.4</c:v>
                </c:pt>
                <c:pt idx="182">
                  <c:v>47.55</c:v>
                </c:pt>
                <c:pt idx="183">
                  <c:v>47.699999999999996</c:v>
                </c:pt>
                <c:pt idx="184">
                  <c:v>47.999999999999993</c:v>
                </c:pt>
                <c:pt idx="185">
                  <c:v>48.3</c:v>
                </c:pt>
                <c:pt idx="186">
                  <c:v>48.499999999999993</c:v>
                </c:pt>
                <c:pt idx="187">
                  <c:v>48.8</c:v>
                </c:pt>
                <c:pt idx="188">
                  <c:v>49.05</c:v>
                </c:pt>
                <c:pt idx="189">
                  <c:v>49.3</c:v>
                </c:pt>
                <c:pt idx="190">
                  <c:v>49.55</c:v>
                </c:pt>
                <c:pt idx="191">
                  <c:v>49.85</c:v>
                </c:pt>
                <c:pt idx="192">
                  <c:v>50.05</c:v>
                </c:pt>
                <c:pt idx="193">
                  <c:v>50.449999999999996</c:v>
                </c:pt>
                <c:pt idx="194">
                  <c:v>50.733333333333327</c:v>
                </c:pt>
                <c:pt idx="195">
                  <c:v>51.050000000000004</c:v>
                </c:pt>
                <c:pt idx="196">
                  <c:v>51.449999999999996</c:v>
                </c:pt>
                <c:pt idx="197">
                  <c:v>51.800000000000004</c:v>
                </c:pt>
                <c:pt idx="198">
                  <c:v>52.15</c:v>
                </c:pt>
                <c:pt idx="199">
                  <c:v>52.5</c:v>
                </c:pt>
                <c:pt idx="200">
                  <c:v>52.999999999999993</c:v>
                </c:pt>
                <c:pt idx="201">
                  <c:v>52.249999999999993</c:v>
                </c:pt>
                <c:pt idx="202">
                  <c:v>52.599999999999994</c:v>
                </c:pt>
                <c:pt idx="203">
                  <c:v>53.099999999999994</c:v>
                </c:pt>
                <c:pt idx="204">
                  <c:v>53.550000000000004</c:v>
                </c:pt>
                <c:pt idx="205">
                  <c:v>54.15</c:v>
                </c:pt>
                <c:pt idx="206">
                  <c:v>54.65</c:v>
                </c:pt>
                <c:pt idx="207">
                  <c:v>55.199999999999996</c:v>
                </c:pt>
                <c:pt idx="208">
                  <c:v>55.849999999999994</c:v>
                </c:pt>
                <c:pt idx="209">
                  <c:v>56.449999999999996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645184"/>
        <c:axId val="339647488"/>
      </c:scatterChart>
      <c:valAx>
        <c:axId val="339645184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647488"/>
        <c:crosses val="autoZero"/>
        <c:crossBetween val="midCat"/>
        <c:majorUnit val="2000"/>
      </c:valAx>
      <c:valAx>
        <c:axId val="339647488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645184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4"/>
          <c:order val="0"/>
          <c:tx>
            <c:strRef>
              <c:f>Overview!$R$14</c:f>
              <c:strCache>
                <c:ptCount val="1"/>
                <c:pt idx="0">
                  <c:v>NH4+ Conc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  <a:prstDash val="sysDash"/>
              </a:ln>
            </c:spPr>
          </c:marker>
          <c:xVal>
            <c:numRef>
              <c:f>Overview!$N$16:$N$35</c:f>
              <c:numCache>
                <c:formatCode>0</c:formatCode>
                <c:ptCount val="20"/>
                <c:pt idx="0" formatCode="General">
                  <c:v>0</c:v>
                </c:pt>
                <c:pt idx="1">
                  <c:v>158</c:v>
                </c:pt>
                <c:pt idx="2">
                  <c:v>158</c:v>
                </c:pt>
                <c:pt idx="3">
                  <c:v>314</c:v>
                </c:pt>
                <c:pt idx="4">
                  <c:v>314</c:v>
                </c:pt>
                <c:pt idx="5">
                  <c:v>485</c:v>
                </c:pt>
                <c:pt idx="6">
                  <c:v>485</c:v>
                </c:pt>
                <c:pt idx="7">
                  <c:v>667</c:v>
                </c:pt>
                <c:pt idx="8">
                  <c:v>667</c:v>
                </c:pt>
                <c:pt idx="9">
                  <c:v>860</c:v>
                </c:pt>
                <c:pt idx="10">
                  <c:v>860</c:v>
                </c:pt>
                <c:pt idx="11">
                  <c:v>1069</c:v>
                </c:pt>
                <c:pt idx="12">
                  <c:v>1069</c:v>
                </c:pt>
                <c:pt idx="13">
                  <c:v>1284</c:v>
                </c:pt>
                <c:pt idx="14">
                  <c:v>1284</c:v>
                </c:pt>
                <c:pt idx="15">
                  <c:v>1511</c:v>
                </c:pt>
                <c:pt idx="16">
                  <c:v>1511</c:v>
                </c:pt>
                <c:pt idx="17">
                  <c:v>1748</c:v>
                </c:pt>
                <c:pt idx="18">
                  <c:v>1748</c:v>
                </c:pt>
                <c:pt idx="19">
                  <c:v>1998</c:v>
                </c:pt>
              </c:numCache>
            </c:numRef>
          </c:xVal>
          <c:yVal>
            <c:numRef>
              <c:f>Overview!$R$16:$R$35</c:f>
              <c:numCache>
                <c:formatCode>0.00</c:formatCode>
                <c:ptCount val="20"/>
                <c:pt idx="0">
                  <c:v>1.486</c:v>
                </c:pt>
                <c:pt idx="1">
                  <c:v>2.5379999999999998</c:v>
                </c:pt>
                <c:pt idx="2">
                  <c:v>2.5379999999999998</c:v>
                </c:pt>
                <c:pt idx="3">
                  <c:v>3.5049999999999999</c:v>
                </c:pt>
                <c:pt idx="4">
                  <c:v>3.5049999999999999</c:v>
                </c:pt>
                <c:pt idx="5">
                  <c:v>4.165</c:v>
                </c:pt>
                <c:pt idx="6">
                  <c:v>4.165</c:v>
                </c:pt>
                <c:pt idx="7">
                  <c:v>5.0650000000000004</c:v>
                </c:pt>
                <c:pt idx="8">
                  <c:v>5.0650000000000004</c:v>
                </c:pt>
                <c:pt idx="9">
                  <c:v>5.0599999999999996</c:v>
                </c:pt>
                <c:pt idx="10">
                  <c:v>5.0599999999999996</c:v>
                </c:pt>
                <c:pt idx="11">
                  <c:v>5.56</c:v>
                </c:pt>
                <c:pt idx="12">
                  <c:v>5.56</c:v>
                </c:pt>
                <c:pt idx="13">
                  <c:v>6.19</c:v>
                </c:pt>
                <c:pt idx="14">
                  <c:v>6.19</c:v>
                </c:pt>
                <c:pt idx="15">
                  <c:v>6.14</c:v>
                </c:pt>
                <c:pt idx="16">
                  <c:v>6.14</c:v>
                </c:pt>
                <c:pt idx="17">
                  <c:v>6.6</c:v>
                </c:pt>
                <c:pt idx="18">
                  <c:v>6.6</c:v>
                </c:pt>
                <c:pt idx="19">
                  <c:v>6.78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Overview!$Q$14</c:f>
              <c:strCache>
                <c:ptCount val="1"/>
                <c:pt idx="0">
                  <c:v>NH4+ Dil</c:v>
                </c:pt>
              </c:strCache>
            </c:strRef>
          </c:tx>
          <c:spPr>
            <a:ln w="12700">
              <a:solidFill>
                <a:srgbClr val="00B0F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00B0F0"/>
              </a:solidFill>
              <a:ln w="12700">
                <a:solidFill>
                  <a:srgbClr val="00B0F0"/>
                </a:solidFill>
                <a:prstDash val="sysDash"/>
              </a:ln>
            </c:spPr>
          </c:marker>
          <c:xVal>
            <c:numRef>
              <c:f>Overview!$N$16:$N$35</c:f>
              <c:numCache>
                <c:formatCode>0</c:formatCode>
                <c:ptCount val="20"/>
                <c:pt idx="0" formatCode="General">
                  <c:v>0</c:v>
                </c:pt>
                <c:pt idx="1">
                  <c:v>158</c:v>
                </c:pt>
                <c:pt idx="2">
                  <c:v>158</c:v>
                </c:pt>
                <c:pt idx="3">
                  <c:v>314</c:v>
                </c:pt>
                <c:pt idx="4">
                  <c:v>314</c:v>
                </c:pt>
                <c:pt idx="5">
                  <c:v>485</c:v>
                </c:pt>
                <c:pt idx="6">
                  <c:v>485</c:v>
                </c:pt>
                <c:pt idx="7">
                  <c:v>667</c:v>
                </c:pt>
                <c:pt idx="8">
                  <c:v>667</c:v>
                </c:pt>
                <c:pt idx="9">
                  <c:v>860</c:v>
                </c:pt>
                <c:pt idx="10">
                  <c:v>860</c:v>
                </c:pt>
                <c:pt idx="11">
                  <c:v>1069</c:v>
                </c:pt>
                <c:pt idx="12">
                  <c:v>1069</c:v>
                </c:pt>
                <c:pt idx="13">
                  <c:v>1284</c:v>
                </c:pt>
                <c:pt idx="14">
                  <c:v>1284</c:v>
                </c:pt>
                <c:pt idx="15">
                  <c:v>1511</c:v>
                </c:pt>
                <c:pt idx="16">
                  <c:v>1511</c:v>
                </c:pt>
                <c:pt idx="17">
                  <c:v>1748</c:v>
                </c:pt>
                <c:pt idx="18">
                  <c:v>1748</c:v>
                </c:pt>
                <c:pt idx="19">
                  <c:v>1998</c:v>
                </c:pt>
              </c:numCache>
            </c:numRef>
          </c:xVal>
          <c:yVal>
            <c:numRef>
              <c:f>Overview!$Q$16:$Q$35</c:f>
              <c:numCache>
                <c:formatCode>0.00</c:formatCode>
                <c:ptCount val="20"/>
                <c:pt idx="0">
                  <c:v>1.4570000000000001</c:v>
                </c:pt>
                <c:pt idx="1">
                  <c:v>0.312</c:v>
                </c:pt>
                <c:pt idx="2">
                  <c:v>1.4550000000000001</c:v>
                </c:pt>
                <c:pt idx="3">
                  <c:v>0.109</c:v>
                </c:pt>
                <c:pt idx="4">
                  <c:v>1.498</c:v>
                </c:pt>
                <c:pt idx="5">
                  <c:v>0.13600000000000001</c:v>
                </c:pt>
                <c:pt idx="6">
                  <c:v>1.4930000000000001</c:v>
                </c:pt>
                <c:pt idx="7">
                  <c:v>0.14099999999999999</c:v>
                </c:pt>
                <c:pt idx="8">
                  <c:v>1.4690000000000001</c:v>
                </c:pt>
                <c:pt idx="9">
                  <c:v>0.15</c:v>
                </c:pt>
                <c:pt idx="10">
                  <c:v>1.462</c:v>
                </c:pt>
                <c:pt idx="11">
                  <c:v>0.14799999999999999</c:v>
                </c:pt>
                <c:pt idx="12">
                  <c:v>1.458</c:v>
                </c:pt>
                <c:pt idx="13">
                  <c:v>0.124</c:v>
                </c:pt>
                <c:pt idx="14">
                  <c:v>1.44</c:v>
                </c:pt>
                <c:pt idx="15">
                  <c:v>0.14799999999999999</c:v>
                </c:pt>
                <c:pt idx="16">
                  <c:v>1.4910000000000001</c:v>
                </c:pt>
                <c:pt idx="17">
                  <c:v>0.159</c:v>
                </c:pt>
                <c:pt idx="18">
                  <c:v>1.482</c:v>
                </c:pt>
                <c:pt idx="19">
                  <c:v>0.158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465920"/>
        <c:axId val="336467840"/>
      </c:scatterChart>
      <c:valAx>
        <c:axId val="336465920"/>
        <c:scaling>
          <c:orientation val="minMax"/>
          <c:max val="2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Operational</a:t>
                </a:r>
                <a:r>
                  <a:rPr lang="nl-NL" baseline="0"/>
                  <a:t> Run Time [min]</a:t>
                </a:r>
                <a:endParaRPr lang="nl-NL"/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467840"/>
        <c:crosses val="autoZero"/>
        <c:crossBetween val="midCat"/>
        <c:majorUnit val="400"/>
      </c:valAx>
      <c:valAx>
        <c:axId val="336467840"/>
        <c:scaling>
          <c:orientation val="minMax"/>
          <c:max val="1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NH</a:t>
                </a:r>
                <a:r>
                  <a:rPr lang="nl-NL" baseline="-25000"/>
                  <a:t>4</a:t>
                </a:r>
                <a:r>
                  <a:rPr lang="nl-NL" baseline="30000"/>
                  <a:t>+</a:t>
                </a:r>
                <a:r>
                  <a:rPr lang="nl-NL"/>
                  <a:t> Concentration [g</a:t>
                </a:r>
                <a:r>
                  <a:rPr lang="nl-NL">
                    <a:latin typeface="Tahoma"/>
                    <a:ea typeface="Tahoma"/>
                    <a:cs typeface="Tahoma"/>
                  </a:rPr>
                  <a:t>·</a:t>
                </a:r>
                <a:r>
                  <a:rPr lang="nl-NL"/>
                  <a:t>L</a:t>
                </a:r>
                <a:r>
                  <a:rPr lang="nl-NL" baseline="30000"/>
                  <a:t>-1</a:t>
                </a:r>
                <a:r>
                  <a:rPr lang="nl-NL"/>
                  <a:t>]</a:t>
                </a:r>
              </a:p>
            </c:rich>
          </c:tx>
          <c:layout/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465920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legend>
      <c:legendPos val="l"/>
      <c:layout>
        <c:manualLayout>
          <c:xMode val="edge"/>
          <c:yMode val="edge"/>
          <c:x val="0.16580555555555557"/>
          <c:y val="5.3386296296296307E-2"/>
          <c:w val="0.31190944444444446"/>
          <c:h val="0.25328555555555554"/>
        </c:manualLayout>
      </c:layout>
      <c:overlay val="1"/>
    </c:legend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6'!$C$34:$C$2003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</c:numCache>
            </c:numRef>
          </c:xVal>
          <c:yVal>
            <c:numRef>
              <c:f>'Batch 6'!$E$34:$E$2003</c:f>
              <c:numCache>
                <c:formatCode>0</c:formatCode>
                <c:ptCount val="1970"/>
                <c:pt idx="0">
                  <c:v>26200</c:v>
                </c:pt>
                <c:pt idx="1">
                  <c:v>26200</c:v>
                </c:pt>
                <c:pt idx="2">
                  <c:v>26200</c:v>
                </c:pt>
                <c:pt idx="3">
                  <c:v>26200</c:v>
                </c:pt>
                <c:pt idx="4">
                  <c:v>26300</c:v>
                </c:pt>
                <c:pt idx="5">
                  <c:v>26300</c:v>
                </c:pt>
                <c:pt idx="6">
                  <c:v>26300</c:v>
                </c:pt>
                <c:pt idx="7">
                  <c:v>26300</c:v>
                </c:pt>
                <c:pt idx="8">
                  <c:v>26300</c:v>
                </c:pt>
                <c:pt idx="9">
                  <c:v>26300</c:v>
                </c:pt>
                <c:pt idx="10">
                  <c:v>26400</c:v>
                </c:pt>
                <c:pt idx="11">
                  <c:v>26400</c:v>
                </c:pt>
                <c:pt idx="12">
                  <c:v>26400</c:v>
                </c:pt>
                <c:pt idx="13">
                  <c:v>26400</c:v>
                </c:pt>
                <c:pt idx="14">
                  <c:v>26400</c:v>
                </c:pt>
                <c:pt idx="15">
                  <c:v>26500</c:v>
                </c:pt>
                <c:pt idx="16">
                  <c:v>26500</c:v>
                </c:pt>
                <c:pt idx="17">
                  <c:v>26500</c:v>
                </c:pt>
                <c:pt idx="18">
                  <c:v>26500</c:v>
                </c:pt>
                <c:pt idx="19">
                  <c:v>26500</c:v>
                </c:pt>
                <c:pt idx="20">
                  <c:v>26500</c:v>
                </c:pt>
                <c:pt idx="21">
                  <c:v>26600</c:v>
                </c:pt>
                <c:pt idx="22">
                  <c:v>26600</c:v>
                </c:pt>
                <c:pt idx="23">
                  <c:v>26600</c:v>
                </c:pt>
                <c:pt idx="24">
                  <c:v>26600</c:v>
                </c:pt>
                <c:pt idx="25">
                  <c:v>26600</c:v>
                </c:pt>
                <c:pt idx="26">
                  <c:v>26600</c:v>
                </c:pt>
                <c:pt idx="27">
                  <c:v>26600</c:v>
                </c:pt>
                <c:pt idx="28">
                  <c:v>26700</c:v>
                </c:pt>
                <c:pt idx="29">
                  <c:v>26700</c:v>
                </c:pt>
                <c:pt idx="30">
                  <c:v>26700</c:v>
                </c:pt>
                <c:pt idx="31">
                  <c:v>26700</c:v>
                </c:pt>
                <c:pt idx="32">
                  <c:v>26700</c:v>
                </c:pt>
                <c:pt idx="33">
                  <c:v>26700</c:v>
                </c:pt>
                <c:pt idx="34">
                  <c:v>26800</c:v>
                </c:pt>
                <c:pt idx="35">
                  <c:v>26800</c:v>
                </c:pt>
                <c:pt idx="36">
                  <c:v>26800</c:v>
                </c:pt>
                <c:pt idx="37">
                  <c:v>26800</c:v>
                </c:pt>
                <c:pt idx="38">
                  <c:v>26800</c:v>
                </c:pt>
                <c:pt idx="39">
                  <c:v>26800</c:v>
                </c:pt>
                <c:pt idx="40">
                  <c:v>26800</c:v>
                </c:pt>
                <c:pt idx="41">
                  <c:v>26900</c:v>
                </c:pt>
                <c:pt idx="42">
                  <c:v>26900</c:v>
                </c:pt>
                <c:pt idx="43">
                  <c:v>26900</c:v>
                </c:pt>
                <c:pt idx="44">
                  <c:v>26900</c:v>
                </c:pt>
                <c:pt idx="45">
                  <c:v>26900</c:v>
                </c:pt>
                <c:pt idx="46">
                  <c:v>26900</c:v>
                </c:pt>
                <c:pt idx="47">
                  <c:v>26900</c:v>
                </c:pt>
                <c:pt idx="48">
                  <c:v>27000</c:v>
                </c:pt>
                <c:pt idx="49">
                  <c:v>27000</c:v>
                </c:pt>
                <c:pt idx="50">
                  <c:v>27000</c:v>
                </c:pt>
                <c:pt idx="51">
                  <c:v>27000</c:v>
                </c:pt>
                <c:pt idx="52">
                  <c:v>27000</c:v>
                </c:pt>
                <c:pt idx="53">
                  <c:v>27000</c:v>
                </c:pt>
                <c:pt idx="54">
                  <c:v>27100</c:v>
                </c:pt>
                <c:pt idx="55">
                  <c:v>27100</c:v>
                </c:pt>
                <c:pt idx="56">
                  <c:v>27100</c:v>
                </c:pt>
                <c:pt idx="57">
                  <c:v>27100</c:v>
                </c:pt>
                <c:pt idx="58">
                  <c:v>27100</c:v>
                </c:pt>
                <c:pt idx="59">
                  <c:v>27100</c:v>
                </c:pt>
                <c:pt idx="60">
                  <c:v>27100</c:v>
                </c:pt>
                <c:pt idx="61">
                  <c:v>27200</c:v>
                </c:pt>
                <c:pt idx="62">
                  <c:v>27200</c:v>
                </c:pt>
                <c:pt idx="63">
                  <c:v>27200</c:v>
                </c:pt>
                <c:pt idx="64">
                  <c:v>27200</c:v>
                </c:pt>
                <c:pt idx="65">
                  <c:v>27200</c:v>
                </c:pt>
                <c:pt idx="66">
                  <c:v>27200</c:v>
                </c:pt>
                <c:pt idx="67">
                  <c:v>27200</c:v>
                </c:pt>
                <c:pt idx="68">
                  <c:v>27200</c:v>
                </c:pt>
                <c:pt idx="69">
                  <c:v>27300</c:v>
                </c:pt>
                <c:pt idx="70">
                  <c:v>27300</c:v>
                </c:pt>
                <c:pt idx="71">
                  <c:v>27300</c:v>
                </c:pt>
                <c:pt idx="72">
                  <c:v>27300</c:v>
                </c:pt>
                <c:pt idx="73">
                  <c:v>27300</c:v>
                </c:pt>
                <c:pt idx="74">
                  <c:v>27300</c:v>
                </c:pt>
                <c:pt idx="75">
                  <c:v>27300</c:v>
                </c:pt>
                <c:pt idx="76">
                  <c:v>27300</c:v>
                </c:pt>
                <c:pt idx="77">
                  <c:v>27300</c:v>
                </c:pt>
                <c:pt idx="78">
                  <c:v>27400</c:v>
                </c:pt>
                <c:pt idx="79">
                  <c:v>27400</c:v>
                </c:pt>
                <c:pt idx="80">
                  <c:v>27400</c:v>
                </c:pt>
                <c:pt idx="81">
                  <c:v>27400</c:v>
                </c:pt>
                <c:pt idx="82">
                  <c:v>27400</c:v>
                </c:pt>
                <c:pt idx="83">
                  <c:v>27400</c:v>
                </c:pt>
                <c:pt idx="84">
                  <c:v>27400</c:v>
                </c:pt>
                <c:pt idx="85">
                  <c:v>27400</c:v>
                </c:pt>
                <c:pt idx="86">
                  <c:v>27400</c:v>
                </c:pt>
                <c:pt idx="87">
                  <c:v>27500</c:v>
                </c:pt>
                <c:pt idx="88">
                  <c:v>27500</c:v>
                </c:pt>
                <c:pt idx="89">
                  <c:v>27500</c:v>
                </c:pt>
                <c:pt idx="90">
                  <c:v>27500</c:v>
                </c:pt>
                <c:pt idx="91">
                  <c:v>27500</c:v>
                </c:pt>
                <c:pt idx="92">
                  <c:v>27500</c:v>
                </c:pt>
                <c:pt idx="93">
                  <c:v>27500</c:v>
                </c:pt>
                <c:pt idx="94">
                  <c:v>27500</c:v>
                </c:pt>
                <c:pt idx="95">
                  <c:v>27500</c:v>
                </c:pt>
                <c:pt idx="96">
                  <c:v>27500</c:v>
                </c:pt>
                <c:pt idx="97">
                  <c:v>27500</c:v>
                </c:pt>
                <c:pt idx="98">
                  <c:v>27600</c:v>
                </c:pt>
                <c:pt idx="99">
                  <c:v>27600</c:v>
                </c:pt>
                <c:pt idx="100">
                  <c:v>27600</c:v>
                </c:pt>
                <c:pt idx="101">
                  <c:v>27600</c:v>
                </c:pt>
                <c:pt idx="102">
                  <c:v>27600</c:v>
                </c:pt>
                <c:pt idx="103">
                  <c:v>27600</c:v>
                </c:pt>
                <c:pt idx="104">
                  <c:v>27600</c:v>
                </c:pt>
                <c:pt idx="105">
                  <c:v>27600</c:v>
                </c:pt>
                <c:pt idx="106">
                  <c:v>27600</c:v>
                </c:pt>
                <c:pt idx="107">
                  <c:v>27600</c:v>
                </c:pt>
                <c:pt idx="108">
                  <c:v>27700</c:v>
                </c:pt>
                <c:pt idx="109">
                  <c:v>27700</c:v>
                </c:pt>
                <c:pt idx="110">
                  <c:v>27700</c:v>
                </c:pt>
                <c:pt idx="111">
                  <c:v>27700</c:v>
                </c:pt>
                <c:pt idx="112">
                  <c:v>27700</c:v>
                </c:pt>
                <c:pt idx="113">
                  <c:v>27700</c:v>
                </c:pt>
                <c:pt idx="114">
                  <c:v>27700</c:v>
                </c:pt>
                <c:pt idx="115">
                  <c:v>27700</c:v>
                </c:pt>
                <c:pt idx="116">
                  <c:v>27700</c:v>
                </c:pt>
                <c:pt idx="117">
                  <c:v>27700</c:v>
                </c:pt>
                <c:pt idx="118">
                  <c:v>27700</c:v>
                </c:pt>
                <c:pt idx="119">
                  <c:v>27700</c:v>
                </c:pt>
                <c:pt idx="120">
                  <c:v>27800</c:v>
                </c:pt>
                <c:pt idx="121">
                  <c:v>27800</c:v>
                </c:pt>
                <c:pt idx="122">
                  <c:v>27800</c:v>
                </c:pt>
                <c:pt idx="123">
                  <c:v>27800</c:v>
                </c:pt>
                <c:pt idx="124">
                  <c:v>27800</c:v>
                </c:pt>
                <c:pt idx="125">
                  <c:v>27800</c:v>
                </c:pt>
                <c:pt idx="126">
                  <c:v>27800</c:v>
                </c:pt>
                <c:pt idx="127">
                  <c:v>27800</c:v>
                </c:pt>
                <c:pt idx="128">
                  <c:v>27800</c:v>
                </c:pt>
                <c:pt idx="129">
                  <c:v>27800</c:v>
                </c:pt>
                <c:pt idx="130">
                  <c:v>27900</c:v>
                </c:pt>
                <c:pt idx="131">
                  <c:v>27900</c:v>
                </c:pt>
                <c:pt idx="132">
                  <c:v>27900</c:v>
                </c:pt>
                <c:pt idx="133">
                  <c:v>27800</c:v>
                </c:pt>
                <c:pt idx="134">
                  <c:v>27900</c:v>
                </c:pt>
                <c:pt idx="135">
                  <c:v>27900</c:v>
                </c:pt>
                <c:pt idx="136">
                  <c:v>27900</c:v>
                </c:pt>
                <c:pt idx="137">
                  <c:v>27900</c:v>
                </c:pt>
                <c:pt idx="138">
                  <c:v>27900</c:v>
                </c:pt>
                <c:pt idx="139">
                  <c:v>27900</c:v>
                </c:pt>
                <c:pt idx="140">
                  <c:v>27900</c:v>
                </c:pt>
                <c:pt idx="141">
                  <c:v>27900</c:v>
                </c:pt>
                <c:pt idx="142">
                  <c:v>27900</c:v>
                </c:pt>
                <c:pt idx="143">
                  <c:v>27900</c:v>
                </c:pt>
                <c:pt idx="144">
                  <c:v>27900</c:v>
                </c:pt>
                <c:pt idx="145">
                  <c:v>27900</c:v>
                </c:pt>
                <c:pt idx="146">
                  <c:v>27900</c:v>
                </c:pt>
                <c:pt idx="147">
                  <c:v>28000</c:v>
                </c:pt>
                <c:pt idx="148">
                  <c:v>28000</c:v>
                </c:pt>
                <c:pt idx="149">
                  <c:v>28000</c:v>
                </c:pt>
                <c:pt idx="150">
                  <c:v>28000</c:v>
                </c:pt>
                <c:pt idx="151">
                  <c:v>28000</c:v>
                </c:pt>
                <c:pt idx="152">
                  <c:v>28000</c:v>
                </c:pt>
                <c:pt idx="153">
                  <c:v>28000</c:v>
                </c:pt>
                <c:pt idx="154">
                  <c:v>28000</c:v>
                </c:pt>
                <c:pt idx="155">
                  <c:v>28000</c:v>
                </c:pt>
                <c:pt idx="156">
                  <c:v>28000</c:v>
                </c:pt>
                <c:pt idx="157">
                  <c:v>28000</c:v>
                </c:pt>
                <c:pt idx="158">
                  <c:v>28000</c:v>
                </c:pt>
                <c:pt idx="159">
                  <c:v>28000</c:v>
                </c:pt>
                <c:pt idx="160">
                  <c:v>28000</c:v>
                </c:pt>
                <c:pt idx="161">
                  <c:v>28000</c:v>
                </c:pt>
                <c:pt idx="162">
                  <c:v>28100</c:v>
                </c:pt>
                <c:pt idx="163">
                  <c:v>28000</c:v>
                </c:pt>
                <c:pt idx="164">
                  <c:v>28100</c:v>
                </c:pt>
                <c:pt idx="165">
                  <c:v>28100</c:v>
                </c:pt>
                <c:pt idx="166">
                  <c:v>28100</c:v>
                </c:pt>
                <c:pt idx="167">
                  <c:v>28100</c:v>
                </c:pt>
                <c:pt idx="168">
                  <c:v>28100</c:v>
                </c:pt>
                <c:pt idx="169">
                  <c:v>28100</c:v>
                </c:pt>
                <c:pt idx="170">
                  <c:v>28100</c:v>
                </c:pt>
                <c:pt idx="171">
                  <c:v>28100</c:v>
                </c:pt>
                <c:pt idx="172">
                  <c:v>28100</c:v>
                </c:pt>
                <c:pt idx="173">
                  <c:v>28100</c:v>
                </c:pt>
                <c:pt idx="174">
                  <c:v>28100</c:v>
                </c:pt>
                <c:pt idx="175">
                  <c:v>28100</c:v>
                </c:pt>
                <c:pt idx="176">
                  <c:v>28100</c:v>
                </c:pt>
                <c:pt idx="177">
                  <c:v>28100</c:v>
                </c:pt>
                <c:pt idx="178">
                  <c:v>28100</c:v>
                </c:pt>
                <c:pt idx="179">
                  <c:v>28100</c:v>
                </c:pt>
                <c:pt idx="180">
                  <c:v>28100</c:v>
                </c:pt>
                <c:pt idx="181">
                  <c:v>28100</c:v>
                </c:pt>
                <c:pt idx="182">
                  <c:v>28100</c:v>
                </c:pt>
                <c:pt idx="183">
                  <c:v>28100</c:v>
                </c:pt>
                <c:pt idx="184">
                  <c:v>28100</c:v>
                </c:pt>
                <c:pt idx="185">
                  <c:v>28200</c:v>
                </c:pt>
                <c:pt idx="186">
                  <c:v>28200</c:v>
                </c:pt>
                <c:pt idx="187">
                  <c:v>28200</c:v>
                </c:pt>
                <c:pt idx="188">
                  <c:v>28100</c:v>
                </c:pt>
                <c:pt idx="189">
                  <c:v>28200</c:v>
                </c:pt>
                <c:pt idx="190">
                  <c:v>28200</c:v>
                </c:pt>
                <c:pt idx="191">
                  <c:v>28200</c:v>
                </c:pt>
                <c:pt idx="192">
                  <c:v>28200</c:v>
                </c:pt>
                <c:pt idx="193">
                  <c:v>28200</c:v>
                </c:pt>
                <c:pt idx="194">
                  <c:v>28200</c:v>
                </c:pt>
                <c:pt idx="195">
                  <c:v>28100</c:v>
                </c:pt>
                <c:pt idx="196">
                  <c:v>28200</c:v>
                </c:pt>
                <c:pt idx="197">
                  <c:v>28200</c:v>
                </c:pt>
                <c:pt idx="198">
                  <c:v>28200</c:v>
                </c:pt>
                <c:pt idx="199">
                  <c:v>28200</c:v>
                </c:pt>
                <c:pt idx="200">
                  <c:v>28200</c:v>
                </c:pt>
                <c:pt idx="201">
                  <c:v>28200</c:v>
                </c:pt>
                <c:pt idx="202">
                  <c:v>28200</c:v>
                </c:pt>
                <c:pt idx="203">
                  <c:v>28200</c:v>
                </c:pt>
                <c:pt idx="204">
                  <c:v>28200</c:v>
                </c:pt>
                <c:pt idx="205">
                  <c:v>28300</c:v>
                </c:pt>
                <c:pt idx="206">
                  <c:v>28200</c:v>
                </c:pt>
                <c:pt idx="207">
                  <c:v>28200</c:v>
                </c:pt>
                <c:pt idx="208">
                  <c:v>28200</c:v>
                </c:pt>
                <c:pt idx="209">
                  <c:v>28200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6'!$K$34:$K$2003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</c:numCache>
            </c:numRef>
          </c:xVal>
          <c:yVal>
            <c:numRef>
              <c:f>'Batch 6'!$L$34:$L$2003</c:f>
              <c:numCache>
                <c:formatCode>General</c:formatCode>
                <c:ptCount val="1970"/>
                <c:pt idx="0">
                  <c:v>8160</c:v>
                </c:pt>
                <c:pt idx="1">
                  <c:v>8130</c:v>
                </c:pt>
                <c:pt idx="2">
                  <c:v>8090</c:v>
                </c:pt>
                <c:pt idx="3">
                  <c:v>8050</c:v>
                </c:pt>
                <c:pt idx="4">
                  <c:v>8010</c:v>
                </c:pt>
                <c:pt idx="5">
                  <c:v>7970</c:v>
                </c:pt>
                <c:pt idx="6">
                  <c:v>7930</c:v>
                </c:pt>
                <c:pt idx="7">
                  <c:v>7890</c:v>
                </c:pt>
                <c:pt idx="8">
                  <c:v>7850</c:v>
                </c:pt>
                <c:pt idx="9">
                  <c:v>7810</c:v>
                </c:pt>
                <c:pt idx="10">
                  <c:v>7770</c:v>
                </c:pt>
                <c:pt idx="11">
                  <c:v>7730</c:v>
                </c:pt>
                <c:pt idx="12">
                  <c:v>7690</c:v>
                </c:pt>
                <c:pt idx="13">
                  <c:v>7660</c:v>
                </c:pt>
                <c:pt idx="14">
                  <c:v>7620</c:v>
                </c:pt>
                <c:pt idx="15">
                  <c:v>7570</c:v>
                </c:pt>
                <c:pt idx="16">
                  <c:v>7530</c:v>
                </c:pt>
                <c:pt idx="17">
                  <c:v>7490</c:v>
                </c:pt>
                <c:pt idx="18">
                  <c:v>7460</c:v>
                </c:pt>
                <c:pt idx="19">
                  <c:v>7410</c:v>
                </c:pt>
                <c:pt idx="20">
                  <c:v>7370</c:v>
                </c:pt>
                <c:pt idx="21">
                  <c:v>7340</c:v>
                </c:pt>
                <c:pt idx="22">
                  <c:v>7300</c:v>
                </c:pt>
                <c:pt idx="23">
                  <c:v>7260</c:v>
                </c:pt>
                <c:pt idx="24">
                  <c:v>7220</c:v>
                </c:pt>
                <c:pt idx="25">
                  <c:v>7180</c:v>
                </c:pt>
                <c:pt idx="26">
                  <c:v>7140</c:v>
                </c:pt>
                <c:pt idx="27">
                  <c:v>7100</c:v>
                </c:pt>
                <c:pt idx="28">
                  <c:v>7060</c:v>
                </c:pt>
                <c:pt idx="29">
                  <c:v>7030</c:v>
                </c:pt>
                <c:pt idx="30">
                  <c:v>6990</c:v>
                </c:pt>
                <c:pt idx="31">
                  <c:v>6950</c:v>
                </c:pt>
                <c:pt idx="32">
                  <c:v>6910</c:v>
                </c:pt>
                <c:pt idx="33">
                  <c:v>6870</c:v>
                </c:pt>
                <c:pt idx="34">
                  <c:v>6830</c:v>
                </c:pt>
                <c:pt idx="35">
                  <c:v>6800</c:v>
                </c:pt>
                <c:pt idx="36">
                  <c:v>6760</c:v>
                </c:pt>
                <c:pt idx="37">
                  <c:v>6720</c:v>
                </c:pt>
                <c:pt idx="38">
                  <c:v>6680</c:v>
                </c:pt>
                <c:pt idx="39">
                  <c:v>6640</c:v>
                </c:pt>
                <c:pt idx="40">
                  <c:v>6600</c:v>
                </c:pt>
                <c:pt idx="41">
                  <c:v>6570</c:v>
                </c:pt>
                <c:pt idx="42">
                  <c:v>6530</c:v>
                </c:pt>
                <c:pt idx="43">
                  <c:v>6490</c:v>
                </c:pt>
                <c:pt idx="44">
                  <c:v>6450</c:v>
                </c:pt>
                <c:pt idx="45">
                  <c:v>6420</c:v>
                </c:pt>
                <c:pt idx="46">
                  <c:v>6380</c:v>
                </c:pt>
                <c:pt idx="47">
                  <c:v>6340</c:v>
                </c:pt>
                <c:pt idx="48">
                  <c:v>6300</c:v>
                </c:pt>
                <c:pt idx="49">
                  <c:v>6260</c:v>
                </c:pt>
                <c:pt idx="50">
                  <c:v>6230</c:v>
                </c:pt>
                <c:pt idx="51">
                  <c:v>6190</c:v>
                </c:pt>
                <c:pt idx="52">
                  <c:v>6150</c:v>
                </c:pt>
                <c:pt idx="53">
                  <c:v>6120</c:v>
                </c:pt>
                <c:pt idx="54">
                  <c:v>6080</c:v>
                </c:pt>
                <c:pt idx="55">
                  <c:v>6040</c:v>
                </c:pt>
                <c:pt idx="56">
                  <c:v>6000</c:v>
                </c:pt>
                <c:pt idx="57">
                  <c:v>5970</c:v>
                </c:pt>
                <c:pt idx="58">
                  <c:v>5930</c:v>
                </c:pt>
                <c:pt idx="59">
                  <c:v>5890</c:v>
                </c:pt>
                <c:pt idx="60">
                  <c:v>5860</c:v>
                </c:pt>
                <c:pt idx="61">
                  <c:v>5820</c:v>
                </c:pt>
                <c:pt idx="62">
                  <c:v>5780</c:v>
                </c:pt>
                <c:pt idx="63">
                  <c:v>5750</c:v>
                </c:pt>
                <c:pt idx="64">
                  <c:v>5710</c:v>
                </c:pt>
                <c:pt idx="65">
                  <c:v>5680</c:v>
                </c:pt>
                <c:pt idx="66">
                  <c:v>5640</c:v>
                </c:pt>
                <c:pt idx="67">
                  <c:v>5600</c:v>
                </c:pt>
                <c:pt idx="68">
                  <c:v>5570</c:v>
                </c:pt>
                <c:pt idx="69">
                  <c:v>5530</c:v>
                </c:pt>
                <c:pt idx="70">
                  <c:v>5490</c:v>
                </c:pt>
                <c:pt idx="71">
                  <c:v>5460</c:v>
                </c:pt>
                <c:pt idx="72">
                  <c:v>5420</c:v>
                </c:pt>
                <c:pt idx="73">
                  <c:v>5390</c:v>
                </c:pt>
                <c:pt idx="74">
                  <c:v>5350</c:v>
                </c:pt>
                <c:pt idx="75">
                  <c:v>5310</c:v>
                </c:pt>
                <c:pt idx="76">
                  <c:v>5280</c:v>
                </c:pt>
                <c:pt idx="77">
                  <c:v>5240</c:v>
                </c:pt>
                <c:pt idx="78">
                  <c:v>5210</c:v>
                </c:pt>
                <c:pt idx="79">
                  <c:v>5170</c:v>
                </c:pt>
                <c:pt idx="80">
                  <c:v>5140</c:v>
                </c:pt>
                <c:pt idx="81">
                  <c:v>5100</c:v>
                </c:pt>
                <c:pt idx="82">
                  <c:v>5070</c:v>
                </c:pt>
                <c:pt idx="83">
                  <c:v>5030</c:v>
                </c:pt>
                <c:pt idx="84">
                  <c:v>4990</c:v>
                </c:pt>
                <c:pt idx="85">
                  <c:v>4960</c:v>
                </c:pt>
                <c:pt idx="86">
                  <c:v>4920</c:v>
                </c:pt>
                <c:pt idx="87">
                  <c:v>4890</c:v>
                </c:pt>
                <c:pt idx="88">
                  <c:v>4850</c:v>
                </c:pt>
                <c:pt idx="89">
                  <c:v>4820</c:v>
                </c:pt>
                <c:pt idx="90">
                  <c:v>4790</c:v>
                </c:pt>
                <c:pt idx="91">
                  <c:v>4750</c:v>
                </c:pt>
                <c:pt idx="92">
                  <c:v>4720</c:v>
                </c:pt>
                <c:pt idx="93">
                  <c:v>4680</c:v>
                </c:pt>
                <c:pt idx="94">
                  <c:v>4650</c:v>
                </c:pt>
                <c:pt idx="95">
                  <c:v>4610</c:v>
                </c:pt>
                <c:pt idx="96">
                  <c:v>4580</c:v>
                </c:pt>
                <c:pt idx="97">
                  <c:v>4550</c:v>
                </c:pt>
                <c:pt idx="98">
                  <c:v>4510</c:v>
                </c:pt>
                <c:pt idx="99">
                  <c:v>4470</c:v>
                </c:pt>
                <c:pt idx="100">
                  <c:v>4440</c:v>
                </c:pt>
                <c:pt idx="101">
                  <c:v>4410</c:v>
                </c:pt>
                <c:pt idx="102">
                  <c:v>4370</c:v>
                </c:pt>
                <c:pt idx="103">
                  <c:v>4340</c:v>
                </c:pt>
                <c:pt idx="104">
                  <c:v>4300</c:v>
                </c:pt>
                <c:pt idx="105">
                  <c:v>4270</c:v>
                </c:pt>
                <c:pt idx="106">
                  <c:v>4240</c:v>
                </c:pt>
                <c:pt idx="107">
                  <c:v>4200</c:v>
                </c:pt>
                <c:pt idx="108">
                  <c:v>4170</c:v>
                </c:pt>
                <c:pt idx="109">
                  <c:v>4130</c:v>
                </c:pt>
                <c:pt idx="110">
                  <c:v>4100</c:v>
                </c:pt>
                <c:pt idx="111">
                  <c:v>4060</c:v>
                </c:pt>
                <c:pt idx="112">
                  <c:v>4030</c:v>
                </c:pt>
                <c:pt idx="113">
                  <c:v>4000</c:v>
                </c:pt>
                <c:pt idx="114">
                  <c:v>3960</c:v>
                </c:pt>
                <c:pt idx="115">
                  <c:v>3930</c:v>
                </c:pt>
                <c:pt idx="116">
                  <c:v>3900</c:v>
                </c:pt>
                <c:pt idx="117">
                  <c:v>3860</c:v>
                </c:pt>
                <c:pt idx="118">
                  <c:v>3830</c:v>
                </c:pt>
                <c:pt idx="119">
                  <c:v>3790</c:v>
                </c:pt>
                <c:pt idx="120">
                  <c:v>3760</c:v>
                </c:pt>
                <c:pt idx="121">
                  <c:v>3730</c:v>
                </c:pt>
                <c:pt idx="122">
                  <c:v>3700</c:v>
                </c:pt>
                <c:pt idx="123">
                  <c:v>3660</c:v>
                </c:pt>
                <c:pt idx="124">
                  <c:v>3630</c:v>
                </c:pt>
                <c:pt idx="125">
                  <c:v>3590</c:v>
                </c:pt>
                <c:pt idx="126">
                  <c:v>3560</c:v>
                </c:pt>
                <c:pt idx="127">
                  <c:v>3530</c:v>
                </c:pt>
                <c:pt idx="128">
                  <c:v>3500</c:v>
                </c:pt>
                <c:pt idx="129">
                  <c:v>3460</c:v>
                </c:pt>
                <c:pt idx="130">
                  <c:v>3430</c:v>
                </c:pt>
                <c:pt idx="131">
                  <c:v>3400</c:v>
                </c:pt>
                <c:pt idx="132">
                  <c:v>3360</c:v>
                </c:pt>
                <c:pt idx="133">
                  <c:v>3330</c:v>
                </c:pt>
                <c:pt idx="134">
                  <c:v>3300</c:v>
                </c:pt>
                <c:pt idx="135">
                  <c:v>3270</c:v>
                </c:pt>
                <c:pt idx="136">
                  <c:v>3230</c:v>
                </c:pt>
                <c:pt idx="137">
                  <c:v>3200</c:v>
                </c:pt>
                <c:pt idx="138">
                  <c:v>3170</c:v>
                </c:pt>
                <c:pt idx="139">
                  <c:v>3140</c:v>
                </c:pt>
                <c:pt idx="140">
                  <c:v>3100</c:v>
                </c:pt>
                <c:pt idx="141">
                  <c:v>3070</c:v>
                </c:pt>
                <c:pt idx="142">
                  <c:v>3040</c:v>
                </c:pt>
                <c:pt idx="143">
                  <c:v>3010</c:v>
                </c:pt>
                <c:pt idx="144">
                  <c:v>2970</c:v>
                </c:pt>
                <c:pt idx="145">
                  <c:v>2940</c:v>
                </c:pt>
                <c:pt idx="146">
                  <c:v>2910</c:v>
                </c:pt>
                <c:pt idx="147">
                  <c:v>2880</c:v>
                </c:pt>
                <c:pt idx="148">
                  <c:v>2850</c:v>
                </c:pt>
                <c:pt idx="149">
                  <c:v>2810</c:v>
                </c:pt>
                <c:pt idx="150">
                  <c:v>2780</c:v>
                </c:pt>
                <c:pt idx="151">
                  <c:v>2750</c:v>
                </c:pt>
                <c:pt idx="152">
                  <c:v>2720</c:v>
                </c:pt>
                <c:pt idx="153">
                  <c:v>2690</c:v>
                </c:pt>
                <c:pt idx="154">
                  <c:v>2650</c:v>
                </c:pt>
                <c:pt idx="155">
                  <c:v>2620</c:v>
                </c:pt>
                <c:pt idx="156">
                  <c:v>2590</c:v>
                </c:pt>
                <c:pt idx="157">
                  <c:v>2560</c:v>
                </c:pt>
                <c:pt idx="158">
                  <c:v>2530</c:v>
                </c:pt>
                <c:pt idx="159">
                  <c:v>2500</c:v>
                </c:pt>
                <c:pt idx="160">
                  <c:v>2460</c:v>
                </c:pt>
                <c:pt idx="161">
                  <c:v>2430</c:v>
                </c:pt>
                <c:pt idx="162">
                  <c:v>2400</c:v>
                </c:pt>
                <c:pt idx="163">
                  <c:v>2370</c:v>
                </c:pt>
                <c:pt idx="164">
                  <c:v>2340</c:v>
                </c:pt>
                <c:pt idx="165">
                  <c:v>2310</c:v>
                </c:pt>
                <c:pt idx="166">
                  <c:v>2280</c:v>
                </c:pt>
                <c:pt idx="167">
                  <c:v>2240</c:v>
                </c:pt>
                <c:pt idx="168">
                  <c:v>2210</c:v>
                </c:pt>
                <c:pt idx="169">
                  <c:v>2180</c:v>
                </c:pt>
                <c:pt idx="170">
                  <c:v>2150</c:v>
                </c:pt>
                <c:pt idx="171">
                  <c:v>2120</c:v>
                </c:pt>
                <c:pt idx="172">
                  <c:v>2090</c:v>
                </c:pt>
                <c:pt idx="173">
                  <c:v>2060</c:v>
                </c:pt>
                <c:pt idx="174">
                  <c:v>2030</c:v>
                </c:pt>
                <c:pt idx="175">
                  <c:v>1996</c:v>
                </c:pt>
                <c:pt idx="176">
                  <c:v>1966</c:v>
                </c:pt>
                <c:pt idx="177">
                  <c:v>1934</c:v>
                </c:pt>
                <c:pt idx="178">
                  <c:v>1904</c:v>
                </c:pt>
                <c:pt idx="179">
                  <c:v>1873</c:v>
                </c:pt>
                <c:pt idx="180">
                  <c:v>1842</c:v>
                </c:pt>
                <c:pt idx="181">
                  <c:v>1811</c:v>
                </c:pt>
                <c:pt idx="182">
                  <c:v>1781</c:v>
                </c:pt>
                <c:pt idx="183">
                  <c:v>1750</c:v>
                </c:pt>
                <c:pt idx="184">
                  <c:v>1719</c:v>
                </c:pt>
                <c:pt idx="185">
                  <c:v>1689</c:v>
                </c:pt>
                <c:pt idx="186">
                  <c:v>1658</c:v>
                </c:pt>
                <c:pt idx="187">
                  <c:v>1628</c:v>
                </c:pt>
                <c:pt idx="188">
                  <c:v>1597</c:v>
                </c:pt>
                <c:pt idx="189">
                  <c:v>1567</c:v>
                </c:pt>
                <c:pt idx="190">
                  <c:v>1536</c:v>
                </c:pt>
                <c:pt idx="191">
                  <c:v>1506</c:v>
                </c:pt>
                <c:pt idx="192">
                  <c:v>1475</c:v>
                </c:pt>
                <c:pt idx="193">
                  <c:v>1446</c:v>
                </c:pt>
                <c:pt idx="194">
                  <c:v>1415</c:v>
                </c:pt>
                <c:pt idx="195">
                  <c:v>1385</c:v>
                </c:pt>
                <c:pt idx="196">
                  <c:v>1355</c:v>
                </c:pt>
                <c:pt idx="197">
                  <c:v>1324</c:v>
                </c:pt>
                <c:pt idx="198">
                  <c:v>1294</c:v>
                </c:pt>
                <c:pt idx="199">
                  <c:v>1264</c:v>
                </c:pt>
                <c:pt idx="200">
                  <c:v>1234</c:v>
                </c:pt>
                <c:pt idx="201">
                  <c:v>1204</c:v>
                </c:pt>
                <c:pt idx="202">
                  <c:v>1174</c:v>
                </c:pt>
                <c:pt idx="203">
                  <c:v>1144</c:v>
                </c:pt>
                <c:pt idx="204">
                  <c:v>1114</c:v>
                </c:pt>
                <c:pt idx="205">
                  <c:v>1084</c:v>
                </c:pt>
                <c:pt idx="206">
                  <c:v>1054</c:v>
                </c:pt>
                <c:pt idx="207">
                  <c:v>1024</c:v>
                </c:pt>
                <c:pt idx="208">
                  <c:v>994</c:v>
                </c:pt>
                <c:pt idx="209">
                  <c:v>964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872768"/>
        <c:axId val="339879424"/>
      </c:scatterChart>
      <c:valAx>
        <c:axId val="339872768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879424"/>
        <c:crosses val="autoZero"/>
        <c:crossBetween val="midCat"/>
        <c:majorUnit val="30"/>
      </c:valAx>
      <c:valAx>
        <c:axId val="339879424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9872768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7'!$K$34:$K$2003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</c:numCache>
            </c:numRef>
          </c:xVal>
          <c:yVal>
            <c:numRef>
              <c:f>'Batch 7'!$P$34:$P$2003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0.35000000000000003</c:v>
                </c:pt>
                <c:pt idx="2">
                  <c:v>0.36</c:v>
                </c:pt>
                <c:pt idx="3">
                  <c:v>0.36050000000000004</c:v>
                </c:pt>
                <c:pt idx="4">
                  <c:v>0.36050000000000004</c:v>
                </c:pt>
                <c:pt idx="5">
                  <c:v>0.35949999999999999</c:v>
                </c:pt>
                <c:pt idx="6">
                  <c:v>0.36</c:v>
                </c:pt>
                <c:pt idx="7">
                  <c:v>0.36050000000000004</c:v>
                </c:pt>
                <c:pt idx="8">
                  <c:v>0.35949999999999999</c:v>
                </c:pt>
                <c:pt idx="9">
                  <c:v>0.36050000000000004</c:v>
                </c:pt>
                <c:pt idx="10">
                  <c:v>0.35949999999999999</c:v>
                </c:pt>
                <c:pt idx="11">
                  <c:v>0.35899999999999999</c:v>
                </c:pt>
                <c:pt idx="12">
                  <c:v>0.36000000000000004</c:v>
                </c:pt>
                <c:pt idx="13">
                  <c:v>0.35899999999999999</c:v>
                </c:pt>
                <c:pt idx="14">
                  <c:v>0.35899999999999999</c:v>
                </c:pt>
                <c:pt idx="15">
                  <c:v>0.35899999999999999</c:v>
                </c:pt>
                <c:pt idx="16">
                  <c:v>0.36</c:v>
                </c:pt>
                <c:pt idx="17">
                  <c:v>0.35899999999999999</c:v>
                </c:pt>
                <c:pt idx="18">
                  <c:v>0.35899999999999999</c:v>
                </c:pt>
                <c:pt idx="19">
                  <c:v>0.36000000000000004</c:v>
                </c:pt>
                <c:pt idx="20">
                  <c:v>0.35949999999999999</c:v>
                </c:pt>
                <c:pt idx="21">
                  <c:v>0.36</c:v>
                </c:pt>
                <c:pt idx="22">
                  <c:v>0.35899999999999999</c:v>
                </c:pt>
                <c:pt idx="23">
                  <c:v>0.36050000000000004</c:v>
                </c:pt>
                <c:pt idx="24">
                  <c:v>0.35949999999999999</c:v>
                </c:pt>
                <c:pt idx="25">
                  <c:v>0.36050000000000004</c:v>
                </c:pt>
                <c:pt idx="26">
                  <c:v>0.36000000000000004</c:v>
                </c:pt>
                <c:pt idx="27">
                  <c:v>0.36050000000000004</c:v>
                </c:pt>
                <c:pt idx="28">
                  <c:v>0.36050000000000004</c:v>
                </c:pt>
                <c:pt idx="29">
                  <c:v>0.35933333333333334</c:v>
                </c:pt>
                <c:pt idx="30">
                  <c:v>0.36</c:v>
                </c:pt>
                <c:pt idx="31">
                  <c:v>0.35949999999999999</c:v>
                </c:pt>
                <c:pt idx="32">
                  <c:v>0.36050000000000004</c:v>
                </c:pt>
                <c:pt idx="33">
                  <c:v>0.36000000000000004</c:v>
                </c:pt>
                <c:pt idx="34">
                  <c:v>0.36099999999999999</c:v>
                </c:pt>
                <c:pt idx="35">
                  <c:v>0.36050000000000004</c:v>
                </c:pt>
                <c:pt idx="36">
                  <c:v>0.36000000000000004</c:v>
                </c:pt>
                <c:pt idx="37">
                  <c:v>0.36150000000000004</c:v>
                </c:pt>
                <c:pt idx="38">
                  <c:v>0.36050000000000004</c:v>
                </c:pt>
                <c:pt idx="39">
                  <c:v>0.36200000000000004</c:v>
                </c:pt>
                <c:pt idx="40">
                  <c:v>0.36150000000000004</c:v>
                </c:pt>
                <c:pt idx="41">
                  <c:v>0.36200000000000004</c:v>
                </c:pt>
                <c:pt idx="42">
                  <c:v>0.36250000000000004</c:v>
                </c:pt>
                <c:pt idx="43">
                  <c:v>0.36250000000000004</c:v>
                </c:pt>
                <c:pt idx="44">
                  <c:v>0.36099999999999999</c:v>
                </c:pt>
                <c:pt idx="45">
                  <c:v>0.36299999999999999</c:v>
                </c:pt>
                <c:pt idx="46">
                  <c:v>0.36250000000000004</c:v>
                </c:pt>
                <c:pt idx="47">
                  <c:v>0.36200000000000004</c:v>
                </c:pt>
                <c:pt idx="48">
                  <c:v>0.36349999999999999</c:v>
                </c:pt>
                <c:pt idx="49">
                  <c:v>0.36200000000000004</c:v>
                </c:pt>
                <c:pt idx="50">
                  <c:v>0.36299999999999999</c:v>
                </c:pt>
                <c:pt idx="51">
                  <c:v>0.36299999999999999</c:v>
                </c:pt>
                <c:pt idx="52">
                  <c:v>0.36349999999999999</c:v>
                </c:pt>
                <c:pt idx="53">
                  <c:v>0.36299999999999999</c:v>
                </c:pt>
                <c:pt idx="54">
                  <c:v>0.36400000000000005</c:v>
                </c:pt>
                <c:pt idx="55">
                  <c:v>0.36400000000000005</c:v>
                </c:pt>
                <c:pt idx="56">
                  <c:v>0.36400000000000005</c:v>
                </c:pt>
                <c:pt idx="57">
                  <c:v>0.36400000000000005</c:v>
                </c:pt>
                <c:pt idx="58">
                  <c:v>0.36400000000000005</c:v>
                </c:pt>
                <c:pt idx="59">
                  <c:v>0.36450000000000005</c:v>
                </c:pt>
                <c:pt idx="60">
                  <c:v>0.36499999999999999</c:v>
                </c:pt>
                <c:pt idx="61">
                  <c:v>0.36400000000000005</c:v>
                </c:pt>
                <c:pt idx="62">
                  <c:v>0.36400000000000005</c:v>
                </c:pt>
                <c:pt idx="63">
                  <c:v>0.36600000000000005</c:v>
                </c:pt>
                <c:pt idx="64">
                  <c:v>0.36499999999999999</c:v>
                </c:pt>
                <c:pt idx="65">
                  <c:v>0.36499999999999999</c:v>
                </c:pt>
                <c:pt idx="66">
                  <c:v>0.36550000000000005</c:v>
                </c:pt>
                <c:pt idx="67">
                  <c:v>0.36699999999999999</c:v>
                </c:pt>
                <c:pt idx="68">
                  <c:v>0.36650000000000005</c:v>
                </c:pt>
                <c:pt idx="69">
                  <c:v>0.36699999999999999</c:v>
                </c:pt>
                <c:pt idx="70">
                  <c:v>0.36699999999999999</c:v>
                </c:pt>
                <c:pt idx="71">
                  <c:v>0.36749999999999999</c:v>
                </c:pt>
                <c:pt idx="72">
                  <c:v>0.36800000000000005</c:v>
                </c:pt>
                <c:pt idx="73">
                  <c:v>0.36899999999999999</c:v>
                </c:pt>
                <c:pt idx="74">
                  <c:v>0.36899999999999999</c:v>
                </c:pt>
                <c:pt idx="75">
                  <c:v>0.36899999999999999</c:v>
                </c:pt>
                <c:pt idx="76">
                  <c:v>0.36800000000000005</c:v>
                </c:pt>
                <c:pt idx="77">
                  <c:v>0.36899999999999999</c:v>
                </c:pt>
                <c:pt idx="78">
                  <c:v>0.37000000000000005</c:v>
                </c:pt>
                <c:pt idx="79">
                  <c:v>0.371</c:v>
                </c:pt>
                <c:pt idx="80">
                  <c:v>0.37000000000000005</c:v>
                </c:pt>
                <c:pt idx="81">
                  <c:v>0.37000000000000005</c:v>
                </c:pt>
                <c:pt idx="82">
                  <c:v>0.371</c:v>
                </c:pt>
                <c:pt idx="83">
                  <c:v>0.37200000000000005</c:v>
                </c:pt>
                <c:pt idx="84">
                  <c:v>0.37200000000000005</c:v>
                </c:pt>
                <c:pt idx="85">
                  <c:v>0.373</c:v>
                </c:pt>
                <c:pt idx="86">
                  <c:v>0.37200000000000005</c:v>
                </c:pt>
                <c:pt idx="87">
                  <c:v>0.37350000000000005</c:v>
                </c:pt>
                <c:pt idx="88">
                  <c:v>0.37350000000000005</c:v>
                </c:pt>
                <c:pt idx="89">
                  <c:v>0.373</c:v>
                </c:pt>
                <c:pt idx="90">
                  <c:v>0.37450000000000006</c:v>
                </c:pt>
                <c:pt idx="91">
                  <c:v>0.375</c:v>
                </c:pt>
                <c:pt idx="92">
                  <c:v>0.37400000000000005</c:v>
                </c:pt>
                <c:pt idx="93">
                  <c:v>0.3755</c:v>
                </c:pt>
                <c:pt idx="94">
                  <c:v>0.376</c:v>
                </c:pt>
                <c:pt idx="95">
                  <c:v>0.376</c:v>
                </c:pt>
                <c:pt idx="96">
                  <c:v>0.377</c:v>
                </c:pt>
                <c:pt idx="97">
                  <c:v>0.377</c:v>
                </c:pt>
                <c:pt idx="98">
                  <c:v>0.377</c:v>
                </c:pt>
                <c:pt idx="99">
                  <c:v>0.37850000000000006</c:v>
                </c:pt>
                <c:pt idx="100">
                  <c:v>0.37850000000000006</c:v>
                </c:pt>
                <c:pt idx="101">
                  <c:v>0.38</c:v>
                </c:pt>
                <c:pt idx="102">
                  <c:v>0.38100000000000001</c:v>
                </c:pt>
                <c:pt idx="103">
                  <c:v>0.38</c:v>
                </c:pt>
                <c:pt idx="104">
                  <c:v>0.3805</c:v>
                </c:pt>
                <c:pt idx="105">
                  <c:v>0.38100000000000001</c:v>
                </c:pt>
                <c:pt idx="106">
                  <c:v>0.38150000000000001</c:v>
                </c:pt>
                <c:pt idx="107">
                  <c:v>0.38100000000000001</c:v>
                </c:pt>
                <c:pt idx="108">
                  <c:v>0.38150000000000001</c:v>
                </c:pt>
                <c:pt idx="109">
                  <c:v>0.38300000000000001</c:v>
                </c:pt>
                <c:pt idx="110">
                  <c:v>0.38300000000000001</c:v>
                </c:pt>
                <c:pt idx="111">
                  <c:v>0.38300000000000001</c:v>
                </c:pt>
                <c:pt idx="112">
                  <c:v>0.38450000000000001</c:v>
                </c:pt>
                <c:pt idx="113">
                  <c:v>0.38450000000000001</c:v>
                </c:pt>
                <c:pt idx="114">
                  <c:v>0.38500000000000001</c:v>
                </c:pt>
                <c:pt idx="115">
                  <c:v>0.38500000000000001</c:v>
                </c:pt>
                <c:pt idx="116">
                  <c:v>0.38650000000000007</c:v>
                </c:pt>
                <c:pt idx="117">
                  <c:v>0.38700000000000001</c:v>
                </c:pt>
                <c:pt idx="118">
                  <c:v>0.38800000000000001</c:v>
                </c:pt>
                <c:pt idx="119">
                  <c:v>0.38800000000000001</c:v>
                </c:pt>
                <c:pt idx="120">
                  <c:v>0.38900000000000001</c:v>
                </c:pt>
                <c:pt idx="121">
                  <c:v>0.38900000000000001</c:v>
                </c:pt>
                <c:pt idx="122">
                  <c:v>0.39</c:v>
                </c:pt>
                <c:pt idx="123">
                  <c:v>0.39</c:v>
                </c:pt>
                <c:pt idx="124">
                  <c:v>0.39050000000000007</c:v>
                </c:pt>
                <c:pt idx="125">
                  <c:v>0.39200000000000002</c:v>
                </c:pt>
                <c:pt idx="126">
                  <c:v>0.39200000000000002</c:v>
                </c:pt>
                <c:pt idx="127">
                  <c:v>0.39300000000000002</c:v>
                </c:pt>
                <c:pt idx="128">
                  <c:v>0.39350000000000002</c:v>
                </c:pt>
                <c:pt idx="129">
                  <c:v>0.39500000000000002</c:v>
                </c:pt>
                <c:pt idx="130">
                  <c:v>0.39600000000000002</c:v>
                </c:pt>
                <c:pt idx="131">
                  <c:v>0.39700000000000002</c:v>
                </c:pt>
                <c:pt idx="132">
                  <c:v>0.39800000000000002</c:v>
                </c:pt>
                <c:pt idx="133">
                  <c:v>0.39800000000000002</c:v>
                </c:pt>
                <c:pt idx="134">
                  <c:v>0.39800000000000002</c:v>
                </c:pt>
                <c:pt idx="135">
                  <c:v>0.39800000000000002</c:v>
                </c:pt>
                <c:pt idx="136">
                  <c:v>0.39950000000000002</c:v>
                </c:pt>
                <c:pt idx="137">
                  <c:v>0.4</c:v>
                </c:pt>
                <c:pt idx="138">
                  <c:v>0.40100000000000002</c:v>
                </c:pt>
                <c:pt idx="139">
                  <c:v>0.40199999999999997</c:v>
                </c:pt>
                <c:pt idx="140">
                  <c:v>0.40300000000000002</c:v>
                </c:pt>
                <c:pt idx="141">
                  <c:v>0.40350000000000003</c:v>
                </c:pt>
                <c:pt idx="142">
                  <c:v>0.40450000000000003</c:v>
                </c:pt>
                <c:pt idx="143">
                  <c:v>0.40500000000000003</c:v>
                </c:pt>
                <c:pt idx="144">
                  <c:v>0.40549999999999997</c:v>
                </c:pt>
                <c:pt idx="145">
                  <c:v>0.40599999999999997</c:v>
                </c:pt>
                <c:pt idx="146">
                  <c:v>0.40700000000000003</c:v>
                </c:pt>
                <c:pt idx="147">
                  <c:v>0.40900000000000003</c:v>
                </c:pt>
                <c:pt idx="148">
                  <c:v>0.40900000000000003</c:v>
                </c:pt>
                <c:pt idx="149">
                  <c:v>0.40949999999999998</c:v>
                </c:pt>
                <c:pt idx="150">
                  <c:v>0.41</c:v>
                </c:pt>
                <c:pt idx="151">
                  <c:v>0.41150000000000003</c:v>
                </c:pt>
                <c:pt idx="152">
                  <c:v>0.41349999999999998</c:v>
                </c:pt>
                <c:pt idx="153">
                  <c:v>0.41399999999999998</c:v>
                </c:pt>
                <c:pt idx="154">
                  <c:v>0.41500000000000004</c:v>
                </c:pt>
                <c:pt idx="155">
                  <c:v>0.41600000000000004</c:v>
                </c:pt>
                <c:pt idx="156">
                  <c:v>0.41650000000000004</c:v>
                </c:pt>
                <c:pt idx="157">
                  <c:v>0.41850000000000009</c:v>
                </c:pt>
                <c:pt idx="158">
                  <c:v>0.41900000000000004</c:v>
                </c:pt>
                <c:pt idx="159">
                  <c:v>0.41950000000000004</c:v>
                </c:pt>
                <c:pt idx="160">
                  <c:v>0.42149999999999999</c:v>
                </c:pt>
                <c:pt idx="161">
                  <c:v>0.42199999999999999</c:v>
                </c:pt>
                <c:pt idx="162">
                  <c:v>0.42300000000000004</c:v>
                </c:pt>
                <c:pt idx="163">
                  <c:v>0.42400000000000004</c:v>
                </c:pt>
                <c:pt idx="164">
                  <c:v>0.42450000000000004</c:v>
                </c:pt>
                <c:pt idx="165">
                  <c:v>0.42549999999999999</c:v>
                </c:pt>
                <c:pt idx="166">
                  <c:v>0.42699999999999999</c:v>
                </c:pt>
                <c:pt idx="167">
                  <c:v>0.42900000000000005</c:v>
                </c:pt>
                <c:pt idx="168">
                  <c:v>0.43099999999999999</c:v>
                </c:pt>
                <c:pt idx="169">
                  <c:v>0.43149999999999999</c:v>
                </c:pt>
                <c:pt idx="170">
                  <c:v>0.43200000000000005</c:v>
                </c:pt>
                <c:pt idx="171">
                  <c:v>0.4335</c:v>
                </c:pt>
                <c:pt idx="172">
                  <c:v>0.435</c:v>
                </c:pt>
                <c:pt idx="173">
                  <c:v>0.4375</c:v>
                </c:pt>
                <c:pt idx="174">
                  <c:v>0.4385</c:v>
                </c:pt>
                <c:pt idx="175">
                  <c:v>0.44000000000000006</c:v>
                </c:pt>
                <c:pt idx="176">
                  <c:v>0.4415</c:v>
                </c:pt>
                <c:pt idx="177">
                  <c:v>0.4425</c:v>
                </c:pt>
                <c:pt idx="178">
                  <c:v>0.44400000000000006</c:v>
                </c:pt>
                <c:pt idx="179">
                  <c:v>0.44500000000000006</c:v>
                </c:pt>
                <c:pt idx="180">
                  <c:v>0.44750000000000001</c:v>
                </c:pt>
                <c:pt idx="181">
                  <c:v>0.44900000000000007</c:v>
                </c:pt>
                <c:pt idx="182">
                  <c:v>0.44950000000000001</c:v>
                </c:pt>
                <c:pt idx="183">
                  <c:v>0.45150000000000001</c:v>
                </c:pt>
                <c:pt idx="184">
                  <c:v>0.45400000000000001</c:v>
                </c:pt>
                <c:pt idx="185">
                  <c:v>0.45550000000000002</c:v>
                </c:pt>
                <c:pt idx="186">
                  <c:v>0.45700000000000007</c:v>
                </c:pt>
                <c:pt idx="187">
                  <c:v>0.45800000000000002</c:v>
                </c:pt>
                <c:pt idx="188">
                  <c:v>0.46100000000000008</c:v>
                </c:pt>
                <c:pt idx="189">
                  <c:v>0.46300000000000002</c:v>
                </c:pt>
                <c:pt idx="190">
                  <c:v>0.46500000000000008</c:v>
                </c:pt>
                <c:pt idx="191">
                  <c:v>0.46750000000000003</c:v>
                </c:pt>
                <c:pt idx="192">
                  <c:v>0.46950000000000003</c:v>
                </c:pt>
                <c:pt idx="193">
                  <c:v>0.47150000000000003</c:v>
                </c:pt>
                <c:pt idx="194">
                  <c:v>0.47450000000000003</c:v>
                </c:pt>
                <c:pt idx="195">
                  <c:v>0.47649999999999998</c:v>
                </c:pt>
                <c:pt idx="196">
                  <c:v>0.47950000000000004</c:v>
                </c:pt>
                <c:pt idx="197">
                  <c:v>0.48200000000000004</c:v>
                </c:pt>
                <c:pt idx="198">
                  <c:v>0.48300000000000004</c:v>
                </c:pt>
                <c:pt idx="199">
                  <c:v>0.48650000000000004</c:v>
                </c:pt>
                <c:pt idx="200">
                  <c:v>0.48949999999999999</c:v>
                </c:pt>
                <c:pt idx="201">
                  <c:v>0.49199999999999999</c:v>
                </c:pt>
                <c:pt idx="202">
                  <c:v>0.49400000000000005</c:v>
                </c:pt>
                <c:pt idx="203">
                  <c:v>0.49850000000000005</c:v>
                </c:pt>
                <c:pt idx="204">
                  <c:v>0.50149999999999995</c:v>
                </c:pt>
                <c:pt idx="205">
                  <c:v>0.505</c:v>
                </c:pt>
                <c:pt idx="206">
                  <c:v>0.50800000000000001</c:v>
                </c:pt>
                <c:pt idx="207">
                  <c:v>0.51200000000000001</c:v>
                </c:pt>
                <c:pt idx="208">
                  <c:v>0.51600000000000001</c:v>
                </c:pt>
                <c:pt idx="209">
                  <c:v>0.51950000000000007</c:v>
                </c:pt>
                <c:pt idx="210">
                  <c:v>0.52300000000000002</c:v>
                </c:pt>
                <c:pt idx="211">
                  <c:v>0.52800000000000002</c:v>
                </c:pt>
                <c:pt idx="212">
                  <c:v>0.53100000000000003</c:v>
                </c:pt>
                <c:pt idx="213">
                  <c:v>0.53500000000000003</c:v>
                </c:pt>
                <c:pt idx="214">
                  <c:v>0.54100000000000004</c:v>
                </c:pt>
                <c:pt idx="215">
                  <c:v>0.54600000000000004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06400"/>
        <c:axId val="340037632"/>
      </c:scatterChart>
      <c:valAx>
        <c:axId val="340006400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037632"/>
        <c:crosses val="autoZero"/>
        <c:crossBetween val="midCat"/>
        <c:majorUnit val="30"/>
      </c:valAx>
      <c:valAx>
        <c:axId val="340037632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006400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7'!$Q$34:$Q$2003</c:f>
              <c:numCache>
                <c:formatCode>0.00</c:formatCode>
                <c:ptCount val="1970"/>
                <c:pt idx="1">
                  <c:v>2.9166666666666668E-3</c:v>
                </c:pt>
                <c:pt idx="2">
                  <c:v>8.8333333333333337E-3</c:v>
                </c:pt>
                <c:pt idx="3">
                  <c:v>1.48375E-2</c:v>
                </c:pt>
                <c:pt idx="4">
                  <c:v>2.0845833333333334E-2</c:v>
                </c:pt>
                <c:pt idx="5">
                  <c:v>2.6845833333333333E-2</c:v>
                </c:pt>
                <c:pt idx="6">
                  <c:v>3.2841666666666665E-2</c:v>
                </c:pt>
                <c:pt idx="7">
                  <c:v>3.8845833333333329E-2</c:v>
                </c:pt>
                <c:pt idx="8">
                  <c:v>4.4845833333333328E-2</c:v>
                </c:pt>
                <c:pt idx="9">
                  <c:v>5.0845833333333326E-2</c:v>
                </c:pt>
                <c:pt idx="10">
                  <c:v>5.6845833333333325E-2</c:v>
                </c:pt>
                <c:pt idx="11">
                  <c:v>6.2833333333333324E-2</c:v>
                </c:pt>
                <c:pt idx="12">
                  <c:v>6.8824999999999997E-2</c:v>
                </c:pt>
                <c:pt idx="13">
                  <c:v>7.481666666666667E-2</c:v>
                </c:pt>
                <c:pt idx="14">
                  <c:v>8.0799999999999997E-2</c:v>
                </c:pt>
                <c:pt idx="15">
                  <c:v>8.6783333333333323E-2</c:v>
                </c:pt>
                <c:pt idx="16">
                  <c:v>9.2774999999999996E-2</c:v>
                </c:pt>
                <c:pt idx="17">
                  <c:v>9.8766666666666669E-2</c:v>
                </c:pt>
                <c:pt idx="18">
                  <c:v>0.10475</c:v>
                </c:pt>
                <c:pt idx="19">
                  <c:v>0.11074166666666667</c:v>
                </c:pt>
                <c:pt idx="20">
                  <c:v>0.11673750000000001</c:v>
                </c:pt>
                <c:pt idx="21">
                  <c:v>0.12273333333333335</c:v>
                </c:pt>
                <c:pt idx="22">
                  <c:v>0.12872500000000001</c:v>
                </c:pt>
                <c:pt idx="23">
                  <c:v>0.13472083333333335</c:v>
                </c:pt>
                <c:pt idx="24">
                  <c:v>0.14072083333333335</c:v>
                </c:pt>
                <c:pt idx="25">
                  <c:v>0.14672083333333336</c:v>
                </c:pt>
                <c:pt idx="26">
                  <c:v>0.15272500000000003</c:v>
                </c:pt>
                <c:pt idx="27">
                  <c:v>0.1587291666666667</c:v>
                </c:pt>
                <c:pt idx="28">
                  <c:v>0.16473750000000004</c:v>
                </c:pt>
                <c:pt idx="29">
                  <c:v>0.17073611111111114</c:v>
                </c:pt>
                <c:pt idx="30">
                  <c:v>0.17673055555555559</c:v>
                </c:pt>
                <c:pt idx="31">
                  <c:v>0.18272638888888892</c:v>
                </c:pt>
                <c:pt idx="32">
                  <c:v>0.18872638888888893</c:v>
                </c:pt>
                <c:pt idx="33">
                  <c:v>0.1947305555555556</c:v>
                </c:pt>
                <c:pt idx="34">
                  <c:v>0.20073888888888894</c:v>
                </c:pt>
                <c:pt idx="35">
                  <c:v>0.20675138888888894</c:v>
                </c:pt>
                <c:pt idx="36">
                  <c:v>0.21275555555555561</c:v>
                </c:pt>
                <c:pt idx="37">
                  <c:v>0.21876805555555562</c:v>
                </c:pt>
                <c:pt idx="38">
                  <c:v>0.22478472222222229</c:v>
                </c:pt>
                <c:pt idx="39">
                  <c:v>0.23080555555555562</c:v>
                </c:pt>
                <c:pt idx="40">
                  <c:v>0.23683472222222229</c:v>
                </c:pt>
                <c:pt idx="41">
                  <c:v>0.24286388888888896</c:v>
                </c:pt>
                <c:pt idx="42">
                  <c:v>0.24890138888888896</c:v>
                </c:pt>
                <c:pt idx="43">
                  <c:v>0.25494305555555563</c:v>
                </c:pt>
                <c:pt idx="44">
                  <c:v>0.26097222222222227</c:v>
                </c:pt>
                <c:pt idx="45">
                  <c:v>0.26700555555555561</c:v>
                </c:pt>
                <c:pt idx="46">
                  <c:v>0.27305138888888891</c:v>
                </c:pt>
                <c:pt idx="47">
                  <c:v>0.27908888888888894</c:v>
                </c:pt>
                <c:pt idx="48">
                  <c:v>0.28513472222222225</c:v>
                </c:pt>
                <c:pt idx="49">
                  <c:v>0.29118055555555555</c:v>
                </c:pt>
                <c:pt idx="50">
                  <c:v>0.29722222222222222</c:v>
                </c:pt>
                <c:pt idx="51">
                  <c:v>0.30327222222222222</c:v>
                </c:pt>
                <c:pt idx="52">
                  <c:v>0.30932638888888886</c:v>
                </c:pt>
                <c:pt idx="53">
                  <c:v>0.31538055555555555</c:v>
                </c:pt>
                <c:pt idx="54">
                  <c:v>0.32143888888888889</c:v>
                </c:pt>
                <c:pt idx="55">
                  <c:v>0.32750555555555555</c:v>
                </c:pt>
                <c:pt idx="56">
                  <c:v>0.33357222222222221</c:v>
                </c:pt>
                <c:pt idx="57">
                  <c:v>0.33963888888888888</c:v>
                </c:pt>
                <c:pt idx="58">
                  <c:v>0.34570555555555554</c:v>
                </c:pt>
                <c:pt idx="59">
                  <c:v>0.3517763888888889</c:v>
                </c:pt>
                <c:pt idx="60">
                  <c:v>0.35785555555555559</c:v>
                </c:pt>
                <c:pt idx="61">
                  <c:v>0.36393055555555559</c:v>
                </c:pt>
                <c:pt idx="62">
                  <c:v>0.36999722222222226</c:v>
                </c:pt>
                <c:pt idx="63">
                  <c:v>0.37608055555555558</c:v>
                </c:pt>
                <c:pt idx="64">
                  <c:v>0.38217222222222225</c:v>
                </c:pt>
                <c:pt idx="65">
                  <c:v>0.38825555555555558</c:v>
                </c:pt>
                <c:pt idx="66">
                  <c:v>0.3943430555555556</c:v>
                </c:pt>
                <c:pt idx="67">
                  <c:v>0.40044722222222229</c:v>
                </c:pt>
                <c:pt idx="68">
                  <c:v>0.40655972222222231</c:v>
                </c:pt>
                <c:pt idx="69">
                  <c:v>0.41267222222222233</c:v>
                </c:pt>
                <c:pt idx="70">
                  <c:v>0.41878888888888899</c:v>
                </c:pt>
                <c:pt idx="71">
                  <c:v>0.42490972222222234</c:v>
                </c:pt>
                <c:pt idx="72">
                  <c:v>0.43103888888888903</c:v>
                </c:pt>
                <c:pt idx="73">
                  <c:v>0.43718055555555568</c:v>
                </c:pt>
                <c:pt idx="74">
                  <c:v>0.44333055555555567</c:v>
                </c:pt>
                <c:pt idx="75">
                  <c:v>0.44948055555555566</c:v>
                </c:pt>
                <c:pt idx="76">
                  <c:v>0.45562222222222232</c:v>
                </c:pt>
                <c:pt idx="77">
                  <c:v>0.46176388888888897</c:v>
                </c:pt>
                <c:pt idx="78">
                  <c:v>0.46792222222222229</c:v>
                </c:pt>
                <c:pt idx="79">
                  <c:v>0.47409722222222228</c:v>
                </c:pt>
                <c:pt idx="80">
                  <c:v>0.48027222222222227</c:v>
                </c:pt>
                <c:pt idx="81">
                  <c:v>0.48643888888888892</c:v>
                </c:pt>
                <c:pt idx="82">
                  <c:v>0.49261388888888891</c:v>
                </c:pt>
                <c:pt idx="83">
                  <c:v>0.49880555555555556</c:v>
                </c:pt>
                <c:pt idx="84">
                  <c:v>0.5050055555555556</c:v>
                </c:pt>
                <c:pt idx="85">
                  <c:v>0.51121388888888897</c:v>
                </c:pt>
                <c:pt idx="86">
                  <c:v>0.51742222222222234</c:v>
                </c:pt>
                <c:pt idx="87">
                  <c:v>0.52363472222222229</c:v>
                </c:pt>
                <c:pt idx="88">
                  <c:v>0.52985972222222233</c:v>
                </c:pt>
                <c:pt idx="89">
                  <c:v>0.53608055555555567</c:v>
                </c:pt>
                <c:pt idx="90">
                  <c:v>0.54230972222222229</c:v>
                </c:pt>
                <c:pt idx="91">
                  <c:v>0.54855555555555557</c:v>
                </c:pt>
                <c:pt idx="92">
                  <c:v>0.55479722222222227</c:v>
                </c:pt>
                <c:pt idx="93">
                  <c:v>0.56104305555555556</c:v>
                </c:pt>
                <c:pt idx="94">
                  <c:v>0.56730555555555551</c:v>
                </c:pt>
                <c:pt idx="95">
                  <c:v>0.57357222222222215</c:v>
                </c:pt>
                <c:pt idx="96">
                  <c:v>0.57984722222222218</c:v>
                </c:pt>
                <c:pt idx="97">
                  <c:v>0.58613055555555549</c:v>
                </c:pt>
                <c:pt idx="98">
                  <c:v>0.5924138888888888</c:v>
                </c:pt>
                <c:pt idx="99">
                  <c:v>0.59870972222222218</c:v>
                </c:pt>
                <c:pt idx="100">
                  <c:v>0.60501805555555555</c:v>
                </c:pt>
                <c:pt idx="101">
                  <c:v>0.61133888888888888</c:v>
                </c:pt>
                <c:pt idx="102">
                  <c:v>0.61768055555555557</c:v>
                </c:pt>
                <c:pt idx="103">
                  <c:v>0.62402222222222226</c:v>
                </c:pt>
                <c:pt idx="104">
                  <c:v>0.63035972222222225</c:v>
                </c:pt>
                <c:pt idx="105">
                  <c:v>0.63670555555555564</c:v>
                </c:pt>
                <c:pt idx="106">
                  <c:v>0.6430597222222223</c:v>
                </c:pt>
                <c:pt idx="107">
                  <c:v>0.64941388888888896</c:v>
                </c:pt>
                <c:pt idx="108">
                  <c:v>0.65576805555555562</c:v>
                </c:pt>
                <c:pt idx="109">
                  <c:v>0.66213888888888894</c:v>
                </c:pt>
                <c:pt idx="110">
                  <c:v>0.66852222222222224</c:v>
                </c:pt>
                <c:pt idx="111">
                  <c:v>0.67490555555555554</c:v>
                </c:pt>
                <c:pt idx="112">
                  <c:v>0.68130138888888891</c:v>
                </c:pt>
                <c:pt idx="113">
                  <c:v>0.68770972222222226</c:v>
                </c:pt>
                <c:pt idx="114">
                  <c:v>0.69412222222222231</c:v>
                </c:pt>
                <c:pt idx="115">
                  <c:v>0.70053888888888893</c:v>
                </c:pt>
                <c:pt idx="116">
                  <c:v>0.70696805555555564</c:v>
                </c:pt>
                <c:pt idx="117">
                  <c:v>0.71341388888888901</c:v>
                </c:pt>
                <c:pt idx="118">
                  <c:v>0.71987222222222236</c:v>
                </c:pt>
                <c:pt idx="119">
                  <c:v>0.72633888888888898</c:v>
                </c:pt>
                <c:pt idx="120">
                  <c:v>0.73281388888888899</c:v>
                </c:pt>
                <c:pt idx="121">
                  <c:v>0.73929722222222227</c:v>
                </c:pt>
                <c:pt idx="122">
                  <c:v>0.74578888888888895</c:v>
                </c:pt>
                <c:pt idx="123">
                  <c:v>0.7522888888888889</c:v>
                </c:pt>
                <c:pt idx="124">
                  <c:v>0.75879305555555554</c:v>
                </c:pt>
                <c:pt idx="125">
                  <c:v>0.76531388888888885</c:v>
                </c:pt>
                <c:pt idx="126">
                  <c:v>0.77184722222222213</c:v>
                </c:pt>
                <c:pt idx="127">
                  <c:v>0.7783888888888888</c:v>
                </c:pt>
                <c:pt idx="128">
                  <c:v>0.78494305555555544</c:v>
                </c:pt>
                <c:pt idx="129">
                  <c:v>0.79151388888888874</c:v>
                </c:pt>
                <c:pt idx="130">
                  <c:v>0.7981055555555554</c:v>
                </c:pt>
                <c:pt idx="131">
                  <c:v>0.80471388888888873</c:v>
                </c:pt>
                <c:pt idx="132">
                  <c:v>0.81133888888888872</c:v>
                </c:pt>
                <c:pt idx="133">
                  <c:v>0.8179722222222221</c:v>
                </c:pt>
                <c:pt idx="134">
                  <c:v>0.82460555555555548</c:v>
                </c:pt>
                <c:pt idx="135">
                  <c:v>0.83123888888888886</c:v>
                </c:pt>
                <c:pt idx="136">
                  <c:v>0.83788472222222221</c:v>
                </c:pt>
                <c:pt idx="137">
                  <c:v>0.84454722222222223</c:v>
                </c:pt>
                <c:pt idx="138">
                  <c:v>0.85122222222222221</c:v>
                </c:pt>
                <c:pt idx="139">
                  <c:v>0.85791388888888886</c:v>
                </c:pt>
                <c:pt idx="140">
                  <c:v>0.86462222222222218</c:v>
                </c:pt>
                <c:pt idx="141">
                  <c:v>0.87134305555555547</c:v>
                </c:pt>
                <c:pt idx="142">
                  <c:v>0.87807638888888884</c:v>
                </c:pt>
                <c:pt idx="143">
                  <c:v>0.88482222222222218</c:v>
                </c:pt>
                <c:pt idx="144">
                  <c:v>0.89157638888888879</c:v>
                </c:pt>
                <c:pt idx="145">
                  <c:v>0.8983388888888888</c:v>
                </c:pt>
                <c:pt idx="146">
                  <c:v>0.90511388888888877</c:v>
                </c:pt>
                <c:pt idx="147">
                  <c:v>0.9119138888888888</c:v>
                </c:pt>
                <c:pt idx="148">
                  <c:v>0.91873055555555549</c:v>
                </c:pt>
                <c:pt idx="149">
                  <c:v>0.92555138888888888</c:v>
                </c:pt>
                <c:pt idx="150">
                  <c:v>0.93238055555555555</c:v>
                </c:pt>
                <c:pt idx="151">
                  <c:v>0.93922638888888887</c:v>
                </c:pt>
                <c:pt idx="152">
                  <c:v>0.94610138888888884</c:v>
                </c:pt>
                <c:pt idx="153">
                  <c:v>0.95299722222222216</c:v>
                </c:pt>
                <c:pt idx="154">
                  <c:v>0.95990555555555546</c:v>
                </c:pt>
                <c:pt idx="155">
                  <c:v>0.96683055555555542</c:v>
                </c:pt>
                <c:pt idx="156">
                  <c:v>0.97376805555555546</c:v>
                </c:pt>
                <c:pt idx="157">
                  <c:v>0.98072638888888874</c:v>
                </c:pt>
                <c:pt idx="158">
                  <c:v>0.98770555555555539</c:v>
                </c:pt>
                <c:pt idx="159">
                  <c:v>0.99469305555555543</c:v>
                </c:pt>
                <c:pt idx="160">
                  <c:v>1.0017013888888888</c:v>
                </c:pt>
                <c:pt idx="161">
                  <c:v>1.0087305555555555</c:v>
                </c:pt>
                <c:pt idx="162">
                  <c:v>1.0157722222222221</c:v>
                </c:pt>
                <c:pt idx="163">
                  <c:v>1.0228305555555555</c:v>
                </c:pt>
                <c:pt idx="164">
                  <c:v>1.0299013888888888</c:v>
                </c:pt>
                <c:pt idx="165">
                  <c:v>1.0369847222222222</c:v>
                </c:pt>
                <c:pt idx="166">
                  <c:v>1.0440888888888888</c:v>
                </c:pt>
                <c:pt idx="167">
                  <c:v>1.0512222222222223</c:v>
                </c:pt>
                <c:pt idx="168">
                  <c:v>1.058388888888889</c:v>
                </c:pt>
                <c:pt idx="169">
                  <c:v>1.0655763888888889</c:v>
                </c:pt>
                <c:pt idx="170">
                  <c:v>1.0727722222222222</c:v>
                </c:pt>
                <c:pt idx="171">
                  <c:v>1.0799847222222223</c:v>
                </c:pt>
                <c:pt idx="172">
                  <c:v>1.0872222222222223</c:v>
                </c:pt>
                <c:pt idx="173">
                  <c:v>1.0944930555555556</c:v>
                </c:pt>
                <c:pt idx="174">
                  <c:v>1.1017930555555557</c:v>
                </c:pt>
                <c:pt idx="175">
                  <c:v>1.1091138888888892</c:v>
                </c:pt>
                <c:pt idx="176">
                  <c:v>1.1164597222222226</c:v>
                </c:pt>
                <c:pt idx="177">
                  <c:v>1.1238263888888893</c:v>
                </c:pt>
                <c:pt idx="178">
                  <c:v>1.1312138888888894</c:v>
                </c:pt>
                <c:pt idx="179">
                  <c:v>1.1386222222222226</c:v>
                </c:pt>
                <c:pt idx="180">
                  <c:v>1.1460597222222226</c:v>
                </c:pt>
                <c:pt idx="181">
                  <c:v>1.1535305555555559</c:v>
                </c:pt>
                <c:pt idx="182">
                  <c:v>1.161018055555556</c:v>
                </c:pt>
                <c:pt idx="183">
                  <c:v>1.1685263888888893</c:v>
                </c:pt>
                <c:pt idx="184">
                  <c:v>1.1760722222222226</c:v>
                </c:pt>
                <c:pt idx="185">
                  <c:v>1.1836513888888893</c:v>
                </c:pt>
                <c:pt idx="186">
                  <c:v>1.191255555555556</c:v>
                </c:pt>
                <c:pt idx="187">
                  <c:v>1.1988805555555559</c:v>
                </c:pt>
                <c:pt idx="188">
                  <c:v>1.2065388888888893</c:v>
                </c:pt>
                <c:pt idx="189">
                  <c:v>1.2142388888888893</c:v>
                </c:pt>
                <c:pt idx="190">
                  <c:v>1.2219722222222227</c:v>
                </c:pt>
                <c:pt idx="191">
                  <c:v>1.229743055555556</c:v>
                </c:pt>
                <c:pt idx="192">
                  <c:v>1.2375513888888894</c:v>
                </c:pt>
                <c:pt idx="193">
                  <c:v>1.2453930555555561</c:v>
                </c:pt>
                <c:pt idx="194">
                  <c:v>1.2532763888888894</c:v>
                </c:pt>
                <c:pt idx="195">
                  <c:v>1.2612013888888893</c:v>
                </c:pt>
                <c:pt idx="196">
                  <c:v>1.269168055555556</c:v>
                </c:pt>
                <c:pt idx="197">
                  <c:v>1.277180555555556</c:v>
                </c:pt>
                <c:pt idx="198">
                  <c:v>1.2852222222222227</c:v>
                </c:pt>
                <c:pt idx="199">
                  <c:v>1.2933013888888893</c:v>
                </c:pt>
                <c:pt idx="200">
                  <c:v>1.3014347222222227</c:v>
                </c:pt>
                <c:pt idx="201">
                  <c:v>1.3096138888888893</c:v>
                </c:pt>
                <c:pt idx="202">
                  <c:v>1.3178305555555561</c:v>
                </c:pt>
                <c:pt idx="203">
                  <c:v>1.3261013888888893</c:v>
                </c:pt>
                <c:pt idx="204">
                  <c:v>1.3344347222222226</c:v>
                </c:pt>
                <c:pt idx="205">
                  <c:v>1.3428222222222226</c:v>
                </c:pt>
                <c:pt idx="206">
                  <c:v>1.3512638888888893</c:v>
                </c:pt>
                <c:pt idx="207">
                  <c:v>1.3597638888888892</c:v>
                </c:pt>
                <c:pt idx="208">
                  <c:v>1.3683305555555558</c:v>
                </c:pt>
                <c:pt idx="209">
                  <c:v>1.3769597222222225</c:v>
                </c:pt>
                <c:pt idx="210">
                  <c:v>1.3856472222222225</c:v>
                </c:pt>
                <c:pt idx="211">
                  <c:v>1.3944055555555559</c:v>
                </c:pt>
                <c:pt idx="212">
                  <c:v>1.403230555555556</c:v>
                </c:pt>
                <c:pt idx="213">
                  <c:v>1.4121138888888893</c:v>
                </c:pt>
                <c:pt idx="214">
                  <c:v>1.4210805555555559</c:v>
                </c:pt>
                <c:pt idx="215">
                  <c:v>1.4301388888888893</c:v>
                </c:pt>
              </c:numCache>
            </c:numRef>
          </c:xVal>
          <c:yVal>
            <c:numRef>
              <c:f>'Batch 7'!$L$34:$L$2003</c:f>
              <c:numCache>
                <c:formatCode>General</c:formatCode>
                <c:ptCount val="1970"/>
                <c:pt idx="0">
                  <c:v>8040</c:v>
                </c:pt>
                <c:pt idx="1">
                  <c:v>7970</c:v>
                </c:pt>
                <c:pt idx="2">
                  <c:v>7930</c:v>
                </c:pt>
                <c:pt idx="3">
                  <c:v>7890</c:v>
                </c:pt>
                <c:pt idx="4">
                  <c:v>7850</c:v>
                </c:pt>
                <c:pt idx="5">
                  <c:v>7800</c:v>
                </c:pt>
                <c:pt idx="6">
                  <c:v>7760</c:v>
                </c:pt>
                <c:pt idx="7">
                  <c:v>7720</c:v>
                </c:pt>
                <c:pt idx="8">
                  <c:v>7680</c:v>
                </c:pt>
                <c:pt idx="9">
                  <c:v>7650</c:v>
                </c:pt>
                <c:pt idx="10">
                  <c:v>7610</c:v>
                </c:pt>
                <c:pt idx="11">
                  <c:v>7580</c:v>
                </c:pt>
                <c:pt idx="12">
                  <c:v>7530</c:v>
                </c:pt>
                <c:pt idx="13">
                  <c:v>7490</c:v>
                </c:pt>
                <c:pt idx="14">
                  <c:v>7450</c:v>
                </c:pt>
                <c:pt idx="15">
                  <c:v>7420</c:v>
                </c:pt>
                <c:pt idx="16">
                  <c:v>7380</c:v>
                </c:pt>
                <c:pt idx="17">
                  <c:v>7340</c:v>
                </c:pt>
                <c:pt idx="18">
                  <c:v>7300</c:v>
                </c:pt>
                <c:pt idx="19">
                  <c:v>7260</c:v>
                </c:pt>
                <c:pt idx="20">
                  <c:v>7220</c:v>
                </c:pt>
                <c:pt idx="21">
                  <c:v>7180</c:v>
                </c:pt>
                <c:pt idx="22">
                  <c:v>7140</c:v>
                </c:pt>
                <c:pt idx="23">
                  <c:v>7100</c:v>
                </c:pt>
                <c:pt idx="24">
                  <c:v>7060</c:v>
                </c:pt>
                <c:pt idx="25">
                  <c:v>7010</c:v>
                </c:pt>
                <c:pt idx="26">
                  <c:v>6980</c:v>
                </c:pt>
                <c:pt idx="27">
                  <c:v>6940</c:v>
                </c:pt>
                <c:pt idx="28">
                  <c:v>6900</c:v>
                </c:pt>
                <c:pt idx="29">
                  <c:v>6860</c:v>
                </c:pt>
                <c:pt idx="30">
                  <c:v>6820</c:v>
                </c:pt>
                <c:pt idx="31">
                  <c:v>6780</c:v>
                </c:pt>
                <c:pt idx="32">
                  <c:v>6750</c:v>
                </c:pt>
                <c:pt idx="33">
                  <c:v>6700</c:v>
                </c:pt>
                <c:pt idx="34">
                  <c:v>6670</c:v>
                </c:pt>
                <c:pt idx="35">
                  <c:v>6620</c:v>
                </c:pt>
                <c:pt idx="36">
                  <c:v>6570</c:v>
                </c:pt>
                <c:pt idx="37">
                  <c:v>6540</c:v>
                </c:pt>
                <c:pt idx="38">
                  <c:v>6510</c:v>
                </c:pt>
                <c:pt idx="39">
                  <c:v>6460</c:v>
                </c:pt>
                <c:pt idx="40">
                  <c:v>6430</c:v>
                </c:pt>
                <c:pt idx="41">
                  <c:v>6390</c:v>
                </c:pt>
                <c:pt idx="42">
                  <c:v>6350</c:v>
                </c:pt>
                <c:pt idx="43">
                  <c:v>6300</c:v>
                </c:pt>
                <c:pt idx="44">
                  <c:v>6280</c:v>
                </c:pt>
                <c:pt idx="45">
                  <c:v>6250</c:v>
                </c:pt>
                <c:pt idx="46">
                  <c:v>6210</c:v>
                </c:pt>
                <c:pt idx="47">
                  <c:v>6170</c:v>
                </c:pt>
                <c:pt idx="48">
                  <c:v>6130</c:v>
                </c:pt>
                <c:pt idx="49">
                  <c:v>6110</c:v>
                </c:pt>
                <c:pt idx="50">
                  <c:v>6060</c:v>
                </c:pt>
                <c:pt idx="51">
                  <c:v>6040</c:v>
                </c:pt>
                <c:pt idx="52">
                  <c:v>6000</c:v>
                </c:pt>
                <c:pt idx="53">
                  <c:v>5940</c:v>
                </c:pt>
                <c:pt idx="54">
                  <c:v>5920</c:v>
                </c:pt>
                <c:pt idx="55">
                  <c:v>5880</c:v>
                </c:pt>
                <c:pt idx="56">
                  <c:v>5840</c:v>
                </c:pt>
                <c:pt idx="57">
                  <c:v>5810</c:v>
                </c:pt>
                <c:pt idx="58">
                  <c:v>5780</c:v>
                </c:pt>
                <c:pt idx="59">
                  <c:v>5730</c:v>
                </c:pt>
                <c:pt idx="60">
                  <c:v>5690</c:v>
                </c:pt>
                <c:pt idx="61">
                  <c:v>5670</c:v>
                </c:pt>
                <c:pt idx="62">
                  <c:v>5620</c:v>
                </c:pt>
                <c:pt idx="63">
                  <c:v>5580</c:v>
                </c:pt>
                <c:pt idx="64">
                  <c:v>5550</c:v>
                </c:pt>
                <c:pt idx="65">
                  <c:v>5520</c:v>
                </c:pt>
                <c:pt idx="66">
                  <c:v>5470</c:v>
                </c:pt>
                <c:pt idx="67">
                  <c:v>5450</c:v>
                </c:pt>
                <c:pt idx="68">
                  <c:v>5410</c:v>
                </c:pt>
                <c:pt idx="69">
                  <c:v>5370</c:v>
                </c:pt>
                <c:pt idx="70">
                  <c:v>5340</c:v>
                </c:pt>
                <c:pt idx="71">
                  <c:v>5300</c:v>
                </c:pt>
                <c:pt idx="72">
                  <c:v>5270</c:v>
                </c:pt>
                <c:pt idx="73">
                  <c:v>5240</c:v>
                </c:pt>
                <c:pt idx="74">
                  <c:v>5200</c:v>
                </c:pt>
                <c:pt idx="75">
                  <c:v>5170</c:v>
                </c:pt>
                <c:pt idx="76">
                  <c:v>5130</c:v>
                </c:pt>
                <c:pt idx="77">
                  <c:v>5110</c:v>
                </c:pt>
                <c:pt idx="78">
                  <c:v>5070</c:v>
                </c:pt>
                <c:pt idx="79">
                  <c:v>5040</c:v>
                </c:pt>
                <c:pt idx="80">
                  <c:v>5000</c:v>
                </c:pt>
                <c:pt idx="81">
                  <c:v>4960</c:v>
                </c:pt>
                <c:pt idx="82">
                  <c:v>4940</c:v>
                </c:pt>
                <c:pt idx="83">
                  <c:v>4900</c:v>
                </c:pt>
                <c:pt idx="84">
                  <c:v>4870</c:v>
                </c:pt>
                <c:pt idx="85">
                  <c:v>4830</c:v>
                </c:pt>
                <c:pt idx="86">
                  <c:v>4800</c:v>
                </c:pt>
                <c:pt idx="87">
                  <c:v>4770</c:v>
                </c:pt>
                <c:pt idx="88">
                  <c:v>4740</c:v>
                </c:pt>
                <c:pt idx="89">
                  <c:v>4700</c:v>
                </c:pt>
                <c:pt idx="90">
                  <c:v>4680</c:v>
                </c:pt>
                <c:pt idx="91">
                  <c:v>4640</c:v>
                </c:pt>
                <c:pt idx="92">
                  <c:v>4630</c:v>
                </c:pt>
                <c:pt idx="93">
                  <c:v>4600</c:v>
                </c:pt>
                <c:pt idx="94">
                  <c:v>4570</c:v>
                </c:pt>
                <c:pt idx="95">
                  <c:v>4550</c:v>
                </c:pt>
                <c:pt idx="96">
                  <c:v>4510</c:v>
                </c:pt>
                <c:pt idx="97">
                  <c:v>4480</c:v>
                </c:pt>
                <c:pt idx="98">
                  <c:v>4440</c:v>
                </c:pt>
                <c:pt idx="99">
                  <c:v>4410</c:v>
                </c:pt>
                <c:pt idx="100">
                  <c:v>4370</c:v>
                </c:pt>
                <c:pt idx="101">
                  <c:v>4340</c:v>
                </c:pt>
                <c:pt idx="102">
                  <c:v>4320</c:v>
                </c:pt>
                <c:pt idx="103">
                  <c:v>4280</c:v>
                </c:pt>
                <c:pt idx="104">
                  <c:v>4250</c:v>
                </c:pt>
                <c:pt idx="105">
                  <c:v>4220</c:v>
                </c:pt>
                <c:pt idx="106">
                  <c:v>4190</c:v>
                </c:pt>
                <c:pt idx="107">
                  <c:v>4150</c:v>
                </c:pt>
                <c:pt idx="108">
                  <c:v>4120</c:v>
                </c:pt>
                <c:pt idx="109">
                  <c:v>4090</c:v>
                </c:pt>
                <c:pt idx="110">
                  <c:v>4060</c:v>
                </c:pt>
                <c:pt idx="111">
                  <c:v>4030</c:v>
                </c:pt>
                <c:pt idx="112">
                  <c:v>3990</c:v>
                </c:pt>
                <c:pt idx="113">
                  <c:v>3970</c:v>
                </c:pt>
                <c:pt idx="114">
                  <c:v>3930</c:v>
                </c:pt>
                <c:pt idx="115">
                  <c:v>3900</c:v>
                </c:pt>
                <c:pt idx="116">
                  <c:v>3880</c:v>
                </c:pt>
                <c:pt idx="117">
                  <c:v>3840</c:v>
                </c:pt>
                <c:pt idx="118">
                  <c:v>3800</c:v>
                </c:pt>
                <c:pt idx="119">
                  <c:v>3770</c:v>
                </c:pt>
                <c:pt idx="120">
                  <c:v>3750</c:v>
                </c:pt>
                <c:pt idx="121">
                  <c:v>3710</c:v>
                </c:pt>
                <c:pt idx="122">
                  <c:v>3680</c:v>
                </c:pt>
                <c:pt idx="123">
                  <c:v>3650</c:v>
                </c:pt>
                <c:pt idx="124">
                  <c:v>3620</c:v>
                </c:pt>
                <c:pt idx="125">
                  <c:v>3590</c:v>
                </c:pt>
                <c:pt idx="126">
                  <c:v>3560</c:v>
                </c:pt>
                <c:pt idx="127">
                  <c:v>3530</c:v>
                </c:pt>
                <c:pt idx="128">
                  <c:v>3500</c:v>
                </c:pt>
                <c:pt idx="129">
                  <c:v>3470</c:v>
                </c:pt>
                <c:pt idx="130">
                  <c:v>3430</c:v>
                </c:pt>
                <c:pt idx="131">
                  <c:v>3410</c:v>
                </c:pt>
                <c:pt idx="132">
                  <c:v>3370</c:v>
                </c:pt>
                <c:pt idx="133">
                  <c:v>3350</c:v>
                </c:pt>
                <c:pt idx="134">
                  <c:v>3310</c:v>
                </c:pt>
                <c:pt idx="135">
                  <c:v>3280</c:v>
                </c:pt>
                <c:pt idx="136">
                  <c:v>3260</c:v>
                </c:pt>
                <c:pt idx="137">
                  <c:v>3220</c:v>
                </c:pt>
                <c:pt idx="138">
                  <c:v>3190</c:v>
                </c:pt>
                <c:pt idx="139">
                  <c:v>3170</c:v>
                </c:pt>
                <c:pt idx="140">
                  <c:v>3140</c:v>
                </c:pt>
                <c:pt idx="141">
                  <c:v>3100</c:v>
                </c:pt>
                <c:pt idx="142">
                  <c:v>3070</c:v>
                </c:pt>
                <c:pt idx="143">
                  <c:v>3040</c:v>
                </c:pt>
                <c:pt idx="144">
                  <c:v>3020</c:v>
                </c:pt>
                <c:pt idx="145">
                  <c:v>2990</c:v>
                </c:pt>
                <c:pt idx="146">
                  <c:v>2950</c:v>
                </c:pt>
                <c:pt idx="147">
                  <c:v>2920</c:v>
                </c:pt>
                <c:pt idx="148">
                  <c:v>2900</c:v>
                </c:pt>
                <c:pt idx="149">
                  <c:v>2860</c:v>
                </c:pt>
                <c:pt idx="150">
                  <c:v>2830</c:v>
                </c:pt>
                <c:pt idx="151">
                  <c:v>2800</c:v>
                </c:pt>
                <c:pt idx="152">
                  <c:v>2770</c:v>
                </c:pt>
                <c:pt idx="153">
                  <c:v>2740</c:v>
                </c:pt>
                <c:pt idx="154">
                  <c:v>2720</c:v>
                </c:pt>
                <c:pt idx="155">
                  <c:v>2690</c:v>
                </c:pt>
                <c:pt idx="156">
                  <c:v>2660</c:v>
                </c:pt>
                <c:pt idx="157">
                  <c:v>2630</c:v>
                </c:pt>
                <c:pt idx="158">
                  <c:v>2600</c:v>
                </c:pt>
                <c:pt idx="159">
                  <c:v>2570</c:v>
                </c:pt>
                <c:pt idx="160">
                  <c:v>2550</c:v>
                </c:pt>
                <c:pt idx="161">
                  <c:v>2510</c:v>
                </c:pt>
                <c:pt idx="162">
                  <c:v>2480</c:v>
                </c:pt>
                <c:pt idx="163">
                  <c:v>2460</c:v>
                </c:pt>
                <c:pt idx="164">
                  <c:v>2420</c:v>
                </c:pt>
                <c:pt idx="165">
                  <c:v>2400</c:v>
                </c:pt>
                <c:pt idx="166">
                  <c:v>2360</c:v>
                </c:pt>
                <c:pt idx="167">
                  <c:v>2340</c:v>
                </c:pt>
                <c:pt idx="168">
                  <c:v>2310</c:v>
                </c:pt>
                <c:pt idx="169">
                  <c:v>2290</c:v>
                </c:pt>
                <c:pt idx="170">
                  <c:v>2260</c:v>
                </c:pt>
                <c:pt idx="171">
                  <c:v>2230</c:v>
                </c:pt>
                <c:pt idx="172">
                  <c:v>2200</c:v>
                </c:pt>
                <c:pt idx="173">
                  <c:v>2170</c:v>
                </c:pt>
                <c:pt idx="174">
                  <c:v>2140</c:v>
                </c:pt>
                <c:pt idx="175">
                  <c:v>2120</c:v>
                </c:pt>
                <c:pt idx="176">
                  <c:v>2080</c:v>
                </c:pt>
                <c:pt idx="177">
                  <c:v>2060</c:v>
                </c:pt>
                <c:pt idx="178">
                  <c:v>2020</c:v>
                </c:pt>
                <c:pt idx="179">
                  <c:v>1992</c:v>
                </c:pt>
                <c:pt idx="180">
                  <c:v>1960</c:v>
                </c:pt>
                <c:pt idx="181">
                  <c:v>1935</c:v>
                </c:pt>
                <c:pt idx="182">
                  <c:v>1913</c:v>
                </c:pt>
                <c:pt idx="183">
                  <c:v>1876</c:v>
                </c:pt>
                <c:pt idx="184">
                  <c:v>1846</c:v>
                </c:pt>
                <c:pt idx="185">
                  <c:v>1816</c:v>
                </c:pt>
                <c:pt idx="186">
                  <c:v>1794</c:v>
                </c:pt>
                <c:pt idx="187">
                  <c:v>1772</c:v>
                </c:pt>
                <c:pt idx="188">
                  <c:v>1741</c:v>
                </c:pt>
                <c:pt idx="189">
                  <c:v>1718</c:v>
                </c:pt>
                <c:pt idx="190">
                  <c:v>1686</c:v>
                </c:pt>
                <c:pt idx="191">
                  <c:v>1659</c:v>
                </c:pt>
                <c:pt idx="192">
                  <c:v>1635</c:v>
                </c:pt>
                <c:pt idx="193">
                  <c:v>1601</c:v>
                </c:pt>
                <c:pt idx="194">
                  <c:v>1578</c:v>
                </c:pt>
                <c:pt idx="195">
                  <c:v>1551</c:v>
                </c:pt>
                <c:pt idx="196">
                  <c:v>1522</c:v>
                </c:pt>
                <c:pt idx="197">
                  <c:v>1492</c:v>
                </c:pt>
                <c:pt idx="198">
                  <c:v>1462</c:v>
                </c:pt>
                <c:pt idx="199">
                  <c:v>1431</c:v>
                </c:pt>
                <c:pt idx="200">
                  <c:v>1408</c:v>
                </c:pt>
                <c:pt idx="201">
                  <c:v>1391</c:v>
                </c:pt>
                <c:pt idx="202">
                  <c:v>1362</c:v>
                </c:pt>
                <c:pt idx="203">
                  <c:v>1338</c:v>
                </c:pt>
                <c:pt idx="204">
                  <c:v>1304</c:v>
                </c:pt>
                <c:pt idx="205">
                  <c:v>1268</c:v>
                </c:pt>
                <c:pt idx="206">
                  <c:v>1246</c:v>
                </c:pt>
                <c:pt idx="207">
                  <c:v>1222</c:v>
                </c:pt>
                <c:pt idx="208">
                  <c:v>1191</c:v>
                </c:pt>
                <c:pt idx="209">
                  <c:v>1174</c:v>
                </c:pt>
                <c:pt idx="210">
                  <c:v>1146</c:v>
                </c:pt>
                <c:pt idx="211">
                  <c:v>1119</c:v>
                </c:pt>
                <c:pt idx="212">
                  <c:v>1085</c:v>
                </c:pt>
                <c:pt idx="213">
                  <c:v>1064</c:v>
                </c:pt>
                <c:pt idx="214">
                  <c:v>1039</c:v>
                </c:pt>
                <c:pt idx="215">
                  <c:v>1005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061184"/>
        <c:axId val="340538880"/>
      </c:scatterChart>
      <c:valAx>
        <c:axId val="340061184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538880"/>
        <c:crosses val="autoZero"/>
        <c:crossBetween val="midCat"/>
      </c:valAx>
      <c:valAx>
        <c:axId val="340538880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061184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7'!$L$34:$L$2003</c:f>
              <c:numCache>
                <c:formatCode>General</c:formatCode>
                <c:ptCount val="1970"/>
                <c:pt idx="0">
                  <c:v>8040</c:v>
                </c:pt>
                <c:pt idx="1">
                  <c:v>7970</c:v>
                </c:pt>
                <c:pt idx="2">
                  <c:v>7930</c:v>
                </c:pt>
                <c:pt idx="3">
                  <c:v>7890</c:v>
                </c:pt>
                <c:pt idx="4">
                  <c:v>7850</c:v>
                </c:pt>
                <c:pt idx="5">
                  <c:v>7800</c:v>
                </c:pt>
                <c:pt idx="6">
                  <c:v>7760</c:v>
                </c:pt>
                <c:pt idx="7">
                  <c:v>7720</c:v>
                </c:pt>
                <c:pt idx="8">
                  <c:v>7680</c:v>
                </c:pt>
                <c:pt idx="9">
                  <c:v>7650</c:v>
                </c:pt>
                <c:pt idx="10">
                  <c:v>7610</c:v>
                </c:pt>
                <c:pt idx="11">
                  <c:v>7580</c:v>
                </c:pt>
                <c:pt idx="12">
                  <c:v>7530</c:v>
                </c:pt>
                <c:pt idx="13">
                  <c:v>7490</c:v>
                </c:pt>
                <c:pt idx="14">
                  <c:v>7450</c:v>
                </c:pt>
                <c:pt idx="15">
                  <c:v>7420</c:v>
                </c:pt>
                <c:pt idx="16">
                  <c:v>7380</c:v>
                </c:pt>
                <c:pt idx="17">
                  <c:v>7340</c:v>
                </c:pt>
                <c:pt idx="18">
                  <c:v>7300</c:v>
                </c:pt>
                <c:pt idx="19">
                  <c:v>7260</c:v>
                </c:pt>
                <c:pt idx="20">
                  <c:v>7220</c:v>
                </c:pt>
                <c:pt idx="21">
                  <c:v>7180</c:v>
                </c:pt>
                <c:pt idx="22">
                  <c:v>7140</c:v>
                </c:pt>
                <c:pt idx="23">
                  <c:v>7100</c:v>
                </c:pt>
                <c:pt idx="24">
                  <c:v>7060</c:v>
                </c:pt>
                <c:pt idx="25">
                  <c:v>7010</c:v>
                </c:pt>
                <c:pt idx="26">
                  <c:v>6980</c:v>
                </c:pt>
                <c:pt idx="27">
                  <c:v>6940</c:v>
                </c:pt>
                <c:pt idx="28">
                  <c:v>6900</c:v>
                </c:pt>
                <c:pt idx="29">
                  <c:v>6860</c:v>
                </c:pt>
                <c:pt idx="30">
                  <c:v>6820</c:v>
                </c:pt>
                <c:pt idx="31">
                  <c:v>6780</c:v>
                </c:pt>
                <c:pt idx="32">
                  <c:v>6750</c:v>
                </c:pt>
                <c:pt idx="33">
                  <c:v>6700</c:v>
                </c:pt>
                <c:pt idx="34">
                  <c:v>6670</c:v>
                </c:pt>
                <c:pt idx="35">
                  <c:v>6620</c:v>
                </c:pt>
                <c:pt idx="36">
                  <c:v>6570</c:v>
                </c:pt>
                <c:pt idx="37">
                  <c:v>6540</c:v>
                </c:pt>
                <c:pt idx="38">
                  <c:v>6510</c:v>
                </c:pt>
                <c:pt idx="39">
                  <c:v>6460</c:v>
                </c:pt>
                <c:pt idx="40">
                  <c:v>6430</c:v>
                </c:pt>
                <c:pt idx="41">
                  <c:v>6390</c:v>
                </c:pt>
                <c:pt idx="42">
                  <c:v>6350</c:v>
                </c:pt>
                <c:pt idx="43">
                  <c:v>6300</c:v>
                </c:pt>
                <c:pt idx="44">
                  <c:v>6280</c:v>
                </c:pt>
                <c:pt idx="45">
                  <c:v>6250</c:v>
                </c:pt>
                <c:pt idx="46">
                  <c:v>6210</c:v>
                </c:pt>
                <c:pt idx="47">
                  <c:v>6170</c:v>
                </c:pt>
                <c:pt idx="48">
                  <c:v>6130</c:v>
                </c:pt>
                <c:pt idx="49">
                  <c:v>6110</c:v>
                </c:pt>
                <c:pt idx="50">
                  <c:v>6060</c:v>
                </c:pt>
                <c:pt idx="51">
                  <c:v>6040</c:v>
                </c:pt>
                <c:pt idx="52">
                  <c:v>6000</c:v>
                </c:pt>
                <c:pt idx="53">
                  <c:v>5940</c:v>
                </c:pt>
                <c:pt idx="54">
                  <c:v>5920</c:v>
                </c:pt>
                <c:pt idx="55">
                  <c:v>5880</c:v>
                </c:pt>
                <c:pt idx="56">
                  <c:v>5840</c:v>
                </c:pt>
                <c:pt idx="57">
                  <c:v>5810</c:v>
                </c:pt>
                <c:pt idx="58">
                  <c:v>5780</c:v>
                </c:pt>
                <c:pt idx="59">
                  <c:v>5730</c:v>
                </c:pt>
                <c:pt idx="60">
                  <c:v>5690</c:v>
                </c:pt>
                <c:pt idx="61">
                  <c:v>5670</c:v>
                </c:pt>
                <c:pt idx="62">
                  <c:v>5620</c:v>
                </c:pt>
                <c:pt idx="63">
                  <c:v>5580</c:v>
                </c:pt>
                <c:pt idx="64">
                  <c:v>5550</c:v>
                </c:pt>
                <c:pt idx="65">
                  <c:v>5520</c:v>
                </c:pt>
                <c:pt idx="66">
                  <c:v>5470</c:v>
                </c:pt>
                <c:pt idx="67">
                  <c:v>5450</c:v>
                </c:pt>
                <c:pt idx="68">
                  <c:v>5410</c:v>
                </c:pt>
                <c:pt idx="69">
                  <c:v>5370</c:v>
                </c:pt>
                <c:pt idx="70">
                  <c:v>5340</c:v>
                </c:pt>
                <c:pt idx="71">
                  <c:v>5300</c:v>
                </c:pt>
                <c:pt idx="72">
                  <c:v>5270</c:v>
                </c:pt>
                <c:pt idx="73">
                  <c:v>5240</c:v>
                </c:pt>
                <c:pt idx="74">
                  <c:v>5200</c:v>
                </c:pt>
                <c:pt idx="75">
                  <c:v>5170</c:v>
                </c:pt>
                <c:pt idx="76">
                  <c:v>5130</c:v>
                </c:pt>
                <c:pt idx="77">
                  <c:v>5110</c:v>
                </c:pt>
                <c:pt idx="78">
                  <c:v>5070</c:v>
                </c:pt>
                <c:pt idx="79">
                  <c:v>5040</c:v>
                </c:pt>
                <c:pt idx="80">
                  <c:v>5000</c:v>
                </c:pt>
                <c:pt idx="81">
                  <c:v>4960</c:v>
                </c:pt>
                <c:pt idx="82">
                  <c:v>4940</c:v>
                </c:pt>
                <c:pt idx="83">
                  <c:v>4900</c:v>
                </c:pt>
                <c:pt idx="84">
                  <c:v>4870</c:v>
                </c:pt>
                <c:pt idx="85">
                  <c:v>4830</c:v>
                </c:pt>
                <c:pt idx="86">
                  <c:v>4800</c:v>
                </c:pt>
                <c:pt idx="87">
                  <c:v>4770</c:v>
                </c:pt>
                <c:pt idx="88">
                  <c:v>4740</c:v>
                </c:pt>
                <c:pt idx="89">
                  <c:v>4700</c:v>
                </c:pt>
                <c:pt idx="90">
                  <c:v>4680</c:v>
                </c:pt>
                <c:pt idx="91">
                  <c:v>4640</c:v>
                </c:pt>
                <c:pt idx="92">
                  <c:v>4630</c:v>
                </c:pt>
                <c:pt idx="93">
                  <c:v>4600</c:v>
                </c:pt>
                <c:pt idx="94">
                  <c:v>4570</c:v>
                </c:pt>
                <c:pt idx="95">
                  <c:v>4550</c:v>
                </c:pt>
                <c:pt idx="96">
                  <c:v>4510</c:v>
                </c:pt>
                <c:pt idx="97">
                  <c:v>4480</c:v>
                </c:pt>
                <c:pt idx="98">
                  <c:v>4440</c:v>
                </c:pt>
                <c:pt idx="99">
                  <c:v>4410</c:v>
                </c:pt>
                <c:pt idx="100">
                  <c:v>4370</c:v>
                </c:pt>
                <c:pt idx="101">
                  <c:v>4340</c:v>
                </c:pt>
                <c:pt idx="102">
                  <c:v>4320</c:v>
                </c:pt>
                <c:pt idx="103">
                  <c:v>4280</c:v>
                </c:pt>
                <c:pt idx="104">
                  <c:v>4250</c:v>
                </c:pt>
                <c:pt idx="105">
                  <c:v>4220</c:v>
                </c:pt>
                <c:pt idx="106">
                  <c:v>4190</c:v>
                </c:pt>
                <c:pt idx="107">
                  <c:v>4150</c:v>
                </c:pt>
                <c:pt idx="108">
                  <c:v>4120</c:v>
                </c:pt>
                <c:pt idx="109">
                  <c:v>4090</c:v>
                </c:pt>
                <c:pt idx="110">
                  <c:v>4060</c:v>
                </c:pt>
                <c:pt idx="111">
                  <c:v>4030</c:v>
                </c:pt>
                <c:pt idx="112">
                  <c:v>3990</c:v>
                </c:pt>
                <c:pt idx="113">
                  <c:v>3970</c:v>
                </c:pt>
                <c:pt idx="114">
                  <c:v>3930</c:v>
                </c:pt>
                <c:pt idx="115">
                  <c:v>3900</c:v>
                </c:pt>
                <c:pt idx="116">
                  <c:v>3880</c:v>
                </c:pt>
                <c:pt idx="117">
                  <c:v>3840</c:v>
                </c:pt>
                <c:pt idx="118">
                  <c:v>3800</c:v>
                </c:pt>
                <c:pt idx="119">
                  <c:v>3770</c:v>
                </c:pt>
                <c:pt idx="120">
                  <c:v>3750</c:v>
                </c:pt>
                <c:pt idx="121">
                  <c:v>3710</c:v>
                </c:pt>
                <c:pt idx="122">
                  <c:v>3680</c:v>
                </c:pt>
                <c:pt idx="123">
                  <c:v>3650</c:v>
                </c:pt>
                <c:pt idx="124">
                  <c:v>3620</c:v>
                </c:pt>
                <c:pt idx="125">
                  <c:v>3590</c:v>
                </c:pt>
                <c:pt idx="126">
                  <c:v>3560</c:v>
                </c:pt>
                <c:pt idx="127">
                  <c:v>3530</c:v>
                </c:pt>
                <c:pt idx="128">
                  <c:v>3500</c:v>
                </c:pt>
                <c:pt idx="129">
                  <c:v>3470</c:v>
                </c:pt>
                <c:pt idx="130">
                  <c:v>3430</c:v>
                </c:pt>
                <c:pt idx="131">
                  <c:v>3410</c:v>
                </c:pt>
                <c:pt idx="132">
                  <c:v>3370</c:v>
                </c:pt>
                <c:pt idx="133">
                  <c:v>3350</c:v>
                </c:pt>
                <c:pt idx="134">
                  <c:v>3310</c:v>
                </c:pt>
                <c:pt idx="135">
                  <c:v>3280</c:v>
                </c:pt>
                <c:pt idx="136">
                  <c:v>3260</c:v>
                </c:pt>
                <c:pt idx="137">
                  <c:v>3220</c:v>
                </c:pt>
                <c:pt idx="138">
                  <c:v>3190</c:v>
                </c:pt>
                <c:pt idx="139">
                  <c:v>3170</c:v>
                </c:pt>
                <c:pt idx="140">
                  <c:v>3140</c:v>
                </c:pt>
                <c:pt idx="141">
                  <c:v>3100</c:v>
                </c:pt>
                <c:pt idx="142">
                  <c:v>3070</c:v>
                </c:pt>
                <c:pt idx="143">
                  <c:v>3040</c:v>
                </c:pt>
                <c:pt idx="144">
                  <c:v>3020</c:v>
                </c:pt>
                <c:pt idx="145">
                  <c:v>2990</c:v>
                </c:pt>
                <c:pt idx="146">
                  <c:v>2950</c:v>
                </c:pt>
                <c:pt idx="147">
                  <c:v>2920</c:v>
                </c:pt>
                <c:pt idx="148">
                  <c:v>2900</c:v>
                </c:pt>
                <c:pt idx="149">
                  <c:v>2860</c:v>
                </c:pt>
                <c:pt idx="150">
                  <c:v>2830</c:v>
                </c:pt>
                <c:pt idx="151">
                  <c:v>2800</c:v>
                </c:pt>
                <c:pt idx="152">
                  <c:v>2770</c:v>
                </c:pt>
                <c:pt idx="153">
                  <c:v>2740</c:v>
                </c:pt>
                <c:pt idx="154">
                  <c:v>2720</c:v>
                </c:pt>
                <c:pt idx="155">
                  <c:v>2690</c:v>
                </c:pt>
                <c:pt idx="156">
                  <c:v>2660</c:v>
                </c:pt>
                <c:pt idx="157">
                  <c:v>2630</c:v>
                </c:pt>
                <c:pt idx="158">
                  <c:v>2600</c:v>
                </c:pt>
                <c:pt idx="159">
                  <c:v>2570</c:v>
                </c:pt>
                <c:pt idx="160">
                  <c:v>2550</c:v>
                </c:pt>
                <c:pt idx="161">
                  <c:v>2510</c:v>
                </c:pt>
                <c:pt idx="162">
                  <c:v>2480</c:v>
                </c:pt>
                <c:pt idx="163">
                  <c:v>2460</c:v>
                </c:pt>
                <c:pt idx="164">
                  <c:v>2420</c:v>
                </c:pt>
                <c:pt idx="165">
                  <c:v>2400</c:v>
                </c:pt>
                <c:pt idx="166">
                  <c:v>2360</c:v>
                </c:pt>
                <c:pt idx="167">
                  <c:v>2340</c:v>
                </c:pt>
                <c:pt idx="168">
                  <c:v>2310</c:v>
                </c:pt>
                <c:pt idx="169">
                  <c:v>2290</c:v>
                </c:pt>
                <c:pt idx="170">
                  <c:v>2260</c:v>
                </c:pt>
                <c:pt idx="171">
                  <c:v>2230</c:v>
                </c:pt>
                <c:pt idx="172">
                  <c:v>2200</c:v>
                </c:pt>
                <c:pt idx="173">
                  <c:v>2170</c:v>
                </c:pt>
                <c:pt idx="174">
                  <c:v>2140</c:v>
                </c:pt>
                <c:pt idx="175">
                  <c:v>2120</c:v>
                </c:pt>
                <c:pt idx="176">
                  <c:v>2080</c:v>
                </c:pt>
                <c:pt idx="177">
                  <c:v>2060</c:v>
                </c:pt>
                <c:pt idx="178">
                  <c:v>2020</c:v>
                </c:pt>
                <c:pt idx="179">
                  <c:v>1992</c:v>
                </c:pt>
                <c:pt idx="180">
                  <c:v>1960</c:v>
                </c:pt>
                <c:pt idx="181">
                  <c:v>1935</c:v>
                </c:pt>
                <c:pt idx="182">
                  <c:v>1913</c:v>
                </c:pt>
                <c:pt idx="183">
                  <c:v>1876</c:v>
                </c:pt>
                <c:pt idx="184">
                  <c:v>1846</c:v>
                </c:pt>
                <c:pt idx="185">
                  <c:v>1816</c:v>
                </c:pt>
                <c:pt idx="186">
                  <c:v>1794</c:v>
                </c:pt>
                <c:pt idx="187">
                  <c:v>1772</c:v>
                </c:pt>
                <c:pt idx="188">
                  <c:v>1741</c:v>
                </c:pt>
                <c:pt idx="189">
                  <c:v>1718</c:v>
                </c:pt>
                <c:pt idx="190">
                  <c:v>1686</c:v>
                </c:pt>
                <c:pt idx="191">
                  <c:v>1659</c:v>
                </c:pt>
                <c:pt idx="192">
                  <c:v>1635</c:v>
                </c:pt>
                <c:pt idx="193">
                  <c:v>1601</c:v>
                </c:pt>
                <c:pt idx="194">
                  <c:v>1578</c:v>
                </c:pt>
                <c:pt idx="195">
                  <c:v>1551</c:v>
                </c:pt>
                <c:pt idx="196">
                  <c:v>1522</c:v>
                </c:pt>
                <c:pt idx="197">
                  <c:v>1492</c:v>
                </c:pt>
                <c:pt idx="198">
                  <c:v>1462</c:v>
                </c:pt>
                <c:pt idx="199">
                  <c:v>1431</c:v>
                </c:pt>
                <c:pt idx="200">
                  <c:v>1408</c:v>
                </c:pt>
                <c:pt idx="201">
                  <c:v>1391</c:v>
                </c:pt>
                <c:pt idx="202">
                  <c:v>1362</c:v>
                </c:pt>
                <c:pt idx="203">
                  <c:v>1338</c:v>
                </c:pt>
                <c:pt idx="204">
                  <c:v>1304</c:v>
                </c:pt>
                <c:pt idx="205">
                  <c:v>1268</c:v>
                </c:pt>
                <c:pt idx="206">
                  <c:v>1246</c:v>
                </c:pt>
                <c:pt idx="207">
                  <c:v>1222</c:v>
                </c:pt>
                <c:pt idx="208">
                  <c:v>1191</c:v>
                </c:pt>
                <c:pt idx="209">
                  <c:v>1174</c:v>
                </c:pt>
                <c:pt idx="210">
                  <c:v>1146</c:v>
                </c:pt>
                <c:pt idx="211">
                  <c:v>1119</c:v>
                </c:pt>
                <c:pt idx="212">
                  <c:v>1085</c:v>
                </c:pt>
                <c:pt idx="213">
                  <c:v>1064</c:v>
                </c:pt>
                <c:pt idx="214">
                  <c:v>1039</c:v>
                </c:pt>
                <c:pt idx="215">
                  <c:v>1005</c:v>
                </c:pt>
              </c:numCache>
            </c:numRef>
          </c:xVal>
          <c:yVal>
            <c:numRef>
              <c:f>'Batch 7'!$O$34:$O$2003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35</c:v>
                </c:pt>
                <c:pt idx="2">
                  <c:v>35.999999999999993</c:v>
                </c:pt>
                <c:pt idx="3">
                  <c:v>36.049999999999997</c:v>
                </c:pt>
                <c:pt idx="4">
                  <c:v>36.049999999999997</c:v>
                </c:pt>
                <c:pt idx="5">
                  <c:v>35.949999999999996</c:v>
                </c:pt>
                <c:pt idx="6">
                  <c:v>35.999999999999993</c:v>
                </c:pt>
                <c:pt idx="7">
                  <c:v>36.049999999999997</c:v>
                </c:pt>
                <c:pt idx="8">
                  <c:v>35.949999999999996</c:v>
                </c:pt>
                <c:pt idx="9">
                  <c:v>36.049999999999997</c:v>
                </c:pt>
                <c:pt idx="10">
                  <c:v>35.949999999999996</c:v>
                </c:pt>
                <c:pt idx="11">
                  <c:v>35.9</c:v>
                </c:pt>
                <c:pt idx="12">
                  <c:v>36</c:v>
                </c:pt>
                <c:pt idx="13">
                  <c:v>35.9</c:v>
                </c:pt>
                <c:pt idx="14">
                  <c:v>35.9</c:v>
                </c:pt>
                <c:pt idx="15">
                  <c:v>35.9</c:v>
                </c:pt>
                <c:pt idx="16">
                  <c:v>35.999999999999993</c:v>
                </c:pt>
                <c:pt idx="17">
                  <c:v>35.9</c:v>
                </c:pt>
                <c:pt idx="18">
                  <c:v>35.9</c:v>
                </c:pt>
                <c:pt idx="19">
                  <c:v>36</c:v>
                </c:pt>
                <c:pt idx="20">
                  <c:v>35.949999999999996</c:v>
                </c:pt>
                <c:pt idx="21">
                  <c:v>35.999999999999993</c:v>
                </c:pt>
                <c:pt idx="22">
                  <c:v>35.9</c:v>
                </c:pt>
                <c:pt idx="23">
                  <c:v>36.049999999999997</c:v>
                </c:pt>
                <c:pt idx="24">
                  <c:v>35.949999999999996</c:v>
                </c:pt>
                <c:pt idx="25">
                  <c:v>36.049999999999997</c:v>
                </c:pt>
                <c:pt idx="26">
                  <c:v>36</c:v>
                </c:pt>
                <c:pt idx="27">
                  <c:v>36.049999999999997</c:v>
                </c:pt>
                <c:pt idx="28">
                  <c:v>36.049999999999997</c:v>
                </c:pt>
                <c:pt idx="29">
                  <c:v>35.93333333333333</c:v>
                </c:pt>
                <c:pt idx="30">
                  <c:v>35.999999999999993</c:v>
                </c:pt>
                <c:pt idx="31">
                  <c:v>35.949999999999996</c:v>
                </c:pt>
                <c:pt idx="32">
                  <c:v>36.049999999999997</c:v>
                </c:pt>
                <c:pt idx="33">
                  <c:v>36</c:v>
                </c:pt>
                <c:pt idx="34">
                  <c:v>36.099999999999994</c:v>
                </c:pt>
                <c:pt idx="35">
                  <c:v>36.049999999999997</c:v>
                </c:pt>
                <c:pt idx="36">
                  <c:v>36</c:v>
                </c:pt>
                <c:pt idx="37">
                  <c:v>36.15</c:v>
                </c:pt>
                <c:pt idx="38">
                  <c:v>36.049999999999997</c:v>
                </c:pt>
                <c:pt idx="39">
                  <c:v>36.199999999999996</c:v>
                </c:pt>
                <c:pt idx="40">
                  <c:v>36.15</c:v>
                </c:pt>
                <c:pt idx="41">
                  <c:v>36.199999999999996</c:v>
                </c:pt>
                <c:pt idx="42">
                  <c:v>36.25</c:v>
                </c:pt>
                <c:pt idx="43">
                  <c:v>36.25</c:v>
                </c:pt>
                <c:pt idx="44">
                  <c:v>36.099999999999994</c:v>
                </c:pt>
                <c:pt idx="45">
                  <c:v>36.299999999999997</c:v>
                </c:pt>
                <c:pt idx="46">
                  <c:v>36.25</c:v>
                </c:pt>
                <c:pt idx="47">
                  <c:v>36.199999999999996</c:v>
                </c:pt>
                <c:pt idx="48">
                  <c:v>36.349999999999994</c:v>
                </c:pt>
                <c:pt idx="49">
                  <c:v>36.199999999999996</c:v>
                </c:pt>
                <c:pt idx="50">
                  <c:v>36.299999999999997</c:v>
                </c:pt>
                <c:pt idx="51">
                  <c:v>36.299999999999997</c:v>
                </c:pt>
                <c:pt idx="52">
                  <c:v>36.349999999999994</c:v>
                </c:pt>
                <c:pt idx="53">
                  <c:v>36.299999999999997</c:v>
                </c:pt>
                <c:pt idx="54">
                  <c:v>36.4</c:v>
                </c:pt>
                <c:pt idx="55">
                  <c:v>36.4</c:v>
                </c:pt>
                <c:pt idx="56">
                  <c:v>36.4</c:v>
                </c:pt>
                <c:pt idx="57">
                  <c:v>36.4</c:v>
                </c:pt>
                <c:pt idx="58">
                  <c:v>36.4</c:v>
                </c:pt>
                <c:pt idx="59">
                  <c:v>36.449999999999996</c:v>
                </c:pt>
                <c:pt idx="60">
                  <c:v>36.5</c:v>
                </c:pt>
                <c:pt idx="61">
                  <c:v>36.4</c:v>
                </c:pt>
                <c:pt idx="62">
                  <c:v>36.4</c:v>
                </c:pt>
                <c:pt idx="63">
                  <c:v>36.6</c:v>
                </c:pt>
                <c:pt idx="64">
                  <c:v>36.5</c:v>
                </c:pt>
                <c:pt idx="65">
                  <c:v>36.5</c:v>
                </c:pt>
                <c:pt idx="66">
                  <c:v>36.549999999999997</c:v>
                </c:pt>
                <c:pt idx="67">
                  <c:v>36.699999999999996</c:v>
                </c:pt>
                <c:pt idx="68">
                  <c:v>36.65</c:v>
                </c:pt>
                <c:pt idx="69">
                  <c:v>36.699999999999996</c:v>
                </c:pt>
                <c:pt idx="70">
                  <c:v>36.699999999999996</c:v>
                </c:pt>
                <c:pt idx="71">
                  <c:v>36.749999999999993</c:v>
                </c:pt>
                <c:pt idx="72">
                  <c:v>36.799999999999997</c:v>
                </c:pt>
                <c:pt idx="73">
                  <c:v>36.9</c:v>
                </c:pt>
                <c:pt idx="74">
                  <c:v>36.9</c:v>
                </c:pt>
                <c:pt idx="75">
                  <c:v>36.9</c:v>
                </c:pt>
                <c:pt idx="76">
                  <c:v>36.799999999999997</c:v>
                </c:pt>
                <c:pt idx="77">
                  <c:v>36.9</c:v>
                </c:pt>
                <c:pt idx="78">
                  <c:v>37</c:v>
                </c:pt>
                <c:pt idx="79">
                  <c:v>37.099999999999994</c:v>
                </c:pt>
                <c:pt idx="80">
                  <c:v>37</c:v>
                </c:pt>
                <c:pt idx="81">
                  <c:v>37</c:v>
                </c:pt>
                <c:pt idx="82">
                  <c:v>37.099999999999994</c:v>
                </c:pt>
                <c:pt idx="83">
                  <c:v>37.200000000000003</c:v>
                </c:pt>
                <c:pt idx="84">
                  <c:v>37.200000000000003</c:v>
                </c:pt>
                <c:pt idx="85">
                  <c:v>37.299999999999997</c:v>
                </c:pt>
                <c:pt idx="86">
                  <c:v>37.200000000000003</c:v>
                </c:pt>
                <c:pt idx="87">
                  <c:v>37.35</c:v>
                </c:pt>
                <c:pt idx="88">
                  <c:v>37.35</c:v>
                </c:pt>
                <c:pt idx="89">
                  <c:v>37.299999999999997</c:v>
                </c:pt>
                <c:pt idx="90">
                  <c:v>37.449999999999996</c:v>
                </c:pt>
                <c:pt idx="91">
                  <c:v>37.5</c:v>
                </c:pt>
                <c:pt idx="92">
                  <c:v>37.4</c:v>
                </c:pt>
                <c:pt idx="93">
                  <c:v>37.549999999999997</c:v>
                </c:pt>
                <c:pt idx="94">
                  <c:v>37.599999999999994</c:v>
                </c:pt>
                <c:pt idx="95">
                  <c:v>37.599999999999994</c:v>
                </c:pt>
                <c:pt idx="96">
                  <c:v>37.699999999999996</c:v>
                </c:pt>
                <c:pt idx="97">
                  <c:v>37.699999999999996</c:v>
                </c:pt>
                <c:pt idx="98">
                  <c:v>37.699999999999996</c:v>
                </c:pt>
                <c:pt idx="99">
                  <c:v>37.85</c:v>
                </c:pt>
                <c:pt idx="100">
                  <c:v>37.85</c:v>
                </c:pt>
                <c:pt idx="101">
                  <c:v>37.999999999999993</c:v>
                </c:pt>
                <c:pt idx="102">
                  <c:v>38.1</c:v>
                </c:pt>
                <c:pt idx="103">
                  <c:v>37.999999999999993</c:v>
                </c:pt>
                <c:pt idx="104">
                  <c:v>38.049999999999997</c:v>
                </c:pt>
                <c:pt idx="105">
                  <c:v>38.1</c:v>
                </c:pt>
                <c:pt idx="106">
                  <c:v>38.15</c:v>
                </c:pt>
                <c:pt idx="107">
                  <c:v>38.1</c:v>
                </c:pt>
                <c:pt idx="108">
                  <c:v>38.15</c:v>
                </c:pt>
                <c:pt idx="109">
                  <c:v>38.299999999999997</c:v>
                </c:pt>
                <c:pt idx="110">
                  <c:v>38.299999999999997</c:v>
                </c:pt>
                <c:pt idx="111">
                  <c:v>38.299999999999997</c:v>
                </c:pt>
                <c:pt idx="112">
                  <c:v>38.449999999999996</c:v>
                </c:pt>
                <c:pt idx="113">
                  <c:v>38.449999999999996</c:v>
                </c:pt>
                <c:pt idx="114">
                  <c:v>38.5</c:v>
                </c:pt>
                <c:pt idx="115">
                  <c:v>38.5</c:v>
                </c:pt>
                <c:pt idx="116">
                  <c:v>38.65</c:v>
                </c:pt>
                <c:pt idx="117">
                  <c:v>38.699999999999996</c:v>
                </c:pt>
                <c:pt idx="118">
                  <c:v>38.799999999999997</c:v>
                </c:pt>
                <c:pt idx="119">
                  <c:v>38.799999999999997</c:v>
                </c:pt>
                <c:pt idx="120">
                  <c:v>38.9</c:v>
                </c:pt>
                <c:pt idx="121">
                  <c:v>38.9</c:v>
                </c:pt>
                <c:pt idx="122">
                  <c:v>39</c:v>
                </c:pt>
                <c:pt idx="123">
                  <c:v>39</c:v>
                </c:pt>
                <c:pt idx="124">
                  <c:v>39.049999999999997</c:v>
                </c:pt>
                <c:pt idx="125">
                  <c:v>39.199999999999996</c:v>
                </c:pt>
                <c:pt idx="126">
                  <c:v>39.199999999999996</c:v>
                </c:pt>
                <c:pt idx="127">
                  <c:v>39.299999999999997</c:v>
                </c:pt>
                <c:pt idx="128">
                  <c:v>39.35</c:v>
                </c:pt>
                <c:pt idx="129">
                  <c:v>39.5</c:v>
                </c:pt>
                <c:pt idx="130">
                  <c:v>39.599999999999994</c:v>
                </c:pt>
                <c:pt idx="131">
                  <c:v>39.700000000000003</c:v>
                </c:pt>
                <c:pt idx="132">
                  <c:v>39.799999999999997</c:v>
                </c:pt>
                <c:pt idx="133">
                  <c:v>39.799999999999997</c:v>
                </c:pt>
                <c:pt idx="134">
                  <c:v>39.799999999999997</c:v>
                </c:pt>
                <c:pt idx="135">
                  <c:v>39.799999999999997</c:v>
                </c:pt>
                <c:pt idx="136">
                  <c:v>39.949999999999996</c:v>
                </c:pt>
                <c:pt idx="137">
                  <c:v>40</c:v>
                </c:pt>
                <c:pt idx="138">
                  <c:v>40.099999999999994</c:v>
                </c:pt>
                <c:pt idx="139">
                  <c:v>40.199999999999996</c:v>
                </c:pt>
                <c:pt idx="140">
                  <c:v>40.299999999999997</c:v>
                </c:pt>
                <c:pt idx="141">
                  <c:v>40.35</c:v>
                </c:pt>
                <c:pt idx="142">
                  <c:v>40.449999999999996</c:v>
                </c:pt>
                <c:pt idx="143">
                  <c:v>40.499999999999993</c:v>
                </c:pt>
                <c:pt idx="144">
                  <c:v>40.549999999999997</c:v>
                </c:pt>
                <c:pt idx="145">
                  <c:v>40.599999999999994</c:v>
                </c:pt>
                <c:pt idx="146">
                  <c:v>40.700000000000003</c:v>
                </c:pt>
                <c:pt idx="147">
                  <c:v>40.9</c:v>
                </c:pt>
                <c:pt idx="148">
                  <c:v>40.9</c:v>
                </c:pt>
                <c:pt idx="149">
                  <c:v>40.949999999999996</c:v>
                </c:pt>
                <c:pt idx="150">
                  <c:v>40.999999999999993</c:v>
                </c:pt>
                <c:pt idx="151">
                  <c:v>41.15</c:v>
                </c:pt>
                <c:pt idx="152">
                  <c:v>41.349999999999994</c:v>
                </c:pt>
                <c:pt idx="153">
                  <c:v>41.399999999999991</c:v>
                </c:pt>
                <c:pt idx="154">
                  <c:v>41.5</c:v>
                </c:pt>
                <c:pt idx="155">
                  <c:v>41.6</c:v>
                </c:pt>
                <c:pt idx="156">
                  <c:v>41.65</c:v>
                </c:pt>
                <c:pt idx="157">
                  <c:v>41.85</c:v>
                </c:pt>
                <c:pt idx="158">
                  <c:v>41.9</c:v>
                </c:pt>
                <c:pt idx="159">
                  <c:v>41.95</c:v>
                </c:pt>
                <c:pt idx="160">
                  <c:v>42.15</c:v>
                </c:pt>
                <c:pt idx="161">
                  <c:v>42.199999999999996</c:v>
                </c:pt>
                <c:pt idx="162">
                  <c:v>42.300000000000004</c:v>
                </c:pt>
                <c:pt idx="163">
                  <c:v>42.4</c:v>
                </c:pt>
                <c:pt idx="164">
                  <c:v>42.449999999999996</c:v>
                </c:pt>
                <c:pt idx="165">
                  <c:v>42.55</c:v>
                </c:pt>
                <c:pt idx="166">
                  <c:v>42.699999999999996</c:v>
                </c:pt>
                <c:pt idx="167">
                  <c:v>42.9</c:v>
                </c:pt>
                <c:pt idx="168">
                  <c:v>43.099999999999994</c:v>
                </c:pt>
                <c:pt idx="169">
                  <c:v>43.149999999999991</c:v>
                </c:pt>
                <c:pt idx="170">
                  <c:v>43.2</c:v>
                </c:pt>
                <c:pt idx="171">
                  <c:v>43.349999999999994</c:v>
                </c:pt>
                <c:pt idx="172">
                  <c:v>43.499999999999993</c:v>
                </c:pt>
                <c:pt idx="173">
                  <c:v>43.75</c:v>
                </c:pt>
                <c:pt idx="174">
                  <c:v>43.849999999999994</c:v>
                </c:pt>
                <c:pt idx="175">
                  <c:v>44</c:v>
                </c:pt>
                <c:pt idx="176">
                  <c:v>44.15</c:v>
                </c:pt>
                <c:pt idx="177">
                  <c:v>44.249999999999993</c:v>
                </c:pt>
                <c:pt idx="178">
                  <c:v>44.4</c:v>
                </c:pt>
                <c:pt idx="179">
                  <c:v>44.5</c:v>
                </c:pt>
                <c:pt idx="180">
                  <c:v>44.749999999999993</c:v>
                </c:pt>
                <c:pt idx="181">
                  <c:v>44.9</c:v>
                </c:pt>
                <c:pt idx="182">
                  <c:v>44.949999999999996</c:v>
                </c:pt>
                <c:pt idx="183">
                  <c:v>45.149999999999991</c:v>
                </c:pt>
                <c:pt idx="184">
                  <c:v>45.4</c:v>
                </c:pt>
                <c:pt idx="185">
                  <c:v>45.55</c:v>
                </c:pt>
                <c:pt idx="186">
                  <c:v>45.7</c:v>
                </c:pt>
                <c:pt idx="187">
                  <c:v>45.8</c:v>
                </c:pt>
                <c:pt idx="188">
                  <c:v>46.1</c:v>
                </c:pt>
                <c:pt idx="189">
                  <c:v>46.3</c:v>
                </c:pt>
                <c:pt idx="190">
                  <c:v>46.5</c:v>
                </c:pt>
                <c:pt idx="191">
                  <c:v>46.749999999999993</c:v>
                </c:pt>
                <c:pt idx="192">
                  <c:v>46.95</c:v>
                </c:pt>
                <c:pt idx="193">
                  <c:v>47.15</c:v>
                </c:pt>
                <c:pt idx="194">
                  <c:v>47.449999999999996</c:v>
                </c:pt>
                <c:pt idx="195">
                  <c:v>47.649999999999991</c:v>
                </c:pt>
                <c:pt idx="196">
                  <c:v>47.949999999999996</c:v>
                </c:pt>
                <c:pt idx="197">
                  <c:v>48.2</c:v>
                </c:pt>
                <c:pt idx="198">
                  <c:v>48.3</c:v>
                </c:pt>
                <c:pt idx="199">
                  <c:v>48.65</c:v>
                </c:pt>
                <c:pt idx="200">
                  <c:v>48.949999999999996</c:v>
                </c:pt>
                <c:pt idx="201">
                  <c:v>49.199999999999996</c:v>
                </c:pt>
                <c:pt idx="202">
                  <c:v>49.4</c:v>
                </c:pt>
                <c:pt idx="203">
                  <c:v>49.85</c:v>
                </c:pt>
                <c:pt idx="204">
                  <c:v>50.149999999999991</c:v>
                </c:pt>
                <c:pt idx="205">
                  <c:v>50.499999999999993</c:v>
                </c:pt>
                <c:pt idx="206">
                  <c:v>50.8</c:v>
                </c:pt>
                <c:pt idx="207">
                  <c:v>51.199999999999996</c:v>
                </c:pt>
                <c:pt idx="208">
                  <c:v>51.6</c:v>
                </c:pt>
                <c:pt idx="209">
                  <c:v>51.95</c:v>
                </c:pt>
                <c:pt idx="210">
                  <c:v>52.300000000000004</c:v>
                </c:pt>
                <c:pt idx="211">
                  <c:v>52.8</c:v>
                </c:pt>
                <c:pt idx="212">
                  <c:v>53.099999999999994</c:v>
                </c:pt>
                <c:pt idx="213">
                  <c:v>53.499999999999993</c:v>
                </c:pt>
                <c:pt idx="214">
                  <c:v>54.1</c:v>
                </c:pt>
                <c:pt idx="215">
                  <c:v>54.599999999999994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566784"/>
        <c:axId val="340569088"/>
      </c:scatterChart>
      <c:valAx>
        <c:axId val="340566784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569088"/>
        <c:crosses val="autoZero"/>
        <c:crossBetween val="midCat"/>
        <c:majorUnit val="2000"/>
      </c:valAx>
      <c:valAx>
        <c:axId val="340569088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566784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7'!$C$34:$C$2003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</c:numCache>
            </c:numRef>
          </c:xVal>
          <c:yVal>
            <c:numRef>
              <c:f>'Batch 7'!$E$34:$E$2003</c:f>
              <c:numCache>
                <c:formatCode>0</c:formatCode>
                <c:ptCount val="1970"/>
                <c:pt idx="0">
                  <c:v>27800</c:v>
                </c:pt>
                <c:pt idx="1">
                  <c:v>27800</c:v>
                </c:pt>
                <c:pt idx="2">
                  <c:v>27900</c:v>
                </c:pt>
                <c:pt idx="3">
                  <c:v>27900</c:v>
                </c:pt>
                <c:pt idx="4">
                  <c:v>27900</c:v>
                </c:pt>
                <c:pt idx="5">
                  <c:v>27900</c:v>
                </c:pt>
                <c:pt idx="6">
                  <c:v>27900</c:v>
                </c:pt>
                <c:pt idx="7">
                  <c:v>28000</c:v>
                </c:pt>
                <c:pt idx="8">
                  <c:v>28000</c:v>
                </c:pt>
                <c:pt idx="9">
                  <c:v>28000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28100</c:v>
                </c:pt>
                <c:pt idx="17">
                  <c:v>28100</c:v>
                </c:pt>
                <c:pt idx="18">
                  <c:v>28100</c:v>
                </c:pt>
                <c:pt idx="19">
                  <c:v>28100</c:v>
                </c:pt>
                <c:pt idx="20">
                  <c:v>28100</c:v>
                </c:pt>
                <c:pt idx="21">
                  <c:v>28100</c:v>
                </c:pt>
                <c:pt idx="22">
                  <c:v>28100</c:v>
                </c:pt>
                <c:pt idx="23">
                  <c:v>28100</c:v>
                </c:pt>
                <c:pt idx="24">
                  <c:v>28100</c:v>
                </c:pt>
                <c:pt idx="25">
                  <c:v>28100</c:v>
                </c:pt>
                <c:pt idx="26">
                  <c:v>28100</c:v>
                </c:pt>
                <c:pt idx="27">
                  <c:v>28100</c:v>
                </c:pt>
                <c:pt idx="28">
                  <c:v>28200</c:v>
                </c:pt>
                <c:pt idx="29">
                  <c:v>28200</c:v>
                </c:pt>
                <c:pt idx="30">
                  <c:v>28200</c:v>
                </c:pt>
                <c:pt idx="31">
                  <c:v>28200</c:v>
                </c:pt>
                <c:pt idx="32">
                  <c:v>28200</c:v>
                </c:pt>
                <c:pt idx="33">
                  <c:v>28200</c:v>
                </c:pt>
                <c:pt idx="34">
                  <c:v>28200</c:v>
                </c:pt>
                <c:pt idx="35">
                  <c:v>28300</c:v>
                </c:pt>
                <c:pt idx="36">
                  <c:v>28200</c:v>
                </c:pt>
                <c:pt idx="37">
                  <c:v>28300</c:v>
                </c:pt>
                <c:pt idx="38">
                  <c:v>28200</c:v>
                </c:pt>
                <c:pt idx="39">
                  <c:v>28300</c:v>
                </c:pt>
                <c:pt idx="40">
                  <c:v>28200</c:v>
                </c:pt>
                <c:pt idx="41">
                  <c:v>28300</c:v>
                </c:pt>
                <c:pt idx="42">
                  <c:v>28300</c:v>
                </c:pt>
                <c:pt idx="43">
                  <c:v>28300</c:v>
                </c:pt>
                <c:pt idx="44">
                  <c:v>28300</c:v>
                </c:pt>
                <c:pt idx="45">
                  <c:v>28300</c:v>
                </c:pt>
                <c:pt idx="46">
                  <c:v>28300</c:v>
                </c:pt>
                <c:pt idx="47">
                  <c:v>28300</c:v>
                </c:pt>
                <c:pt idx="48">
                  <c:v>28300</c:v>
                </c:pt>
                <c:pt idx="49">
                  <c:v>28400</c:v>
                </c:pt>
                <c:pt idx="50">
                  <c:v>28400</c:v>
                </c:pt>
                <c:pt idx="51">
                  <c:v>28400</c:v>
                </c:pt>
                <c:pt idx="52">
                  <c:v>28400</c:v>
                </c:pt>
                <c:pt idx="53">
                  <c:v>28400</c:v>
                </c:pt>
                <c:pt idx="54">
                  <c:v>28400</c:v>
                </c:pt>
                <c:pt idx="55">
                  <c:v>28400</c:v>
                </c:pt>
                <c:pt idx="56">
                  <c:v>28400</c:v>
                </c:pt>
                <c:pt idx="57">
                  <c:v>28400</c:v>
                </c:pt>
                <c:pt idx="58">
                  <c:v>28400</c:v>
                </c:pt>
                <c:pt idx="59">
                  <c:v>28400</c:v>
                </c:pt>
                <c:pt idx="60">
                  <c:v>28400</c:v>
                </c:pt>
                <c:pt idx="61">
                  <c:v>28400</c:v>
                </c:pt>
                <c:pt idx="62">
                  <c:v>28400</c:v>
                </c:pt>
                <c:pt idx="63">
                  <c:v>28400</c:v>
                </c:pt>
                <c:pt idx="64">
                  <c:v>28400</c:v>
                </c:pt>
                <c:pt idx="65">
                  <c:v>28400</c:v>
                </c:pt>
                <c:pt idx="66">
                  <c:v>28400</c:v>
                </c:pt>
                <c:pt idx="67">
                  <c:v>28500</c:v>
                </c:pt>
                <c:pt idx="68">
                  <c:v>28500</c:v>
                </c:pt>
                <c:pt idx="69">
                  <c:v>28500</c:v>
                </c:pt>
                <c:pt idx="70">
                  <c:v>28600</c:v>
                </c:pt>
                <c:pt idx="71">
                  <c:v>28600</c:v>
                </c:pt>
                <c:pt idx="72">
                  <c:v>28600</c:v>
                </c:pt>
                <c:pt idx="73">
                  <c:v>28600</c:v>
                </c:pt>
                <c:pt idx="74">
                  <c:v>28600</c:v>
                </c:pt>
                <c:pt idx="75">
                  <c:v>28600</c:v>
                </c:pt>
                <c:pt idx="76">
                  <c:v>28600</c:v>
                </c:pt>
                <c:pt idx="77">
                  <c:v>28700</c:v>
                </c:pt>
                <c:pt idx="78">
                  <c:v>28700</c:v>
                </c:pt>
                <c:pt idx="79">
                  <c:v>28700</c:v>
                </c:pt>
                <c:pt idx="80">
                  <c:v>28700</c:v>
                </c:pt>
                <c:pt idx="81">
                  <c:v>28700</c:v>
                </c:pt>
                <c:pt idx="82">
                  <c:v>28700</c:v>
                </c:pt>
                <c:pt idx="83">
                  <c:v>28700</c:v>
                </c:pt>
                <c:pt idx="84">
                  <c:v>28700</c:v>
                </c:pt>
                <c:pt idx="85">
                  <c:v>28700</c:v>
                </c:pt>
                <c:pt idx="86">
                  <c:v>28700</c:v>
                </c:pt>
                <c:pt idx="87">
                  <c:v>28700</c:v>
                </c:pt>
                <c:pt idx="88">
                  <c:v>28700</c:v>
                </c:pt>
                <c:pt idx="89">
                  <c:v>28800</c:v>
                </c:pt>
                <c:pt idx="90">
                  <c:v>28800</c:v>
                </c:pt>
                <c:pt idx="91">
                  <c:v>28800</c:v>
                </c:pt>
                <c:pt idx="92">
                  <c:v>28800</c:v>
                </c:pt>
                <c:pt idx="93">
                  <c:v>28800</c:v>
                </c:pt>
                <c:pt idx="94">
                  <c:v>28800</c:v>
                </c:pt>
                <c:pt idx="95">
                  <c:v>28800</c:v>
                </c:pt>
                <c:pt idx="96">
                  <c:v>28800</c:v>
                </c:pt>
                <c:pt idx="97">
                  <c:v>28800</c:v>
                </c:pt>
                <c:pt idx="98">
                  <c:v>28800</c:v>
                </c:pt>
                <c:pt idx="99">
                  <c:v>28800</c:v>
                </c:pt>
                <c:pt idx="100">
                  <c:v>28800</c:v>
                </c:pt>
                <c:pt idx="101">
                  <c:v>28800</c:v>
                </c:pt>
                <c:pt idx="102">
                  <c:v>28900</c:v>
                </c:pt>
                <c:pt idx="103">
                  <c:v>28900</c:v>
                </c:pt>
                <c:pt idx="104">
                  <c:v>28900</c:v>
                </c:pt>
                <c:pt idx="105">
                  <c:v>28900</c:v>
                </c:pt>
                <c:pt idx="106">
                  <c:v>28900</c:v>
                </c:pt>
                <c:pt idx="107">
                  <c:v>28900</c:v>
                </c:pt>
                <c:pt idx="108">
                  <c:v>28900</c:v>
                </c:pt>
                <c:pt idx="109">
                  <c:v>28900</c:v>
                </c:pt>
                <c:pt idx="110">
                  <c:v>28900</c:v>
                </c:pt>
                <c:pt idx="111">
                  <c:v>28900</c:v>
                </c:pt>
                <c:pt idx="112">
                  <c:v>29000</c:v>
                </c:pt>
                <c:pt idx="113">
                  <c:v>29000</c:v>
                </c:pt>
                <c:pt idx="114">
                  <c:v>29000</c:v>
                </c:pt>
                <c:pt idx="115">
                  <c:v>29000</c:v>
                </c:pt>
                <c:pt idx="116">
                  <c:v>29000</c:v>
                </c:pt>
                <c:pt idx="117">
                  <c:v>29000</c:v>
                </c:pt>
                <c:pt idx="118">
                  <c:v>29100</c:v>
                </c:pt>
                <c:pt idx="119">
                  <c:v>29100</c:v>
                </c:pt>
                <c:pt idx="120">
                  <c:v>29100</c:v>
                </c:pt>
                <c:pt idx="121">
                  <c:v>29100</c:v>
                </c:pt>
                <c:pt idx="122">
                  <c:v>29100</c:v>
                </c:pt>
                <c:pt idx="123">
                  <c:v>29100</c:v>
                </c:pt>
                <c:pt idx="124">
                  <c:v>29100</c:v>
                </c:pt>
                <c:pt idx="125">
                  <c:v>29100</c:v>
                </c:pt>
                <c:pt idx="126">
                  <c:v>29100</c:v>
                </c:pt>
                <c:pt idx="127">
                  <c:v>29100</c:v>
                </c:pt>
                <c:pt idx="128">
                  <c:v>29100</c:v>
                </c:pt>
                <c:pt idx="129">
                  <c:v>29100</c:v>
                </c:pt>
                <c:pt idx="130">
                  <c:v>29100</c:v>
                </c:pt>
                <c:pt idx="131">
                  <c:v>29200</c:v>
                </c:pt>
                <c:pt idx="132">
                  <c:v>29100</c:v>
                </c:pt>
                <c:pt idx="133">
                  <c:v>29200</c:v>
                </c:pt>
                <c:pt idx="134">
                  <c:v>29200</c:v>
                </c:pt>
                <c:pt idx="135">
                  <c:v>29200</c:v>
                </c:pt>
                <c:pt idx="136">
                  <c:v>29200</c:v>
                </c:pt>
                <c:pt idx="137">
                  <c:v>29200</c:v>
                </c:pt>
                <c:pt idx="138">
                  <c:v>29200</c:v>
                </c:pt>
                <c:pt idx="139">
                  <c:v>29200</c:v>
                </c:pt>
                <c:pt idx="140">
                  <c:v>29200</c:v>
                </c:pt>
                <c:pt idx="141">
                  <c:v>29200</c:v>
                </c:pt>
                <c:pt idx="142">
                  <c:v>29200</c:v>
                </c:pt>
                <c:pt idx="143">
                  <c:v>29200</c:v>
                </c:pt>
                <c:pt idx="144">
                  <c:v>29200</c:v>
                </c:pt>
                <c:pt idx="145">
                  <c:v>29200</c:v>
                </c:pt>
                <c:pt idx="146">
                  <c:v>29200</c:v>
                </c:pt>
                <c:pt idx="147">
                  <c:v>29200</c:v>
                </c:pt>
                <c:pt idx="148">
                  <c:v>29200</c:v>
                </c:pt>
                <c:pt idx="149">
                  <c:v>29200</c:v>
                </c:pt>
                <c:pt idx="150">
                  <c:v>29200</c:v>
                </c:pt>
                <c:pt idx="151">
                  <c:v>29200</c:v>
                </c:pt>
                <c:pt idx="152">
                  <c:v>29200</c:v>
                </c:pt>
                <c:pt idx="153">
                  <c:v>29200</c:v>
                </c:pt>
                <c:pt idx="154">
                  <c:v>29200</c:v>
                </c:pt>
                <c:pt idx="155">
                  <c:v>29300</c:v>
                </c:pt>
                <c:pt idx="156">
                  <c:v>29300</c:v>
                </c:pt>
                <c:pt idx="157">
                  <c:v>29300</c:v>
                </c:pt>
                <c:pt idx="158">
                  <c:v>29300</c:v>
                </c:pt>
                <c:pt idx="159">
                  <c:v>29300</c:v>
                </c:pt>
                <c:pt idx="160">
                  <c:v>29300</c:v>
                </c:pt>
                <c:pt idx="161">
                  <c:v>29300</c:v>
                </c:pt>
                <c:pt idx="162">
                  <c:v>29300</c:v>
                </c:pt>
                <c:pt idx="163">
                  <c:v>29300</c:v>
                </c:pt>
                <c:pt idx="164">
                  <c:v>29300</c:v>
                </c:pt>
                <c:pt idx="165">
                  <c:v>29300</c:v>
                </c:pt>
                <c:pt idx="166">
                  <c:v>29300</c:v>
                </c:pt>
                <c:pt idx="167">
                  <c:v>29300</c:v>
                </c:pt>
                <c:pt idx="168">
                  <c:v>29300</c:v>
                </c:pt>
                <c:pt idx="169">
                  <c:v>29300</c:v>
                </c:pt>
                <c:pt idx="170">
                  <c:v>29300</c:v>
                </c:pt>
                <c:pt idx="171">
                  <c:v>29300</c:v>
                </c:pt>
                <c:pt idx="172">
                  <c:v>29300</c:v>
                </c:pt>
                <c:pt idx="173">
                  <c:v>29300</c:v>
                </c:pt>
                <c:pt idx="174">
                  <c:v>29300</c:v>
                </c:pt>
                <c:pt idx="175">
                  <c:v>29300</c:v>
                </c:pt>
                <c:pt idx="176">
                  <c:v>29300</c:v>
                </c:pt>
                <c:pt idx="177">
                  <c:v>29300</c:v>
                </c:pt>
                <c:pt idx="178">
                  <c:v>29300</c:v>
                </c:pt>
                <c:pt idx="179">
                  <c:v>29300</c:v>
                </c:pt>
                <c:pt idx="180">
                  <c:v>29300</c:v>
                </c:pt>
                <c:pt idx="181">
                  <c:v>29300</c:v>
                </c:pt>
                <c:pt idx="182">
                  <c:v>29300</c:v>
                </c:pt>
                <c:pt idx="183">
                  <c:v>29300</c:v>
                </c:pt>
                <c:pt idx="184">
                  <c:v>29300</c:v>
                </c:pt>
                <c:pt idx="185">
                  <c:v>29300</c:v>
                </c:pt>
                <c:pt idx="186">
                  <c:v>29300</c:v>
                </c:pt>
                <c:pt idx="187">
                  <c:v>29300</c:v>
                </c:pt>
                <c:pt idx="188">
                  <c:v>29300</c:v>
                </c:pt>
                <c:pt idx="189">
                  <c:v>29400</c:v>
                </c:pt>
                <c:pt idx="190">
                  <c:v>29300</c:v>
                </c:pt>
                <c:pt idx="191">
                  <c:v>29400</c:v>
                </c:pt>
                <c:pt idx="192">
                  <c:v>29400</c:v>
                </c:pt>
                <c:pt idx="193">
                  <c:v>29300</c:v>
                </c:pt>
                <c:pt idx="194">
                  <c:v>29400</c:v>
                </c:pt>
                <c:pt idx="195">
                  <c:v>29300</c:v>
                </c:pt>
                <c:pt idx="196">
                  <c:v>29400</c:v>
                </c:pt>
                <c:pt idx="197">
                  <c:v>29400</c:v>
                </c:pt>
                <c:pt idx="198">
                  <c:v>29400</c:v>
                </c:pt>
                <c:pt idx="199">
                  <c:v>29400</c:v>
                </c:pt>
                <c:pt idx="200">
                  <c:v>29400</c:v>
                </c:pt>
                <c:pt idx="201">
                  <c:v>29400</c:v>
                </c:pt>
                <c:pt idx="202">
                  <c:v>29400</c:v>
                </c:pt>
                <c:pt idx="203">
                  <c:v>29400</c:v>
                </c:pt>
                <c:pt idx="204">
                  <c:v>29400</c:v>
                </c:pt>
                <c:pt idx="205">
                  <c:v>29400</c:v>
                </c:pt>
                <c:pt idx="206">
                  <c:v>29400</c:v>
                </c:pt>
                <c:pt idx="207">
                  <c:v>29400</c:v>
                </c:pt>
                <c:pt idx="208">
                  <c:v>29400</c:v>
                </c:pt>
                <c:pt idx="209">
                  <c:v>29400</c:v>
                </c:pt>
                <c:pt idx="210">
                  <c:v>29400</c:v>
                </c:pt>
                <c:pt idx="211">
                  <c:v>29400</c:v>
                </c:pt>
                <c:pt idx="212">
                  <c:v>29400</c:v>
                </c:pt>
                <c:pt idx="213">
                  <c:v>29400</c:v>
                </c:pt>
                <c:pt idx="214">
                  <c:v>29400</c:v>
                </c:pt>
                <c:pt idx="215">
                  <c:v>29400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7'!$K$34:$K$2003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</c:numCache>
            </c:numRef>
          </c:xVal>
          <c:yVal>
            <c:numRef>
              <c:f>'Batch 7'!$L$34:$L$2003</c:f>
              <c:numCache>
                <c:formatCode>General</c:formatCode>
                <c:ptCount val="1970"/>
                <c:pt idx="0">
                  <c:v>8040</c:v>
                </c:pt>
                <c:pt idx="1">
                  <c:v>7970</c:v>
                </c:pt>
                <c:pt idx="2">
                  <c:v>7930</c:v>
                </c:pt>
                <c:pt idx="3">
                  <c:v>7890</c:v>
                </c:pt>
                <c:pt idx="4">
                  <c:v>7850</c:v>
                </c:pt>
                <c:pt idx="5">
                  <c:v>7800</c:v>
                </c:pt>
                <c:pt idx="6">
                  <c:v>7760</c:v>
                </c:pt>
                <c:pt idx="7">
                  <c:v>7720</c:v>
                </c:pt>
                <c:pt idx="8">
                  <c:v>7680</c:v>
                </c:pt>
                <c:pt idx="9">
                  <c:v>7650</c:v>
                </c:pt>
                <c:pt idx="10">
                  <c:v>7610</c:v>
                </c:pt>
                <c:pt idx="11">
                  <c:v>7580</c:v>
                </c:pt>
                <c:pt idx="12">
                  <c:v>7530</c:v>
                </c:pt>
                <c:pt idx="13">
                  <c:v>7490</c:v>
                </c:pt>
                <c:pt idx="14">
                  <c:v>7450</c:v>
                </c:pt>
                <c:pt idx="15">
                  <c:v>7420</c:v>
                </c:pt>
                <c:pt idx="16">
                  <c:v>7380</c:v>
                </c:pt>
                <c:pt idx="17">
                  <c:v>7340</c:v>
                </c:pt>
                <c:pt idx="18">
                  <c:v>7300</c:v>
                </c:pt>
                <c:pt idx="19">
                  <c:v>7260</c:v>
                </c:pt>
                <c:pt idx="20">
                  <c:v>7220</c:v>
                </c:pt>
                <c:pt idx="21">
                  <c:v>7180</c:v>
                </c:pt>
                <c:pt idx="22">
                  <c:v>7140</c:v>
                </c:pt>
                <c:pt idx="23">
                  <c:v>7100</c:v>
                </c:pt>
                <c:pt idx="24">
                  <c:v>7060</c:v>
                </c:pt>
                <c:pt idx="25">
                  <c:v>7010</c:v>
                </c:pt>
                <c:pt idx="26">
                  <c:v>6980</c:v>
                </c:pt>
                <c:pt idx="27">
                  <c:v>6940</c:v>
                </c:pt>
                <c:pt idx="28">
                  <c:v>6900</c:v>
                </c:pt>
                <c:pt idx="29">
                  <c:v>6860</c:v>
                </c:pt>
                <c:pt idx="30">
                  <c:v>6820</c:v>
                </c:pt>
                <c:pt idx="31">
                  <c:v>6780</c:v>
                </c:pt>
                <c:pt idx="32">
                  <c:v>6750</c:v>
                </c:pt>
                <c:pt idx="33">
                  <c:v>6700</c:v>
                </c:pt>
                <c:pt idx="34">
                  <c:v>6670</c:v>
                </c:pt>
                <c:pt idx="35">
                  <c:v>6620</c:v>
                </c:pt>
                <c:pt idx="36">
                  <c:v>6570</c:v>
                </c:pt>
                <c:pt idx="37">
                  <c:v>6540</c:v>
                </c:pt>
                <c:pt idx="38">
                  <c:v>6510</c:v>
                </c:pt>
                <c:pt idx="39">
                  <c:v>6460</c:v>
                </c:pt>
                <c:pt idx="40">
                  <c:v>6430</c:v>
                </c:pt>
                <c:pt idx="41">
                  <c:v>6390</c:v>
                </c:pt>
                <c:pt idx="42">
                  <c:v>6350</c:v>
                </c:pt>
                <c:pt idx="43">
                  <c:v>6300</c:v>
                </c:pt>
                <c:pt idx="44">
                  <c:v>6280</c:v>
                </c:pt>
                <c:pt idx="45">
                  <c:v>6250</c:v>
                </c:pt>
                <c:pt idx="46">
                  <c:v>6210</c:v>
                </c:pt>
                <c:pt idx="47">
                  <c:v>6170</c:v>
                </c:pt>
                <c:pt idx="48">
                  <c:v>6130</c:v>
                </c:pt>
                <c:pt idx="49">
                  <c:v>6110</c:v>
                </c:pt>
                <c:pt idx="50">
                  <c:v>6060</c:v>
                </c:pt>
                <c:pt idx="51">
                  <c:v>6040</c:v>
                </c:pt>
                <c:pt idx="52">
                  <c:v>6000</c:v>
                </c:pt>
                <c:pt idx="53">
                  <c:v>5940</c:v>
                </c:pt>
                <c:pt idx="54">
                  <c:v>5920</c:v>
                </c:pt>
                <c:pt idx="55">
                  <c:v>5880</c:v>
                </c:pt>
                <c:pt idx="56">
                  <c:v>5840</c:v>
                </c:pt>
                <c:pt idx="57">
                  <c:v>5810</c:v>
                </c:pt>
                <c:pt idx="58">
                  <c:v>5780</c:v>
                </c:pt>
                <c:pt idx="59">
                  <c:v>5730</c:v>
                </c:pt>
                <c:pt idx="60">
                  <c:v>5690</c:v>
                </c:pt>
                <c:pt idx="61">
                  <c:v>5670</c:v>
                </c:pt>
                <c:pt idx="62">
                  <c:v>5620</c:v>
                </c:pt>
                <c:pt idx="63">
                  <c:v>5580</c:v>
                </c:pt>
                <c:pt idx="64">
                  <c:v>5550</c:v>
                </c:pt>
                <c:pt idx="65">
                  <c:v>5520</c:v>
                </c:pt>
                <c:pt idx="66">
                  <c:v>5470</c:v>
                </c:pt>
                <c:pt idx="67">
                  <c:v>5450</c:v>
                </c:pt>
                <c:pt idx="68">
                  <c:v>5410</c:v>
                </c:pt>
                <c:pt idx="69">
                  <c:v>5370</c:v>
                </c:pt>
                <c:pt idx="70">
                  <c:v>5340</c:v>
                </c:pt>
                <c:pt idx="71">
                  <c:v>5300</c:v>
                </c:pt>
                <c:pt idx="72">
                  <c:v>5270</c:v>
                </c:pt>
                <c:pt idx="73">
                  <c:v>5240</c:v>
                </c:pt>
                <c:pt idx="74">
                  <c:v>5200</c:v>
                </c:pt>
                <c:pt idx="75">
                  <c:v>5170</c:v>
                </c:pt>
                <c:pt idx="76">
                  <c:v>5130</c:v>
                </c:pt>
                <c:pt idx="77">
                  <c:v>5110</c:v>
                </c:pt>
                <c:pt idx="78">
                  <c:v>5070</c:v>
                </c:pt>
                <c:pt idx="79">
                  <c:v>5040</c:v>
                </c:pt>
                <c:pt idx="80">
                  <c:v>5000</c:v>
                </c:pt>
                <c:pt idx="81">
                  <c:v>4960</c:v>
                </c:pt>
                <c:pt idx="82">
                  <c:v>4940</c:v>
                </c:pt>
                <c:pt idx="83">
                  <c:v>4900</c:v>
                </c:pt>
                <c:pt idx="84">
                  <c:v>4870</c:v>
                </c:pt>
                <c:pt idx="85">
                  <c:v>4830</c:v>
                </c:pt>
                <c:pt idx="86">
                  <c:v>4800</c:v>
                </c:pt>
                <c:pt idx="87">
                  <c:v>4770</c:v>
                </c:pt>
                <c:pt idx="88">
                  <c:v>4740</c:v>
                </c:pt>
                <c:pt idx="89">
                  <c:v>4700</c:v>
                </c:pt>
                <c:pt idx="90">
                  <c:v>4680</c:v>
                </c:pt>
                <c:pt idx="91">
                  <c:v>4640</c:v>
                </c:pt>
                <c:pt idx="92">
                  <c:v>4630</c:v>
                </c:pt>
                <c:pt idx="93">
                  <c:v>4600</c:v>
                </c:pt>
                <c:pt idx="94">
                  <c:v>4570</c:v>
                </c:pt>
                <c:pt idx="95">
                  <c:v>4550</c:v>
                </c:pt>
                <c:pt idx="96">
                  <c:v>4510</c:v>
                </c:pt>
                <c:pt idx="97">
                  <c:v>4480</c:v>
                </c:pt>
                <c:pt idx="98">
                  <c:v>4440</c:v>
                </c:pt>
                <c:pt idx="99">
                  <c:v>4410</c:v>
                </c:pt>
                <c:pt idx="100">
                  <c:v>4370</c:v>
                </c:pt>
                <c:pt idx="101">
                  <c:v>4340</c:v>
                </c:pt>
                <c:pt idx="102">
                  <c:v>4320</c:v>
                </c:pt>
                <c:pt idx="103">
                  <c:v>4280</c:v>
                </c:pt>
                <c:pt idx="104">
                  <c:v>4250</c:v>
                </c:pt>
                <c:pt idx="105">
                  <c:v>4220</c:v>
                </c:pt>
                <c:pt idx="106">
                  <c:v>4190</c:v>
                </c:pt>
                <c:pt idx="107">
                  <c:v>4150</c:v>
                </c:pt>
                <c:pt idx="108">
                  <c:v>4120</c:v>
                </c:pt>
                <c:pt idx="109">
                  <c:v>4090</c:v>
                </c:pt>
                <c:pt idx="110">
                  <c:v>4060</c:v>
                </c:pt>
                <c:pt idx="111">
                  <c:v>4030</c:v>
                </c:pt>
                <c:pt idx="112">
                  <c:v>3990</c:v>
                </c:pt>
                <c:pt idx="113">
                  <c:v>3970</c:v>
                </c:pt>
                <c:pt idx="114">
                  <c:v>3930</c:v>
                </c:pt>
                <c:pt idx="115">
                  <c:v>3900</c:v>
                </c:pt>
                <c:pt idx="116">
                  <c:v>3880</c:v>
                </c:pt>
                <c:pt idx="117">
                  <c:v>3840</c:v>
                </c:pt>
                <c:pt idx="118">
                  <c:v>3800</c:v>
                </c:pt>
                <c:pt idx="119">
                  <c:v>3770</c:v>
                </c:pt>
                <c:pt idx="120">
                  <c:v>3750</c:v>
                </c:pt>
                <c:pt idx="121">
                  <c:v>3710</c:v>
                </c:pt>
                <c:pt idx="122">
                  <c:v>3680</c:v>
                </c:pt>
                <c:pt idx="123">
                  <c:v>3650</c:v>
                </c:pt>
                <c:pt idx="124">
                  <c:v>3620</c:v>
                </c:pt>
                <c:pt idx="125">
                  <c:v>3590</c:v>
                </c:pt>
                <c:pt idx="126">
                  <c:v>3560</c:v>
                </c:pt>
                <c:pt idx="127">
                  <c:v>3530</c:v>
                </c:pt>
                <c:pt idx="128">
                  <c:v>3500</c:v>
                </c:pt>
                <c:pt idx="129">
                  <c:v>3470</c:v>
                </c:pt>
                <c:pt idx="130">
                  <c:v>3430</c:v>
                </c:pt>
                <c:pt idx="131">
                  <c:v>3410</c:v>
                </c:pt>
                <c:pt idx="132">
                  <c:v>3370</c:v>
                </c:pt>
                <c:pt idx="133">
                  <c:v>3350</c:v>
                </c:pt>
                <c:pt idx="134">
                  <c:v>3310</c:v>
                </c:pt>
                <c:pt idx="135">
                  <c:v>3280</c:v>
                </c:pt>
                <c:pt idx="136">
                  <c:v>3260</c:v>
                </c:pt>
                <c:pt idx="137">
                  <c:v>3220</c:v>
                </c:pt>
                <c:pt idx="138">
                  <c:v>3190</c:v>
                </c:pt>
                <c:pt idx="139">
                  <c:v>3170</c:v>
                </c:pt>
                <c:pt idx="140">
                  <c:v>3140</c:v>
                </c:pt>
                <c:pt idx="141">
                  <c:v>3100</c:v>
                </c:pt>
                <c:pt idx="142">
                  <c:v>3070</c:v>
                </c:pt>
                <c:pt idx="143">
                  <c:v>3040</c:v>
                </c:pt>
                <c:pt idx="144">
                  <c:v>3020</c:v>
                </c:pt>
                <c:pt idx="145">
                  <c:v>2990</c:v>
                </c:pt>
                <c:pt idx="146">
                  <c:v>2950</c:v>
                </c:pt>
                <c:pt idx="147">
                  <c:v>2920</c:v>
                </c:pt>
                <c:pt idx="148">
                  <c:v>2900</c:v>
                </c:pt>
                <c:pt idx="149">
                  <c:v>2860</c:v>
                </c:pt>
                <c:pt idx="150">
                  <c:v>2830</c:v>
                </c:pt>
                <c:pt idx="151">
                  <c:v>2800</c:v>
                </c:pt>
                <c:pt idx="152">
                  <c:v>2770</c:v>
                </c:pt>
                <c:pt idx="153">
                  <c:v>2740</c:v>
                </c:pt>
                <c:pt idx="154">
                  <c:v>2720</c:v>
                </c:pt>
                <c:pt idx="155">
                  <c:v>2690</c:v>
                </c:pt>
                <c:pt idx="156">
                  <c:v>2660</c:v>
                </c:pt>
                <c:pt idx="157">
                  <c:v>2630</c:v>
                </c:pt>
                <c:pt idx="158">
                  <c:v>2600</c:v>
                </c:pt>
                <c:pt idx="159">
                  <c:v>2570</c:v>
                </c:pt>
                <c:pt idx="160">
                  <c:v>2550</c:v>
                </c:pt>
                <c:pt idx="161">
                  <c:v>2510</c:v>
                </c:pt>
                <c:pt idx="162">
                  <c:v>2480</c:v>
                </c:pt>
                <c:pt idx="163">
                  <c:v>2460</c:v>
                </c:pt>
                <c:pt idx="164">
                  <c:v>2420</c:v>
                </c:pt>
                <c:pt idx="165">
                  <c:v>2400</c:v>
                </c:pt>
                <c:pt idx="166">
                  <c:v>2360</c:v>
                </c:pt>
                <c:pt idx="167">
                  <c:v>2340</c:v>
                </c:pt>
                <c:pt idx="168">
                  <c:v>2310</c:v>
                </c:pt>
                <c:pt idx="169">
                  <c:v>2290</c:v>
                </c:pt>
                <c:pt idx="170">
                  <c:v>2260</c:v>
                </c:pt>
                <c:pt idx="171">
                  <c:v>2230</c:v>
                </c:pt>
                <c:pt idx="172">
                  <c:v>2200</c:v>
                </c:pt>
                <c:pt idx="173">
                  <c:v>2170</c:v>
                </c:pt>
                <c:pt idx="174">
                  <c:v>2140</c:v>
                </c:pt>
                <c:pt idx="175">
                  <c:v>2120</c:v>
                </c:pt>
                <c:pt idx="176">
                  <c:v>2080</c:v>
                </c:pt>
                <c:pt idx="177">
                  <c:v>2060</c:v>
                </c:pt>
                <c:pt idx="178">
                  <c:v>2020</c:v>
                </c:pt>
                <c:pt idx="179">
                  <c:v>1992</c:v>
                </c:pt>
                <c:pt idx="180">
                  <c:v>1960</c:v>
                </c:pt>
                <c:pt idx="181">
                  <c:v>1935</c:v>
                </c:pt>
                <c:pt idx="182">
                  <c:v>1913</c:v>
                </c:pt>
                <c:pt idx="183">
                  <c:v>1876</c:v>
                </c:pt>
                <c:pt idx="184">
                  <c:v>1846</c:v>
                </c:pt>
                <c:pt idx="185">
                  <c:v>1816</c:v>
                </c:pt>
                <c:pt idx="186">
                  <c:v>1794</c:v>
                </c:pt>
                <c:pt idx="187">
                  <c:v>1772</c:v>
                </c:pt>
                <c:pt idx="188">
                  <c:v>1741</c:v>
                </c:pt>
                <c:pt idx="189">
                  <c:v>1718</c:v>
                </c:pt>
                <c:pt idx="190">
                  <c:v>1686</c:v>
                </c:pt>
                <c:pt idx="191">
                  <c:v>1659</c:v>
                </c:pt>
                <c:pt idx="192">
                  <c:v>1635</c:v>
                </c:pt>
                <c:pt idx="193">
                  <c:v>1601</c:v>
                </c:pt>
                <c:pt idx="194">
                  <c:v>1578</c:v>
                </c:pt>
                <c:pt idx="195">
                  <c:v>1551</c:v>
                </c:pt>
                <c:pt idx="196">
                  <c:v>1522</c:v>
                </c:pt>
                <c:pt idx="197">
                  <c:v>1492</c:v>
                </c:pt>
                <c:pt idx="198">
                  <c:v>1462</c:v>
                </c:pt>
                <c:pt idx="199">
                  <c:v>1431</c:v>
                </c:pt>
                <c:pt idx="200">
                  <c:v>1408</c:v>
                </c:pt>
                <c:pt idx="201">
                  <c:v>1391</c:v>
                </c:pt>
                <c:pt idx="202">
                  <c:v>1362</c:v>
                </c:pt>
                <c:pt idx="203">
                  <c:v>1338</c:v>
                </c:pt>
                <c:pt idx="204">
                  <c:v>1304</c:v>
                </c:pt>
                <c:pt idx="205">
                  <c:v>1268</c:v>
                </c:pt>
                <c:pt idx="206">
                  <c:v>1246</c:v>
                </c:pt>
                <c:pt idx="207">
                  <c:v>1222</c:v>
                </c:pt>
                <c:pt idx="208">
                  <c:v>1191</c:v>
                </c:pt>
                <c:pt idx="209">
                  <c:v>1174</c:v>
                </c:pt>
                <c:pt idx="210">
                  <c:v>1146</c:v>
                </c:pt>
                <c:pt idx="211">
                  <c:v>1119</c:v>
                </c:pt>
                <c:pt idx="212">
                  <c:v>1085</c:v>
                </c:pt>
                <c:pt idx="213">
                  <c:v>1064</c:v>
                </c:pt>
                <c:pt idx="214">
                  <c:v>1039</c:v>
                </c:pt>
                <c:pt idx="215">
                  <c:v>1005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577664"/>
        <c:axId val="340465152"/>
      </c:scatterChart>
      <c:valAx>
        <c:axId val="34057766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465152"/>
        <c:crosses val="autoZero"/>
        <c:crossBetween val="midCat"/>
        <c:majorUnit val="30"/>
      </c:valAx>
      <c:valAx>
        <c:axId val="340465152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577664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8'!$K$34:$K$2003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</c:numCache>
            </c:numRef>
          </c:xVal>
          <c:yVal>
            <c:numRef>
              <c:f>'Batch 8'!$P$34:$P$2003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0.35650000000000004</c:v>
                </c:pt>
                <c:pt idx="2">
                  <c:v>0.36600000000000005</c:v>
                </c:pt>
                <c:pt idx="3">
                  <c:v>0.36550000000000005</c:v>
                </c:pt>
                <c:pt idx="4">
                  <c:v>0.3663333333333334</c:v>
                </c:pt>
                <c:pt idx="5">
                  <c:v>0.36499999999999999</c:v>
                </c:pt>
                <c:pt idx="6">
                  <c:v>0.36600000000000005</c:v>
                </c:pt>
                <c:pt idx="7">
                  <c:v>0.36500000000000005</c:v>
                </c:pt>
                <c:pt idx="8">
                  <c:v>0.36400000000000005</c:v>
                </c:pt>
                <c:pt idx="9">
                  <c:v>0.36450000000000005</c:v>
                </c:pt>
                <c:pt idx="10">
                  <c:v>0.36450000000000005</c:v>
                </c:pt>
                <c:pt idx="11">
                  <c:v>0.36349999999999999</c:v>
                </c:pt>
                <c:pt idx="12">
                  <c:v>0.36349999999999999</c:v>
                </c:pt>
                <c:pt idx="13">
                  <c:v>0.36250000000000004</c:v>
                </c:pt>
                <c:pt idx="14">
                  <c:v>0.36299999999999999</c:v>
                </c:pt>
                <c:pt idx="15">
                  <c:v>0.36299999999999999</c:v>
                </c:pt>
                <c:pt idx="16">
                  <c:v>0.36349999999999999</c:v>
                </c:pt>
                <c:pt idx="17">
                  <c:v>0.36150000000000004</c:v>
                </c:pt>
                <c:pt idx="18">
                  <c:v>0.36200000000000004</c:v>
                </c:pt>
                <c:pt idx="19">
                  <c:v>0.36200000000000004</c:v>
                </c:pt>
                <c:pt idx="20">
                  <c:v>0.36349999999999999</c:v>
                </c:pt>
                <c:pt idx="21">
                  <c:v>0.36150000000000004</c:v>
                </c:pt>
                <c:pt idx="22">
                  <c:v>0.36250000000000004</c:v>
                </c:pt>
                <c:pt idx="23">
                  <c:v>0.36150000000000004</c:v>
                </c:pt>
                <c:pt idx="24">
                  <c:v>0.36250000000000004</c:v>
                </c:pt>
                <c:pt idx="25">
                  <c:v>0.36200000000000004</c:v>
                </c:pt>
                <c:pt idx="26">
                  <c:v>0.36200000000000004</c:v>
                </c:pt>
                <c:pt idx="27">
                  <c:v>0.36200000000000004</c:v>
                </c:pt>
                <c:pt idx="28">
                  <c:v>0.36299999999999999</c:v>
                </c:pt>
                <c:pt idx="29">
                  <c:v>0.36200000000000004</c:v>
                </c:pt>
                <c:pt idx="30">
                  <c:v>0.36349999999999999</c:v>
                </c:pt>
                <c:pt idx="31">
                  <c:v>0.36200000000000004</c:v>
                </c:pt>
                <c:pt idx="32">
                  <c:v>0.36349999999999999</c:v>
                </c:pt>
                <c:pt idx="33">
                  <c:v>0.3623333333333334</c:v>
                </c:pt>
                <c:pt idx="34">
                  <c:v>0.36250000000000004</c:v>
                </c:pt>
                <c:pt idx="35">
                  <c:v>0.36099999999999999</c:v>
                </c:pt>
                <c:pt idx="36">
                  <c:v>0.36299999999999999</c:v>
                </c:pt>
                <c:pt idx="37">
                  <c:v>0.36200000000000004</c:v>
                </c:pt>
                <c:pt idx="38">
                  <c:v>0.36299999999999999</c:v>
                </c:pt>
                <c:pt idx="39">
                  <c:v>0.36200000000000004</c:v>
                </c:pt>
                <c:pt idx="40">
                  <c:v>0.36250000000000004</c:v>
                </c:pt>
                <c:pt idx="41">
                  <c:v>0.36250000000000004</c:v>
                </c:pt>
                <c:pt idx="42">
                  <c:v>0.36299999999999999</c:v>
                </c:pt>
                <c:pt idx="43">
                  <c:v>0.36200000000000004</c:v>
                </c:pt>
                <c:pt idx="44">
                  <c:v>0.36349999999999999</c:v>
                </c:pt>
                <c:pt idx="45">
                  <c:v>0.36349999999999999</c:v>
                </c:pt>
                <c:pt idx="46">
                  <c:v>0.36349999999999999</c:v>
                </c:pt>
                <c:pt idx="47">
                  <c:v>0.36349999999999999</c:v>
                </c:pt>
                <c:pt idx="48">
                  <c:v>0.36400000000000005</c:v>
                </c:pt>
                <c:pt idx="49">
                  <c:v>0.36349999999999999</c:v>
                </c:pt>
                <c:pt idx="50">
                  <c:v>0.36400000000000005</c:v>
                </c:pt>
                <c:pt idx="51">
                  <c:v>0.36349999999999999</c:v>
                </c:pt>
                <c:pt idx="52">
                  <c:v>0.36400000000000005</c:v>
                </c:pt>
                <c:pt idx="53">
                  <c:v>0.36400000000000005</c:v>
                </c:pt>
                <c:pt idx="54">
                  <c:v>0.36450000000000005</c:v>
                </c:pt>
                <c:pt idx="55">
                  <c:v>0.36400000000000005</c:v>
                </c:pt>
                <c:pt idx="56">
                  <c:v>0.36450000000000005</c:v>
                </c:pt>
                <c:pt idx="57">
                  <c:v>0.36499999999999999</c:v>
                </c:pt>
                <c:pt idx="58">
                  <c:v>0.36450000000000005</c:v>
                </c:pt>
                <c:pt idx="59">
                  <c:v>0.36499999999999999</c:v>
                </c:pt>
                <c:pt idx="60">
                  <c:v>0.36400000000000005</c:v>
                </c:pt>
                <c:pt idx="61">
                  <c:v>0.36600000000000005</c:v>
                </c:pt>
                <c:pt idx="62">
                  <c:v>0.36499999999999999</c:v>
                </c:pt>
                <c:pt idx="63">
                  <c:v>0.36450000000000005</c:v>
                </c:pt>
                <c:pt idx="64">
                  <c:v>0.36600000000000005</c:v>
                </c:pt>
                <c:pt idx="65">
                  <c:v>0.3653333333333334</c:v>
                </c:pt>
                <c:pt idx="66">
                  <c:v>0.36550000000000005</c:v>
                </c:pt>
                <c:pt idx="67">
                  <c:v>0.36550000000000005</c:v>
                </c:pt>
                <c:pt idx="68">
                  <c:v>0.36650000000000005</c:v>
                </c:pt>
                <c:pt idx="69">
                  <c:v>0.36650000000000005</c:v>
                </c:pt>
                <c:pt idx="70">
                  <c:v>0.36699999999999999</c:v>
                </c:pt>
                <c:pt idx="71">
                  <c:v>0.36749999999999999</c:v>
                </c:pt>
                <c:pt idx="72">
                  <c:v>0.36899999999999999</c:v>
                </c:pt>
                <c:pt idx="73">
                  <c:v>0.36749999999999999</c:v>
                </c:pt>
                <c:pt idx="74">
                  <c:v>0.36749999999999999</c:v>
                </c:pt>
                <c:pt idx="75">
                  <c:v>0.36800000000000005</c:v>
                </c:pt>
                <c:pt idx="76">
                  <c:v>0.36799999999999999</c:v>
                </c:pt>
                <c:pt idx="77">
                  <c:v>0.36900000000000005</c:v>
                </c:pt>
                <c:pt idx="78">
                  <c:v>0.36950000000000005</c:v>
                </c:pt>
                <c:pt idx="79">
                  <c:v>0.37000000000000005</c:v>
                </c:pt>
                <c:pt idx="80">
                  <c:v>0.36899999999999999</c:v>
                </c:pt>
                <c:pt idx="81">
                  <c:v>0.37000000000000005</c:v>
                </c:pt>
                <c:pt idx="82">
                  <c:v>0.371</c:v>
                </c:pt>
                <c:pt idx="83">
                  <c:v>0.37000000000000005</c:v>
                </c:pt>
                <c:pt idx="84">
                  <c:v>0.37050000000000005</c:v>
                </c:pt>
                <c:pt idx="85">
                  <c:v>0.37200000000000005</c:v>
                </c:pt>
                <c:pt idx="86">
                  <c:v>0.37200000000000005</c:v>
                </c:pt>
                <c:pt idx="87">
                  <c:v>0.37200000000000005</c:v>
                </c:pt>
                <c:pt idx="88">
                  <c:v>0.37200000000000005</c:v>
                </c:pt>
                <c:pt idx="89">
                  <c:v>0.37200000000000005</c:v>
                </c:pt>
                <c:pt idx="90">
                  <c:v>0.37200000000000005</c:v>
                </c:pt>
                <c:pt idx="91">
                  <c:v>0.373</c:v>
                </c:pt>
                <c:pt idx="92">
                  <c:v>0.37350000000000005</c:v>
                </c:pt>
                <c:pt idx="93">
                  <c:v>0.37200000000000005</c:v>
                </c:pt>
                <c:pt idx="94">
                  <c:v>0.37350000000000005</c:v>
                </c:pt>
                <c:pt idx="95">
                  <c:v>0.37400000000000005</c:v>
                </c:pt>
                <c:pt idx="96">
                  <c:v>0.375</c:v>
                </c:pt>
                <c:pt idx="97">
                  <c:v>0.375</c:v>
                </c:pt>
                <c:pt idx="98">
                  <c:v>0.375</c:v>
                </c:pt>
                <c:pt idx="99">
                  <c:v>0.3755</c:v>
                </c:pt>
                <c:pt idx="100">
                  <c:v>0.3765</c:v>
                </c:pt>
                <c:pt idx="101">
                  <c:v>0.376</c:v>
                </c:pt>
                <c:pt idx="102">
                  <c:v>0.3765</c:v>
                </c:pt>
                <c:pt idx="103">
                  <c:v>0.377</c:v>
                </c:pt>
                <c:pt idx="104">
                  <c:v>0.37800000000000006</c:v>
                </c:pt>
                <c:pt idx="105">
                  <c:v>0.379</c:v>
                </c:pt>
                <c:pt idx="106">
                  <c:v>0.38</c:v>
                </c:pt>
                <c:pt idx="107">
                  <c:v>0.3795</c:v>
                </c:pt>
                <c:pt idx="108">
                  <c:v>0.379</c:v>
                </c:pt>
                <c:pt idx="109">
                  <c:v>0.3805</c:v>
                </c:pt>
                <c:pt idx="110">
                  <c:v>0.38100000000000001</c:v>
                </c:pt>
                <c:pt idx="111">
                  <c:v>0.38150000000000001</c:v>
                </c:pt>
                <c:pt idx="112">
                  <c:v>0.38200000000000001</c:v>
                </c:pt>
                <c:pt idx="113">
                  <c:v>0.38200000000000001</c:v>
                </c:pt>
                <c:pt idx="114">
                  <c:v>0.38200000000000001</c:v>
                </c:pt>
                <c:pt idx="115">
                  <c:v>0.38150000000000001</c:v>
                </c:pt>
                <c:pt idx="116">
                  <c:v>0.38200000000000001</c:v>
                </c:pt>
                <c:pt idx="117">
                  <c:v>0.38300000000000001</c:v>
                </c:pt>
                <c:pt idx="118">
                  <c:v>0.38300000000000001</c:v>
                </c:pt>
                <c:pt idx="119">
                  <c:v>0.38400000000000001</c:v>
                </c:pt>
                <c:pt idx="120">
                  <c:v>0.38400000000000001</c:v>
                </c:pt>
                <c:pt idx="121">
                  <c:v>0.38450000000000001</c:v>
                </c:pt>
                <c:pt idx="122">
                  <c:v>0.38500000000000001</c:v>
                </c:pt>
                <c:pt idx="123">
                  <c:v>0.38650000000000007</c:v>
                </c:pt>
                <c:pt idx="124">
                  <c:v>0.38650000000000007</c:v>
                </c:pt>
                <c:pt idx="125">
                  <c:v>0.38700000000000001</c:v>
                </c:pt>
                <c:pt idx="126">
                  <c:v>0.38800000000000007</c:v>
                </c:pt>
                <c:pt idx="127">
                  <c:v>0.38800000000000001</c:v>
                </c:pt>
                <c:pt idx="128">
                  <c:v>0.38900000000000001</c:v>
                </c:pt>
                <c:pt idx="129">
                  <c:v>0.38950000000000001</c:v>
                </c:pt>
                <c:pt idx="130">
                  <c:v>0.39</c:v>
                </c:pt>
                <c:pt idx="131">
                  <c:v>0.39100000000000001</c:v>
                </c:pt>
                <c:pt idx="132">
                  <c:v>0.39050000000000007</c:v>
                </c:pt>
                <c:pt idx="133">
                  <c:v>0.39100000000000001</c:v>
                </c:pt>
                <c:pt idx="134">
                  <c:v>0.39200000000000002</c:v>
                </c:pt>
                <c:pt idx="135">
                  <c:v>0.39333333333333337</c:v>
                </c:pt>
                <c:pt idx="136">
                  <c:v>0.39400000000000002</c:v>
                </c:pt>
                <c:pt idx="137">
                  <c:v>0.39450000000000007</c:v>
                </c:pt>
                <c:pt idx="138">
                  <c:v>0.39400000000000002</c:v>
                </c:pt>
                <c:pt idx="139">
                  <c:v>0.39533333333333331</c:v>
                </c:pt>
                <c:pt idx="140">
                  <c:v>0.39700000000000002</c:v>
                </c:pt>
                <c:pt idx="141">
                  <c:v>0.39750000000000002</c:v>
                </c:pt>
                <c:pt idx="142">
                  <c:v>0.39750000000000002</c:v>
                </c:pt>
                <c:pt idx="143">
                  <c:v>0.39800000000000002</c:v>
                </c:pt>
                <c:pt idx="144">
                  <c:v>0.39850000000000008</c:v>
                </c:pt>
                <c:pt idx="145">
                  <c:v>0.4</c:v>
                </c:pt>
                <c:pt idx="146">
                  <c:v>0.39950000000000002</c:v>
                </c:pt>
                <c:pt idx="147">
                  <c:v>0.40050000000000002</c:v>
                </c:pt>
                <c:pt idx="148">
                  <c:v>0.40250000000000008</c:v>
                </c:pt>
                <c:pt idx="149">
                  <c:v>0.40300000000000002</c:v>
                </c:pt>
                <c:pt idx="150">
                  <c:v>0.40300000000000002</c:v>
                </c:pt>
                <c:pt idx="151">
                  <c:v>0.40400000000000003</c:v>
                </c:pt>
                <c:pt idx="152">
                  <c:v>0.40450000000000003</c:v>
                </c:pt>
                <c:pt idx="153">
                  <c:v>0.40549999999999997</c:v>
                </c:pt>
                <c:pt idx="154">
                  <c:v>0.40599999999999997</c:v>
                </c:pt>
                <c:pt idx="155">
                  <c:v>0.40649999999999997</c:v>
                </c:pt>
                <c:pt idx="156">
                  <c:v>0.40700000000000003</c:v>
                </c:pt>
                <c:pt idx="157">
                  <c:v>0.40800000000000003</c:v>
                </c:pt>
                <c:pt idx="158">
                  <c:v>0.40850000000000003</c:v>
                </c:pt>
                <c:pt idx="159">
                  <c:v>0.40949999999999998</c:v>
                </c:pt>
                <c:pt idx="160">
                  <c:v>0.41050000000000009</c:v>
                </c:pt>
                <c:pt idx="161">
                  <c:v>0.41150000000000003</c:v>
                </c:pt>
                <c:pt idx="162">
                  <c:v>0.41250000000000003</c:v>
                </c:pt>
                <c:pt idx="163">
                  <c:v>0.41399999999999998</c:v>
                </c:pt>
                <c:pt idx="164">
                  <c:v>0.41399999999999998</c:v>
                </c:pt>
                <c:pt idx="165">
                  <c:v>0.41550000000000004</c:v>
                </c:pt>
                <c:pt idx="166">
                  <c:v>0.41600000000000004</c:v>
                </c:pt>
                <c:pt idx="167">
                  <c:v>0.41650000000000004</c:v>
                </c:pt>
                <c:pt idx="168">
                  <c:v>0.41850000000000009</c:v>
                </c:pt>
                <c:pt idx="169">
                  <c:v>0.41950000000000004</c:v>
                </c:pt>
                <c:pt idx="170">
                  <c:v>0.42050000000000004</c:v>
                </c:pt>
                <c:pt idx="171">
                  <c:v>0.42199999999999999</c:v>
                </c:pt>
                <c:pt idx="172">
                  <c:v>0.42249999999999999</c:v>
                </c:pt>
                <c:pt idx="173">
                  <c:v>0.42300000000000004</c:v>
                </c:pt>
                <c:pt idx="174">
                  <c:v>0.42500000000000004</c:v>
                </c:pt>
                <c:pt idx="175">
                  <c:v>0.42599999999999999</c:v>
                </c:pt>
                <c:pt idx="176">
                  <c:v>0.42800000000000005</c:v>
                </c:pt>
                <c:pt idx="177">
                  <c:v>0.42850000000000005</c:v>
                </c:pt>
                <c:pt idx="178">
                  <c:v>0.42949999999999999</c:v>
                </c:pt>
                <c:pt idx="179">
                  <c:v>0.43099999999999999</c:v>
                </c:pt>
                <c:pt idx="180">
                  <c:v>0.43200000000000005</c:v>
                </c:pt>
                <c:pt idx="181">
                  <c:v>0.4335</c:v>
                </c:pt>
                <c:pt idx="182">
                  <c:v>0.434</c:v>
                </c:pt>
                <c:pt idx="183">
                  <c:v>0.43600000000000005</c:v>
                </c:pt>
                <c:pt idx="184">
                  <c:v>0.43700000000000006</c:v>
                </c:pt>
                <c:pt idx="185">
                  <c:v>0.4385</c:v>
                </c:pt>
                <c:pt idx="186">
                  <c:v>0.44000000000000006</c:v>
                </c:pt>
                <c:pt idx="187">
                  <c:v>0.44050000000000006</c:v>
                </c:pt>
                <c:pt idx="188">
                  <c:v>0.443</c:v>
                </c:pt>
                <c:pt idx="189">
                  <c:v>0.44400000000000006</c:v>
                </c:pt>
                <c:pt idx="190">
                  <c:v>0.44550000000000001</c:v>
                </c:pt>
                <c:pt idx="191">
                  <c:v>0.44750000000000001</c:v>
                </c:pt>
                <c:pt idx="192">
                  <c:v>0.44900000000000007</c:v>
                </c:pt>
                <c:pt idx="193">
                  <c:v>0.45</c:v>
                </c:pt>
                <c:pt idx="194">
                  <c:v>0.45250000000000007</c:v>
                </c:pt>
                <c:pt idx="195">
                  <c:v>0.45350000000000001</c:v>
                </c:pt>
                <c:pt idx="196">
                  <c:v>0.45600000000000007</c:v>
                </c:pt>
                <c:pt idx="197">
                  <c:v>0.45700000000000007</c:v>
                </c:pt>
                <c:pt idx="198">
                  <c:v>0.45950000000000002</c:v>
                </c:pt>
                <c:pt idx="199">
                  <c:v>0.46200000000000002</c:v>
                </c:pt>
                <c:pt idx="200">
                  <c:v>0.46200000000000002</c:v>
                </c:pt>
                <c:pt idx="201">
                  <c:v>0.46500000000000008</c:v>
                </c:pt>
                <c:pt idx="202">
                  <c:v>0.46650000000000003</c:v>
                </c:pt>
                <c:pt idx="203">
                  <c:v>0.46900000000000008</c:v>
                </c:pt>
                <c:pt idx="204">
                  <c:v>0.47150000000000003</c:v>
                </c:pt>
                <c:pt idx="205">
                  <c:v>0.47400000000000003</c:v>
                </c:pt>
                <c:pt idx="206">
                  <c:v>0.47599999999999998</c:v>
                </c:pt>
                <c:pt idx="207">
                  <c:v>0.47850000000000004</c:v>
                </c:pt>
                <c:pt idx="208">
                  <c:v>0.48</c:v>
                </c:pt>
                <c:pt idx="209">
                  <c:v>0.48300000000000004</c:v>
                </c:pt>
                <c:pt idx="210">
                  <c:v>0.48550000000000004</c:v>
                </c:pt>
                <c:pt idx="211">
                  <c:v>0.48799999999999999</c:v>
                </c:pt>
                <c:pt idx="212">
                  <c:v>0.49100000000000005</c:v>
                </c:pt>
                <c:pt idx="213">
                  <c:v>0.49350000000000005</c:v>
                </c:pt>
                <c:pt idx="214">
                  <c:v>0.4975</c:v>
                </c:pt>
                <c:pt idx="215">
                  <c:v>0.5</c:v>
                </c:pt>
                <c:pt idx="216">
                  <c:v>0.50250000000000006</c:v>
                </c:pt>
                <c:pt idx="217">
                  <c:v>0.50649999999999995</c:v>
                </c:pt>
                <c:pt idx="218">
                  <c:v>0.50949999999999995</c:v>
                </c:pt>
                <c:pt idx="219">
                  <c:v>0.51349999999999996</c:v>
                </c:pt>
                <c:pt idx="220">
                  <c:v>0.51600000000000001</c:v>
                </c:pt>
                <c:pt idx="221">
                  <c:v>0.52050000000000007</c:v>
                </c:pt>
                <c:pt idx="222">
                  <c:v>0.52500000000000002</c:v>
                </c:pt>
                <c:pt idx="223">
                  <c:v>0.52800000000000002</c:v>
                </c:pt>
                <c:pt idx="224">
                  <c:v>0.53300000000000003</c:v>
                </c:pt>
                <c:pt idx="225">
                  <c:v>0.53650000000000009</c:v>
                </c:pt>
                <c:pt idx="226">
                  <c:v>0.54149999999999998</c:v>
                </c:pt>
                <c:pt idx="227">
                  <c:v>0.54600000000000004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519168"/>
        <c:axId val="335286656"/>
      </c:scatterChart>
      <c:valAx>
        <c:axId val="340519168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5286656"/>
        <c:crosses val="autoZero"/>
        <c:crossBetween val="midCat"/>
        <c:majorUnit val="30"/>
      </c:valAx>
      <c:valAx>
        <c:axId val="335286656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0519168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8'!$Q$34:$Q$2003</c:f>
              <c:numCache>
                <c:formatCode>0.00</c:formatCode>
                <c:ptCount val="1970"/>
                <c:pt idx="1">
                  <c:v>2.9708333333333336E-3</c:v>
                </c:pt>
                <c:pt idx="2">
                  <c:v>8.9916666666666686E-3</c:v>
                </c:pt>
                <c:pt idx="3">
                  <c:v>1.5087500000000002E-2</c:v>
                </c:pt>
                <c:pt idx="4">
                  <c:v>2.1186111111111114E-2</c:v>
                </c:pt>
                <c:pt idx="5">
                  <c:v>2.7280555555555558E-2</c:v>
                </c:pt>
                <c:pt idx="6">
                  <c:v>3.3372222222222227E-2</c:v>
                </c:pt>
                <c:pt idx="7">
                  <c:v>3.9463888888888896E-2</c:v>
                </c:pt>
                <c:pt idx="8">
                  <c:v>4.5538888888888893E-2</c:v>
                </c:pt>
                <c:pt idx="9">
                  <c:v>5.1609722222222223E-2</c:v>
                </c:pt>
                <c:pt idx="10">
                  <c:v>5.7684722222222221E-2</c:v>
                </c:pt>
                <c:pt idx="11">
                  <c:v>6.3751388888888885E-2</c:v>
                </c:pt>
                <c:pt idx="12">
                  <c:v>6.9809722222222217E-2</c:v>
                </c:pt>
                <c:pt idx="13">
                  <c:v>7.5859722222222217E-2</c:v>
                </c:pt>
                <c:pt idx="14">
                  <c:v>8.1905555555555551E-2</c:v>
                </c:pt>
                <c:pt idx="15">
                  <c:v>8.7955555555555551E-2</c:v>
                </c:pt>
                <c:pt idx="16">
                  <c:v>9.4009722222222217E-2</c:v>
                </c:pt>
                <c:pt idx="17">
                  <c:v>0.10005138888888888</c:v>
                </c:pt>
                <c:pt idx="18">
                  <c:v>0.10608055555555555</c:v>
                </c:pt>
                <c:pt idx="19">
                  <c:v>0.11211388888888889</c:v>
                </c:pt>
                <c:pt idx="20">
                  <c:v>0.11815972222222222</c:v>
                </c:pt>
                <c:pt idx="21">
                  <c:v>0.12420138888888889</c:v>
                </c:pt>
                <c:pt idx="22">
                  <c:v>0.13023472222222221</c:v>
                </c:pt>
                <c:pt idx="23">
                  <c:v>0.13626805555555555</c:v>
                </c:pt>
                <c:pt idx="24">
                  <c:v>0.14230138888888888</c:v>
                </c:pt>
                <c:pt idx="25">
                  <c:v>0.14833888888888888</c:v>
                </c:pt>
                <c:pt idx="26">
                  <c:v>0.15437222222222222</c:v>
                </c:pt>
                <c:pt idx="27">
                  <c:v>0.16040555555555555</c:v>
                </c:pt>
                <c:pt idx="28">
                  <c:v>0.16644722222222222</c:v>
                </c:pt>
                <c:pt idx="29">
                  <c:v>0.17248888888888889</c:v>
                </c:pt>
                <c:pt idx="30">
                  <c:v>0.17853472222222222</c:v>
                </c:pt>
                <c:pt idx="31">
                  <c:v>0.18458055555555555</c:v>
                </c:pt>
                <c:pt idx="32">
                  <c:v>0.19062638888888889</c:v>
                </c:pt>
                <c:pt idx="33">
                  <c:v>0.19667499999999999</c:v>
                </c:pt>
                <c:pt idx="34">
                  <c:v>0.20271527777777776</c:v>
                </c:pt>
                <c:pt idx="35">
                  <c:v>0.20874444444444443</c:v>
                </c:pt>
                <c:pt idx="36">
                  <c:v>0.21477777777777776</c:v>
                </c:pt>
                <c:pt idx="37">
                  <c:v>0.22081944444444443</c:v>
                </c:pt>
                <c:pt idx="38">
                  <c:v>0.2268611111111111</c:v>
                </c:pt>
                <c:pt idx="39">
                  <c:v>0.23290277777777776</c:v>
                </c:pt>
                <c:pt idx="40">
                  <c:v>0.23894027777777777</c:v>
                </c:pt>
                <c:pt idx="41">
                  <c:v>0.24498194444444443</c:v>
                </c:pt>
                <c:pt idx="42">
                  <c:v>0.25102777777777774</c:v>
                </c:pt>
                <c:pt idx="43">
                  <c:v>0.25706944444444441</c:v>
                </c:pt>
                <c:pt idx="44">
                  <c:v>0.26311527777777777</c:v>
                </c:pt>
                <c:pt idx="45">
                  <c:v>0.2691736111111111</c:v>
                </c:pt>
                <c:pt idx="46">
                  <c:v>0.27523194444444443</c:v>
                </c:pt>
                <c:pt idx="47">
                  <c:v>0.28129027777777776</c:v>
                </c:pt>
                <c:pt idx="48">
                  <c:v>0.28735277777777779</c:v>
                </c:pt>
                <c:pt idx="49">
                  <c:v>0.29341527777777782</c:v>
                </c:pt>
                <c:pt idx="50">
                  <c:v>0.29947777777777784</c:v>
                </c:pt>
                <c:pt idx="51">
                  <c:v>0.30554027777777787</c:v>
                </c:pt>
                <c:pt idx="52">
                  <c:v>0.3116027777777779</c:v>
                </c:pt>
                <c:pt idx="53">
                  <c:v>0.31766944444444456</c:v>
                </c:pt>
                <c:pt idx="54">
                  <c:v>0.32374027777777792</c:v>
                </c:pt>
                <c:pt idx="55">
                  <c:v>0.32981111111111128</c:v>
                </c:pt>
                <c:pt idx="56">
                  <c:v>0.33588194444444464</c:v>
                </c:pt>
                <c:pt idx="57">
                  <c:v>0.34196111111111133</c:v>
                </c:pt>
                <c:pt idx="58">
                  <c:v>0.34804027777777802</c:v>
                </c:pt>
                <c:pt idx="59">
                  <c:v>0.35411944444444471</c:v>
                </c:pt>
                <c:pt idx="60">
                  <c:v>0.36019444444444471</c:v>
                </c:pt>
                <c:pt idx="61">
                  <c:v>0.36627777777777804</c:v>
                </c:pt>
                <c:pt idx="62">
                  <c:v>0.3723694444444447</c:v>
                </c:pt>
                <c:pt idx="63">
                  <c:v>0.37844861111111139</c:v>
                </c:pt>
                <c:pt idx="64">
                  <c:v>0.38453611111111141</c:v>
                </c:pt>
                <c:pt idx="65">
                  <c:v>0.39063055555555587</c:v>
                </c:pt>
                <c:pt idx="66">
                  <c:v>0.39672083333333363</c:v>
                </c:pt>
                <c:pt idx="67">
                  <c:v>0.4028125000000003</c:v>
                </c:pt>
                <c:pt idx="68">
                  <c:v>0.40891250000000029</c:v>
                </c:pt>
                <c:pt idx="69">
                  <c:v>0.41502083333333362</c:v>
                </c:pt>
                <c:pt idx="70">
                  <c:v>0.42113333333333364</c:v>
                </c:pt>
                <c:pt idx="71">
                  <c:v>0.42725416666666699</c:v>
                </c:pt>
                <c:pt idx="72">
                  <c:v>0.43339166666666701</c:v>
                </c:pt>
                <c:pt idx="73">
                  <c:v>0.43952916666666703</c:v>
                </c:pt>
                <c:pt idx="74">
                  <c:v>0.44565416666666702</c:v>
                </c:pt>
                <c:pt idx="75">
                  <c:v>0.4517833333333337</c:v>
                </c:pt>
                <c:pt idx="76">
                  <c:v>0.45791666666666703</c:v>
                </c:pt>
                <c:pt idx="77">
                  <c:v>0.46405833333333368</c:v>
                </c:pt>
                <c:pt idx="78">
                  <c:v>0.47021250000000037</c:v>
                </c:pt>
                <c:pt idx="79">
                  <c:v>0.47637500000000038</c:v>
                </c:pt>
                <c:pt idx="80">
                  <c:v>0.4825333333333337</c:v>
                </c:pt>
                <c:pt idx="81">
                  <c:v>0.48869166666666702</c:v>
                </c:pt>
                <c:pt idx="82">
                  <c:v>0.49486666666666701</c:v>
                </c:pt>
                <c:pt idx="83">
                  <c:v>0.50104166666666705</c:v>
                </c:pt>
                <c:pt idx="84">
                  <c:v>0.5072125000000004</c:v>
                </c:pt>
                <c:pt idx="85">
                  <c:v>0.51340000000000041</c:v>
                </c:pt>
                <c:pt idx="86">
                  <c:v>0.51960000000000039</c:v>
                </c:pt>
                <c:pt idx="87">
                  <c:v>0.52580000000000038</c:v>
                </c:pt>
                <c:pt idx="88">
                  <c:v>0.53200000000000036</c:v>
                </c:pt>
                <c:pt idx="89">
                  <c:v>0.53820000000000034</c:v>
                </c:pt>
                <c:pt idx="90">
                  <c:v>0.54440000000000033</c:v>
                </c:pt>
                <c:pt idx="91">
                  <c:v>0.5506083333333337</c:v>
                </c:pt>
                <c:pt idx="92">
                  <c:v>0.55682916666666704</c:v>
                </c:pt>
                <c:pt idx="93">
                  <c:v>0.563041666666667</c:v>
                </c:pt>
                <c:pt idx="94">
                  <c:v>0.56925416666666695</c:v>
                </c:pt>
                <c:pt idx="95">
                  <c:v>0.57548333333333357</c:v>
                </c:pt>
                <c:pt idx="96">
                  <c:v>0.58172500000000027</c:v>
                </c:pt>
                <c:pt idx="97">
                  <c:v>0.58797500000000025</c:v>
                </c:pt>
                <c:pt idx="98">
                  <c:v>0.59422500000000023</c:v>
                </c:pt>
                <c:pt idx="99">
                  <c:v>0.6004791666666669</c:v>
                </c:pt>
                <c:pt idx="100">
                  <c:v>0.60674583333333354</c:v>
                </c:pt>
                <c:pt idx="101">
                  <c:v>0.61301666666666688</c:v>
                </c:pt>
                <c:pt idx="102">
                  <c:v>0.61928750000000021</c:v>
                </c:pt>
                <c:pt idx="103">
                  <c:v>0.62556666666666683</c:v>
                </c:pt>
                <c:pt idx="104">
                  <c:v>0.63185833333333352</c:v>
                </c:pt>
                <c:pt idx="105">
                  <c:v>0.63816666666666688</c:v>
                </c:pt>
                <c:pt idx="106">
                  <c:v>0.64449166666666691</c:v>
                </c:pt>
                <c:pt idx="107">
                  <c:v>0.65082083333333363</c:v>
                </c:pt>
                <c:pt idx="108">
                  <c:v>0.65714166666666696</c:v>
                </c:pt>
                <c:pt idx="109">
                  <c:v>0.66347083333333368</c:v>
                </c:pt>
                <c:pt idx="110">
                  <c:v>0.66981666666666706</c:v>
                </c:pt>
                <c:pt idx="111">
                  <c:v>0.67617083333333372</c:v>
                </c:pt>
                <c:pt idx="112">
                  <c:v>0.68253333333333377</c:v>
                </c:pt>
                <c:pt idx="113">
                  <c:v>0.6889000000000004</c:v>
                </c:pt>
                <c:pt idx="114">
                  <c:v>0.69526666666666703</c:v>
                </c:pt>
                <c:pt idx="115">
                  <c:v>0.70162916666666708</c:v>
                </c:pt>
                <c:pt idx="116">
                  <c:v>0.70799166666666713</c:v>
                </c:pt>
                <c:pt idx="117">
                  <c:v>0.71436666666666715</c:v>
                </c:pt>
                <c:pt idx="118">
                  <c:v>0.72075000000000045</c:v>
                </c:pt>
                <c:pt idx="119">
                  <c:v>0.72714166666666713</c:v>
                </c:pt>
                <c:pt idx="120">
                  <c:v>0.73354166666666709</c:v>
                </c:pt>
                <c:pt idx="121">
                  <c:v>0.73994583333333375</c:v>
                </c:pt>
                <c:pt idx="122">
                  <c:v>0.74635833333333379</c:v>
                </c:pt>
                <c:pt idx="123">
                  <c:v>0.7527875000000005</c:v>
                </c:pt>
                <c:pt idx="124">
                  <c:v>0.75922916666666718</c:v>
                </c:pt>
                <c:pt idx="125">
                  <c:v>0.76567500000000055</c:v>
                </c:pt>
                <c:pt idx="126">
                  <c:v>0.77213333333333389</c:v>
                </c:pt>
                <c:pt idx="127">
                  <c:v>0.77860000000000051</c:v>
                </c:pt>
                <c:pt idx="128">
                  <c:v>0.78507500000000052</c:v>
                </c:pt>
                <c:pt idx="129">
                  <c:v>0.7915625000000005</c:v>
                </c:pt>
                <c:pt idx="130">
                  <c:v>0.79805833333333387</c:v>
                </c:pt>
                <c:pt idx="131">
                  <c:v>0.80456666666666721</c:v>
                </c:pt>
                <c:pt idx="132">
                  <c:v>0.81107916666666724</c:v>
                </c:pt>
                <c:pt idx="133">
                  <c:v>0.81759166666666727</c:v>
                </c:pt>
                <c:pt idx="134">
                  <c:v>0.82411666666666727</c:v>
                </c:pt>
                <c:pt idx="135">
                  <c:v>0.83066111111111174</c:v>
                </c:pt>
                <c:pt idx="136">
                  <c:v>0.83722222222222287</c:v>
                </c:pt>
                <c:pt idx="137">
                  <c:v>0.84379305555555617</c:v>
                </c:pt>
                <c:pt idx="138">
                  <c:v>0.85036388888888947</c:v>
                </c:pt>
                <c:pt idx="139">
                  <c:v>0.85694166666666727</c:v>
                </c:pt>
                <c:pt idx="140">
                  <c:v>0.863544444444445</c:v>
                </c:pt>
                <c:pt idx="141">
                  <c:v>0.8701652777777783</c:v>
                </c:pt>
                <c:pt idx="142">
                  <c:v>0.87679027777777829</c:v>
                </c:pt>
                <c:pt idx="143">
                  <c:v>0.88341944444444498</c:v>
                </c:pt>
                <c:pt idx="144">
                  <c:v>0.89005694444444494</c:v>
                </c:pt>
                <c:pt idx="145">
                  <c:v>0.89671111111111157</c:v>
                </c:pt>
                <c:pt idx="146">
                  <c:v>0.90337361111111159</c:v>
                </c:pt>
                <c:pt idx="147">
                  <c:v>0.91004027777777829</c:v>
                </c:pt>
                <c:pt idx="148">
                  <c:v>0.91673194444444495</c:v>
                </c:pt>
                <c:pt idx="149">
                  <c:v>0.92344444444444496</c:v>
                </c:pt>
                <c:pt idx="150">
                  <c:v>0.93016111111111166</c:v>
                </c:pt>
                <c:pt idx="151">
                  <c:v>0.93688611111111164</c:v>
                </c:pt>
                <c:pt idx="152">
                  <c:v>0.94362361111111159</c:v>
                </c:pt>
                <c:pt idx="153">
                  <c:v>0.95037361111111163</c:v>
                </c:pt>
                <c:pt idx="154">
                  <c:v>0.95713611111111163</c:v>
                </c:pt>
                <c:pt idx="155">
                  <c:v>0.96390694444444491</c:v>
                </c:pt>
                <c:pt idx="156">
                  <c:v>0.97068611111111158</c:v>
                </c:pt>
                <c:pt idx="157">
                  <c:v>0.97747777777777822</c:v>
                </c:pt>
                <c:pt idx="158">
                  <c:v>0.98428194444444483</c:v>
                </c:pt>
                <c:pt idx="159">
                  <c:v>0.99109861111111153</c:v>
                </c:pt>
                <c:pt idx="160">
                  <c:v>0.99793194444444489</c:v>
                </c:pt>
                <c:pt idx="161">
                  <c:v>1.0047819444444448</c:v>
                </c:pt>
                <c:pt idx="162">
                  <c:v>1.0116486111111114</c:v>
                </c:pt>
                <c:pt idx="163">
                  <c:v>1.0185361111111113</c:v>
                </c:pt>
                <c:pt idx="164">
                  <c:v>1.0254361111111112</c:v>
                </c:pt>
                <c:pt idx="165">
                  <c:v>1.0323486111111113</c:v>
                </c:pt>
                <c:pt idx="166">
                  <c:v>1.039277777777778</c:v>
                </c:pt>
                <c:pt idx="167">
                  <c:v>1.046215277777778</c:v>
                </c:pt>
                <c:pt idx="168">
                  <c:v>1.0531736111111114</c:v>
                </c:pt>
                <c:pt idx="169">
                  <c:v>1.0601569444444447</c:v>
                </c:pt>
                <c:pt idx="170">
                  <c:v>1.0671569444444446</c:v>
                </c:pt>
                <c:pt idx="171">
                  <c:v>1.0741777777777779</c:v>
                </c:pt>
                <c:pt idx="172">
                  <c:v>1.0812152777777779</c:v>
                </c:pt>
                <c:pt idx="173">
                  <c:v>1.0882611111111113</c:v>
                </c:pt>
                <c:pt idx="174">
                  <c:v>1.0953277777777781</c:v>
                </c:pt>
                <c:pt idx="175">
                  <c:v>1.1024194444444448</c:v>
                </c:pt>
                <c:pt idx="176">
                  <c:v>1.1095361111111115</c:v>
                </c:pt>
                <c:pt idx="177">
                  <c:v>1.1166736111111115</c:v>
                </c:pt>
                <c:pt idx="178">
                  <c:v>1.1238236111111115</c:v>
                </c:pt>
                <c:pt idx="179">
                  <c:v>1.1309944444444449</c:v>
                </c:pt>
                <c:pt idx="180">
                  <c:v>1.1381861111111116</c:v>
                </c:pt>
                <c:pt idx="181">
                  <c:v>1.1453986111111116</c:v>
                </c:pt>
                <c:pt idx="182">
                  <c:v>1.1526277777777783</c:v>
                </c:pt>
                <c:pt idx="183">
                  <c:v>1.1598777777777782</c:v>
                </c:pt>
                <c:pt idx="184">
                  <c:v>1.1671527777777781</c:v>
                </c:pt>
                <c:pt idx="185">
                  <c:v>1.1744486111111114</c:v>
                </c:pt>
                <c:pt idx="186">
                  <c:v>1.1817694444444449</c:v>
                </c:pt>
                <c:pt idx="187">
                  <c:v>1.1891069444444449</c:v>
                </c:pt>
                <c:pt idx="188">
                  <c:v>1.1964694444444448</c:v>
                </c:pt>
                <c:pt idx="189">
                  <c:v>1.2038611111111115</c:v>
                </c:pt>
                <c:pt idx="190">
                  <c:v>1.2112736111111115</c:v>
                </c:pt>
                <c:pt idx="191">
                  <c:v>1.2187152777777781</c:v>
                </c:pt>
                <c:pt idx="192">
                  <c:v>1.2261861111111114</c:v>
                </c:pt>
                <c:pt idx="193">
                  <c:v>1.2336777777777781</c:v>
                </c:pt>
                <c:pt idx="194">
                  <c:v>1.2411986111111115</c:v>
                </c:pt>
                <c:pt idx="195">
                  <c:v>1.2487486111111115</c:v>
                </c:pt>
                <c:pt idx="196">
                  <c:v>1.2563277777777782</c:v>
                </c:pt>
                <c:pt idx="197">
                  <c:v>1.2639361111111116</c:v>
                </c:pt>
                <c:pt idx="198">
                  <c:v>1.2715736111111116</c:v>
                </c:pt>
                <c:pt idx="199">
                  <c:v>1.2792527777777782</c:v>
                </c:pt>
                <c:pt idx="200">
                  <c:v>1.2869527777777783</c:v>
                </c:pt>
                <c:pt idx="201">
                  <c:v>1.2946777777777783</c:v>
                </c:pt>
                <c:pt idx="202">
                  <c:v>1.3024402777777782</c:v>
                </c:pt>
                <c:pt idx="203">
                  <c:v>1.3102361111111114</c:v>
                </c:pt>
                <c:pt idx="204">
                  <c:v>1.3180736111111113</c:v>
                </c:pt>
                <c:pt idx="205">
                  <c:v>1.325952777777778</c:v>
                </c:pt>
                <c:pt idx="206">
                  <c:v>1.3338694444444446</c:v>
                </c:pt>
                <c:pt idx="207">
                  <c:v>1.3418236111111113</c:v>
                </c:pt>
                <c:pt idx="208">
                  <c:v>1.3498111111111113</c:v>
                </c:pt>
                <c:pt idx="209">
                  <c:v>1.3578361111111112</c:v>
                </c:pt>
                <c:pt idx="210">
                  <c:v>1.3659069444444445</c:v>
                </c:pt>
                <c:pt idx="211">
                  <c:v>1.3740194444444445</c:v>
                </c:pt>
                <c:pt idx="212">
                  <c:v>1.3821777777777777</c:v>
                </c:pt>
                <c:pt idx="213">
                  <c:v>1.3903819444444443</c:v>
                </c:pt>
                <c:pt idx="214">
                  <c:v>1.3986402777777776</c:v>
                </c:pt>
                <c:pt idx="215">
                  <c:v>1.4069527777777775</c:v>
                </c:pt>
                <c:pt idx="216">
                  <c:v>1.4153069444444442</c:v>
                </c:pt>
                <c:pt idx="217">
                  <c:v>1.4237152777777775</c:v>
                </c:pt>
                <c:pt idx="218">
                  <c:v>1.4321819444444441</c:v>
                </c:pt>
                <c:pt idx="219">
                  <c:v>1.440706944444444</c:v>
                </c:pt>
                <c:pt idx="220">
                  <c:v>1.4492861111111106</c:v>
                </c:pt>
                <c:pt idx="221">
                  <c:v>1.4579236111111107</c:v>
                </c:pt>
                <c:pt idx="222">
                  <c:v>1.4666361111111106</c:v>
                </c:pt>
                <c:pt idx="223">
                  <c:v>1.4754111111111106</c:v>
                </c:pt>
                <c:pt idx="224">
                  <c:v>1.4842527777777772</c:v>
                </c:pt>
                <c:pt idx="225">
                  <c:v>1.4931652777777773</c:v>
                </c:pt>
                <c:pt idx="226">
                  <c:v>1.5021486111111106</c:v>
                </c:pt>
                <c:pt idx="227">
                  <c:v>1.5112111111111106</c:v>
                </c:pt>
              </c:numCache>
            </c:numRef>
          </c:xVal>
          <c:yVal>
            <c:numRef>
              <c:f>'Batch 8'!$L$34:$L$2003</c:f>
              <c:numCache>
                <c:formatCode>General</c:formatCode>
                <c:ptCount val="1970"/>
                <c:pt idx="0">
                  <c:v>8130</c:v>
                </c:pt>
                <c:pt idx="1">
                  <c:v>8150</c:v>
                </c:pt>
                <c:pt idx="2">
                  <c:v>8110</c:v>
                </c:pt>
                <c:pt idx="3">
                  <c:v>8070</c:v>
                </c:pt>
                <c:pt idx="4">
                  <c:v>8030</c:v>
                </c:pt>
                <c:pt idx="5">
                  <c:v>7990</c:v>
                </c:pt>
                <c:pt idx="6">
                  <c:v>7950</c:v>
                </c:pt>
                <c:pt idx="7">
                  <c:v>7910</c:v>
                </c:pt>
                <c:pt idx="8">
                  <c:v>7870</c:v>
                </c:pt>
                <c:pt idx="9">
                  <c:v>7840</c:v>
                </c:pt>
                <c:pt idx="10">
                  <c:v>7800</c:v>
                </c:pt>
                <c:pt idx="11">
                  <c:v>7760</c:v>
                </c:pt>
                <c:pt idx="12">
                  <c:v>7720</c:v>
                </c:pt>
                <c:pt idx="13">
                  <c:v>7680</c:v>
                </c:pt>
                <c:pt idx="14">
                  <c:v>7640</c:v>
                </c:pt>
                <c:pt idx="15">
                  <c:v>7600</c:v>
                </c:pt>
                <c:pt idx="16">
                  <c:v>7560</c:v>
                </c:pt>
                <c:pt idx="17">
                  <c:v>7520</c:v>
                </c:pt>
                <c:pt idx="18">
                  <c:v>7490</c:v>
                </c:pt>
                <c:pt idx="19">
                  <c:v>7450</c:v>
                </c:pt>
                <c:pt idx="20">
                  <c:v>7410</c:v>
                </c:pt>
                <c:pt idx="21">
                  <c:v>7370</c:v>
                </c:pt>
                <c:pt idx="22">
                  <c:v>7330</c:v>
                </c:pt>
                <c:pt idx="23">
                  <c:v>7290</c:v>
                </c:pt>
                <c:pt idx="24">
                  <c:v>7250</c:v>
                </c:pt>
                <c:pt idx="25">
                  <c:v>7220</c:v>
                </c:pt>
                <c:pt idx="26">
                  <c:v>7180</c:v>
                </c:pt>
                <c:pt idx="27">
                  <c:v>7140</c:v>
                </c:pt>
                <c:pt idx="28">
                  <c:v>7100</c:v>
                </c:pt>
                <c:pt idx="29">
                  <c:v>7060</c:v>
                </c:pt>
                <c:pt idx="30">
                  <c:v>7030</c:v>
                </c:pt>
                <c:pt idx="31">
                  <c:v>6990</c:v>
                </c:pt>
                <c:pt idx="32">
                  <c:v>6950</c:v>
                </c:pt>
                <c:pt idx="33">
                  <c:v>6910</c:v>
                </c:pt>
                <c:pt idx="34">
                  <c:v>6880</c:v>
                </c:pt>
                <c:pt idx="35">
                  <c:v>6840</c:v>
                </c:pt>
                <c:pt idx="36">
                  <c:v>6800</c:v>
                </c:pt>
                <c:pt idx="37">
                  <c:v>6770</c:v>
                </c:pt>
                <c:pt idx="38">
                  <c:v>6730</c:v>
                </c:pt>
                <c:pt idx="39">
                  <c:v>6690</c:v>
                </c:pt>
                <c:pt idx="40">
                  <c:v>6660</c:v>
                </c:pt>
                <c:pt idx="41">
                  <c:v>6620</c:v>
                </c:pt>
                <c:pt idx="42">
                  <c:v>6580</c:v>
                </c:pt>
                <c:pt idx="43">
                  <c:v>6550</c:v>
                </c:pt>
                <c:pt idx="44">
                  <c:v>6510</c:v>
                </c:pt>
                <c:pt idx="45">
                  <c:v>6470</c:v>
                </c:pt>
                <c:pt idx="46">
                  <c:v>6440</c:v>
                </c:pt>
                <c:pt idx="47">
                  <c:v>6400</c:v>
                </c:pt>
                <c:pt idx="48">
                  <c:v>6360</c:v>
                </c:pt>
                <c:pt idx="49">
                  <c:v>6330</c:v>
                </c:pt>
                <c:pt idx="50">
                  <c:v>6290</c:v>
                </c:pt>
                <c:pt idx="51">
                  <c:v>6260</c:v>
                </c:pt>
                <c:pt idx="52">
                  <c:v>6220</c:v>
                </c:pt>
                <c:pt idx="53">
                  <c:v>6180</c:v>
                </c:pt>
                <c:pt idx="54">
                  <c:v>6150</c:v>
                </c:pt>
                <c:pt idx="55">
                  <c:v>6110</c:v>
                </c:pt>
                <c:pt idx="56">
                  <c:v>6080</c:v>
                </c:pt>
                <c:pt idx="57">
                  <c:v>6040</c:v>
                </c:pt>
                <c:pt idx="58">
                  <c:v>6010</c:v>
                </c:pt>
                <c:pt idx="59">
                  <c:v>5970</c:v>
                </c:pt>
                <c:pt idx="60">
                  <c:v>5940</c:v>
                </c:pt>
                <c:pt idx="61">
                  <c:v>5900</c:v>
                </c:pt>
                <c:pt idx="62">
                  <c:v>5870</c:v>
                </c:pt>
                <c:pt idx="63">
                  <c:v>5830</c:v>
                </c:pt>
                <c:pt idx="64">
                  <c:v>5800</c:v>
                </c:pt>
                <c:pt idx="65">
                  <c:v>5760</c:v>
                </c:pt>
                <c:pt idx="66">
                  <c:v>5730</c:v>
                </c:pt>
                <c:pt idx="67">
                  <c:v>5700</c:v>
                </c:pt>
                <c:pt idx="68">
                  <c:v>5660</c:v>
                </c:pt>
                <c:pt idx="69">
                  <c:v>5630</c:v>
                </c:pt>
                <c:pt idx="70">
                  <c:v>5590</c:v>
                </c:pt>
                <c:pt idx="71">
                  <c:v>5560</c:v>
                </c:pt>
                <c:pt idx="72">
                  <c:v>5530</c:v>
                </c:pt>
                <c:pt idx="73">
                  <c:v>5490</c:v>
                </c:pt>
                <c:pt idx="74">
                  <c:v>5460</c:v>
                </c:pt>
                <c:pt idx="75">
                  <c:v>5420</c:v>
                </c:pt>
                <c:pt idx="76">
                  <c:v>5390</c:v>
                </c:pt>
                <c:pt idx="77">
                  <c:v>5360</c:v>
                </c:pt>
                <c:pt idx="78">
                  <c:v>5320</c:v>
                </c:pt>
                <c:pt idx="79">
                  <c:v>5290</c:v>
                </c:pt>
                <c:pt idx="80">
                  <c:v>5260</c:v>
                </c:pt>
                <c:pt idx="81">
                  <c:v>5220</c:v>
                </c:pt>
                <c:pt idx="82">
                  <c:v>5190</c:v>
                </c:pt>
                <c:pt idx="83">
                  <c:v>5160</c:v>
                </c:pt>
                <c:pt idx="84">
                  <c:v>5120</c:v>
                </c:pt>
                <c:pt idx="85">
                  <c:v>5090</c:v>
                </c:pt>
                <c:pt idx="86">
                  <c:v>5060</c:v>
                </c:pt>
                <c:pt idx="87">
                  <c:v>5020</c:v>
                </c:pt>
                <c:pt idx="88">
                  <c:v>4990</c:v>
                </c:pt>
                <c:pt idx="89">
                  <c:v>4960</c:v>
                </c:pt>
                <c:pt idx="90">
                  <c:v>4930</c:v>
                </c:pt>
                <c:pt idx="91">
                  <c:v>4890</c:v>
                </c:pt>
                <c:pt idx="92">
                  <c:v>4860</c:v>
                </c:pt>
                <c:pt idx="93">
                  <c:v>4830</c:v>
                </c:pt>
                <c:pt idx="94">
                  <c:v>4800</c:v>
                </c:pt>
                <c:pt idx="95">
                  <c:v>4760</c:v>
                </c:pt>
                <c:pt idx="96">
                  <c:v>4730</c:v>
                </c:pt>
                <c:pt idx="97">
                  <c:v>4700</c:v>
                </c:pt>
                <c:pt idx="98">
                  <c:v>4670</c:v>
                </c:pt>
                <c:pt idx="99">
                  <c:v>4640</c:v>
                </c:pt>
                <c:pt idx="100">
                  <c:v>4610</c:v>
                </c:pt>
                <c:pt idx="101">
                  <c:v>4570</c:v>
                </c:pt>
                <c:pt idx="102">
                  <c:v>4540</c:v>
                </c:pt>
                <c:pt idx="103">
                  <c:v>4510</c:v>
                </c:pt>
                <c:pt idx="104">
                  <c:v>4480</c:v>
                </c:pt>
                <c:pt idx="105">
                  <c:v>4450</c:v>
                </c:pt>
                <c:pt idx="106">
                  <c:v>4410</c:v>
                </c:pt>
                <c:pt idx="107">
                  <c:v>4380</c:v>
                </c:pt>
                <c:pt idx="108">
                  <c:v>4350</c:v>
                </c:pt>
                <c:pt idx="109">
                  <c:v>4320</c:v>
                </c:pt>
                <c:pt idx="110">
                  <c:v>4290</c:v>
                </c:pt>
                <c:pt idx="111">
                  <c:v>4260</c:v>
                </c:pt>
                <c:pt idx="112">
                  <c:v>4230</c:v>
                </c:pt>
                <c:pt idx="113">
                  <c:v>4190</c:v>
                </c:pt>
                <c:pt idx="114">
                  <c:v>4160</c:v>
                </c:pt>
                <c:pt idx="115">
                  <c:v>4130</c:v>
                </c:pt>
                <c:pt idx="116">
                  <c:v>4100</c:v>
                </c:pt>
                <c:pt idx="117">
                  <c:v>4070</c:v>
                </c:pt>
                <c:pt idx="118">
                  <c:v>4040</c:v>
                </c:pt>
                <c:pt idx="119">
                  <c:v>4010</c:v>
                </c:pt>
                <c:pt idx="120">
                  <c:v>3980</c:v>
                </c:pt>
                <c:pt idx="121">
                  <c:v>3950</c:v>
                </c:pt>
                <c:pt idx="122">
                  <c:v>3920</c:v>
                </c:pt>
                <c:pt idx="123">
                  <c:v>3890</c:v>
                </c:pt>
                <c:pt idx="124">
                  <c:v>3860</c:v>
                </c:pt>
                <c:pt idx="125">
                  <c:v>3830</c:v>
                </c:pt>
                <c:pt idx="126">
                  <c:v>3800</c:v>
                </c:pt>
                <c:pt idx="127">
                  <c:v>3760</c:v>
                </c:pt>
                <c:pt idx="128">
                  <c:v>3740</c:v>
                </c:pt>
                <c:pt idx="129">
                  <c:v>3700</c:v>
                </c:pt>
                <c:pt idx="130">
                  <c:v>3680</c:v>
                </c:pt>
                <c:pt idx="131">
                  <c:v>3650</c:v>
                </c:pt>
                <c:pt idx="132">
                  <c:v>3620</c:v>
                </c:pt>
                <c:pt idx="133">
                  <c:v>3590</c:v>
                </c:pt>
                <c:pt idx="134">
                  <c:v>3560</c:v>
                </c:pt>
                <c:pt idx="135">
                  <c:v>3530</c:v>
                </c:pt>
                <c:pt idx="136">
                  <c:v>3500</c:v>
                </c:pt>
                <c:pt idx="137">
                  <c:v>3470</c:v>
                </c:pt>
                <c:pt idx="138">
                  <c:v>3440</c:v>
                </c:pt>
                <c:pt idx="139">
                  <c:v>3410</c:v>
                </c:pt>
                <c:pt idx="140">
                  <c:v>3380</c:v>
                </c:pt>
                <c:pt idx="141">
                  <c:v>3350</c:v>
                </c:pt>
                <c:pt idx="142">
                  <c:v>3320</c:v>
                </c:pt>
                <c:pt idx="143">
                  <c:v>3290</c:v>
                </c:pt>
                <c:pt idx="144">
                  <c:v>3260</c:v>
                </c:pt>
                <c:pt idx="145">
                  <c:v>3230</c:v>
                </c:pt>
                <c:pt idx="146">
                  <c:v>3200</c:v>
                </c:pt>
                <c:pt idx="147">
                  <c:v>3170</c:v>
                </c:pt>
                <c:pt idx="148">
                  <c:v>3140</c:v>
                </c:pt>
                <c:pt idx="149">
                  <c:v>3110</c:v>
                </c:pt>
                <c:pt idx="150">
                  <c:v>3080</c:v>
                </c:pt>
                <c:pt idx="151">
                  <c:v>3060</c:v>
                </c:pt>
                <c:pt idx="152">
                  <c:v>3030</c:v>
                </c:pt>
                <c:pt idx="153">
                  <c:v>3000</c:v>
                </c:pt>
                <c:pt idx="154">
                  <c:v>2970</c:v>
                </c:pt>
                <c:pt idx="155">
                  <c:v>2940</c:v>
                </c:pt>
                <c:pt idx="156">
                  <c:v>2910</c:v>
                </c:pt>
                <c:pt idx="157">
                  <c:v>2880</c:v>
                </c:pt>
                <c:pt idx="158">
                  <c:v>2850</c:v>
                </c:pt>
                <c:pt idx="159">
                  <c:v>2830</c:v>
                </c:pt>
                <c:pt idx="160">
                  <c:v>2800</c:v>
                </c:pt>
                <c:pt idx="161">
                  <c:v>2770</c:v>
                </c:pt>
                <c:pt idx="162">
                  <c:v>2740</c:v>
                </c:pt>
                <c:pt idx="163">
                  <c:v>2710</c:v>
                </c:pt>
                <c:pt idx="164">
                  <c:v>2680</c:v>
                </c:pt>
                <c:pt idx="165">
                  <c:v>2660</c:v>
                </c:pt>
                <c:pt idx="166">
                  <c:v>2630</c:v>
                </c:pt>
                <c:pt idx="167">
                  <c:v>2600</c:v>
                </c:pt>
                <c:pt idx="168">
                  <c:v>2570</c:v>
                </c:pt>
                <c:pt idx="169">
                  <c:v>2540</c:v>
                </c:pt>
                <c:pt idx="170">
                  <c:v>2520</c:v>
                </c:pt>
                <c:pt idx="171">
                  <c:v>2490</c:v>
                </c:pt>
                <c:pt idx="172">
                  <c:v>2460</c:v>
                </c:pt>
                <c:pt idx="173">
                  <c:v>2430</c:v>
                </c:pt>
                <c:pt idx="174">
                  <c:v>2410</c:v>
                </c:pt>
                <c:pt idx="175">
                  <c:v>2380</c:v>
                </c:pt>
                <c:pt idx="176">
                  <c:v>2350</c:v>
                </c:pt>
                <c:pt idx="177">
                  <c:v>2320</c:v>
                </c:pt>
                <c:pt idx="178">
                  <c:v>2290</c:v>
                </c:pt>
                <c:pt idx="179">
                  <c:v>2270</c:v>
                </c:pt>
                <c:pt idx="180">
                  <c:v>2240</c:v>
                </c:pt>
                <c:pt idx="181">
                  <c:v>2210</c:v>
                </c:pt>
                <c:pt idx="182">
                  <c:v>2190</c:v>
                </c:pt>
                <c:pt idx="183">
                  <c:v>2160</c:v>
                </c:pt>
                <c:pt idx="184">
                  <c:v>2130</c:v>
                </c:pt>
                <c:pt idx="185">
                  <c:v>2100</c:v>
                </c:pt>
                <c:pt idx="186">
                  <c:v>2080</c:v>
                </c:pt>
                <c:pt idx="187">
                  <c:v>2050</c:v>
                </c:pt>
                <c:pt idx="188">
                  <c:v>2020</c:v>
                </c:pt>
                <c:pt idx="189">
                  <c:v>1995</c:v>
                </c:pt>
                <c:pt idx="190">
                  <c:v>1968</c:v>
                </c:pt>
                <c:pt idx="191">
                  <c:v>1941</c:v>
                </c:pt>
                <c:pt idx="192">
                  <c:v>1914</c:v>
                </c:pt>
                <c:pt idx="193">
                  <c:v>1888</c:v>
                </c:pt>
                <c:pt idx="194">
                  <c:v>1862</c:v>
                </c:pt>
                <c:pt idx="195">
                  <c:v>1835</c:v>
                </c:pt>
                <c:pt idx="196">
                  <c:v>1809</c:v>
                </c:pt>
                <c:pt idx="197">
                  <c:v>1782</c:v>
                </c:pt>
                <c:pt idx="198">
                  <c:v>1756</c:v>
                </c:pt>
                <c:pt idx="199">
                  <c:v>1729</c:v>
                </c:pt>
                <c:pt idx="200">
                  <c:v>1702</c:v>
                </c:pt>
                <c:pt idx="201">
                  <c:v>1676</c:v>
                </c:pt>
                <c:pt idx="202">
                  <c:v>1650</c:v>
                </c:pt>
                <c:pt idx="203">
                  <c:v>1624</c:v>
                </c:pt>
                <c:pt idx="204">
                  <c:v>1598</c:v>
                </c:pt>
                <c:pt idx="205">
                  <c:v>1572</c:v>
                </c:pt>
                <c:pt idx="206">
                  <c:v>1546</c:v>
                </c:pt>
                <c:pt idx="207">
                  <c:v>1520</c:v>
                </c:pt>
                <c:pt idx="208">
                  <c:v>1493</c:v>
                </c:pt>
                <c:pt idx="209">
                  <c:v>1468</c:v>
                </c:pt>
                <c:pt idx="210">
                  <c:v>1441</c:v>
                </c:pt>
                <c:pt idx="211">
                  <c:v>1415</c:v>
                </c:pt>
                <c:pt idx="212">
                  <c:v>1389</c:v>
                </c:pt>
                <c:pt idx="213">
                  <c:v>1363</c:v>
                </c:pt>
                <c:pt idx="214">
                  <c:v>1338</c:v>
                </c:pt>
                <c:pt idx="215">
                  <c:v>1312</c:v>
                </c:pt>
                <c:pt idx="216">
                  <c:v>1286</c:v>
                </c:pt>
                <c:pt idx="217">
                  <c:v>1261</c:v>
                </c:pt>
                <c:pt idx="218">
                  <c:v>1235</c:v>
                </c:pt>
                <c:pt idx="219">
                  <c:v>1209</c:v>
                </c:pt>
                <c:pt idx="220">
                  <c:v>1184</c:v>
                </c:pt>
                <c:pt idx="221">
                  <c:v>1158</c:v>
                </c:pt>
                <c:pt idx="222">
                  <c:v>1133</c:v>
                </c:pt>
                <c:pt idx="223">
                  <c:v>1108</c:v>
                </c:pt>
                <c:pt idx="224">
                  <c:v>1082</c:v>
                </c:pt>
                <c:pt idx="225">
                  <c:v>1057</c:v>
                </c:pt>
                <c:pt idx="226">
                  <c:v>1032</c:v>
                </c:pt>
                <c:pt idx="227">
                  <c:v>1006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293440"/>
        <c:axId val="335320576"/>
      </c:scatterChart>
      <c:valAx>
        <c:axId val="335293440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5320576"/>
        <c:crosses val="autoZero"/>
        <c:crossBetween val="midCat"/>
      </c:valAx>
      <c:valAx>
        <c:axId val="335320576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5293440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8'!$L$34:$L$2003</c:f>
              <c:numCache>
                <c:formatCode>General</c:formatCode>
                <c:ptCount val="1970"/>
                <c:pt idx="0">
                  <c:v>8130</c:v>
                </c:pt>
                <c:pt idx="1">
                  <c:v>8150</c:v>
                </c:pt>
                <c:pt idx="2">
                  <c:v>8110</c:v>
                </c:pt>
                <c:pt idx="3">
                  <c:v>8070</c:v>
                </c:pt>
                <c:pt idx="4">
                  <c:v>8030</c:v>
                </c:pt>
                <c:pt idx="5">
                  <c:v>7990</c:v>
                </c:pt>
                <c:pt idx="6">
                  <c:v>7950</c:v>
                </c:pt>
                <c:pt idx="7">
                  <c:v>7910</c:v>
                </c:pt>
                <c:pt idx="8">
                  <c:v>7870</c:v>
                </c:pt>
                <c:pt idx="9">
                  <c:v>7840</c:v>
                </c:pt>
                <c:pt idx="10">
                  <c:v>7800</c:v>
                </c:pt>
                <c:pt idx="11">
                  <c:v>7760</c:v>
                </c:pt>
                <c:pt idx="12">
                  <c:v>7720</c:v>
                </c:pt>
                <c:pt idx="13">
                  <c:v>7680</c:v>
                </c:pt>
                <c:pt idx="14">
                  <c:v>7640</c:v>
                </c:pt>
                <c:pt idx="15">
                  <c:v>7600</c:v>
                </c:pt>
                <c:pt idx="16">
                  <c:v>7560</c:v>
                </c:pt>
                <c:pt idx="17">
                  <c:v>7520</c:v>
                </c:pt>
                <c:pt idx="18">
                  <c:v>7490</c:v>
                </c:pt>
                <c:pt idx="19">
                  <c:v>7450</c:v>
                </c:pt>
                <c:pt idx="20">
                  <c:v>7410</c:v>
                </c:pt>
                <c:pt idx="21">
                  <c:v>7370</c:v>
                </c:pt>
                <c:pt idx="22">
                  <c:v>7330</c:v>
                </c:pt>
                <c:pt idx="23">
                  <c:v>7290</c:v>
                </c:pt>
                <c:pt idx="24">
                  <c:v>7250</c:v>
                </c:pt>
                <c:pt idx="25">
                  <c:v>7220</c:v>
                </c:pt>
                <c:pt idx="26">
                  <c:v>7180</c:v>
                </c:pt>
                <c:pt idx="27">
                  <c:v>7140</c:v>
                </c:pt>
                <c:pt idx="28">
                  <c:v>7100</c:v>
                </c:pt>
                <c:pt idx="29">
                  <c:v>7060</c:v>
                </c:pt>
                <c:pt idx="30">
                  <c:v>7030</c:v>
                </c:pt>
                <c:pt idx="31">
                  <c:v>6990</c:v>
                </c:pt>
                <c:pt idx="32">
                  <c:v>6950</c:v>
                </c:pt>
                <c:pt idx="33">
                  <c:v>6910</c:v>
                </c:pt>
                <c:pt idx="34">
                  <c:v>6880</c:v>
                </c:pt>
                <c:pt idx="35">
                  <c:v>6840</c:v>
                </c:pt>
                <c:pt idx="36">
                  <c:v>6800</c:v>
                </c:pt>
                <c:pt idx="37">
                  <c:v>6770</c:v>
                </c:pt>
                <c:pt idx="38">
                  <c:v>6730</c:v>
                </c:pt>
                <c:pt idx="39">
                  <c:v>6690</c:v>
                </c:pt>
                <c:pt idx="40">
                  <c:v>6660</c:v>
                </c:pt>
                <c:pt idx="41">
                  <c:v>6620</c:v>
                </c:pt>
                <c:pt idx="42">
                  <c:v>6580</c:v>
                </c:pt>
                <c:pt idx="43">
                  <c:v>6550</c:v>
                </c:pt>
                <c:pt idx="44">
                  <c:v>6510</c:v>
                </c:pt>
                <c:pt idx="45">
                  <c:v>6470</c:v>
                </c:pt>
                <c:pt idx="46">
                  <c:v>6440</c:v>
                </c:pt>
                <c:pt idx="47">
                  <c:v>6400</c:v>
                </c:pt>
                <c:pt idx="48">
                  <c:v>6360</c:v>
                </c:pt>
                <c:pt idx="49">
                  <c:v>6330</c:v>
                </c:pt>
                <c:pt idx="50">
                  <c:v>6290</c:v>
                </c:pt>
                <c:pt idx="51">
                  <c:v>6260</c:v>
                </c:pt>
                <c:pt idx="52">
                  <c:v>6220</c:v>
                </c:pt>
                <c:pt idx="53">
                  <c:v>6180</c:v>
                </c:pt>
                <c:pt idx="54">
                  <c:v>6150</c:v>
                </c:pt>
                <c:pt idx="55">
                  <c:v>6110</c:v>
                </c:pt>
                <c:pt idx="56">
                  <c:v>6080</c:v>
                </c:pt>
                <c:pt idx="57">
                  <c:v>6040</c:v>
                </c:pt>
                <c:pt idx="58">
                  <c:v>6010</c:v>
                </c:pt>
                <c:pt idx="59">
                  <c:v>5970</c:v>
                </c:pt>
                <c:pt idx="60">
                  <c:v>5940</c:v>
                </c:pt>
                <c:pt idx="61">
                  <c:v>5900</c:v>
                </c:pt>
                <c:pt idx="62">
                  <c:v>5870</c:v>
                </c:pt>
                <c:pt idx="63">
                  <c:v>5830</c:v>
                </c:pt>
                <c:pt idx="64">
                  <c:v>5800</c:v>
                </c:pt>
                <c:pt idx="65">
                  <c:v>5760</c:v>
                </c:pt>
                <c:pt idx="66">
                  <c:v>5730</c:v>
                </c:pt>
                <c:pt idx="67">
                  <c:v>5700</c:v>
                </c:pt>
                <c:pt idx="68">
                  <c:v>5660</c:v>
                </c:pt>
                <c:pt idx="69">
                  <c:v>5630</c:v>
                </c:pt>
                <c:pt idx="70">
                  <c:v>5590</c:v>
                </c:pt>
                <c:pt idx="71">
                  <c:v>5560</c:v>
                </c:pt>
                <c:pt idx="72">
                  <c:v>5530</c:v>
                </c:pt>
                <c:pt idx="73">
                  <c:v>5490</c:v>
                </c:pt>
                <c:pt idx="74">
                  <c:v>5460</c:v>
                </c:pt>
                <c:pt idx="75">
                  <c:v>5420</c:v>
                </c:pt>
                <c:pt idx="76">
                  <c:v>5390</c:v>
                </c:pt>
                <c:pt idx="77">
                  <c:v>5360</c:v>
                </c:pt>
                <c:pt idx="78">
                  <c:v>5320</c:v>
                </c:pt>
                <c:pt idx="79">
                  <c:v>5290</c:v>
                </c:pt>
                <c:pt idx="80">
                  <c:v>5260</c:v>
                </c:pt>
                <c:pt idx="81">
                  <c:v>5220</c:v>
                </c:pt>
                <c:pt idx="82">
                  <c:v>5190</c:v>
                </c:pt>
                <c:pt idx="83">
                  <c:v>5160</c:v>
                </c:pt>
                <c:pt idx="84">
                  <c:v>5120</c:v>
                </c:pt>
                <c:pt idx="85">
                  <c:v>5090</c:v>
                </c:pt>
                <c:pt idx="86">
                  <c:v>5060</c:v>
                </c:pt>
                <c:pt idx="87">
                  <c:v>5020</c:v>
                </c:pt>
                <c:pt idx="88">
                  <c:v>4990</c:v>
                </c:pt>
                <c:pt idx="89">
                  <c:v>4960</c:v>
                </c:pt>
                <c:pt idx="90">
                  <c:v>4930</c:v>
                </c:pt>
                <c:pt idx="91">
                  <c:v>4890</c:v>
                </c:pt>
                <c:pt idx="92">
                  <c:v>4860</c:v>
                </c:pt>
                <c:pt idx="93">
                  <c:v>4830</c:v>
                </c:pt>
                <c:pt idx="94">
                  <c:v>4800</c:v>
                </c:pt>
                <c:pt idx="95">
                  <c:v>4760</c:v>
                </c:pt>
                <c:pt idx="96">
                  <c:v>4730</c:v>
                </c:pt>
                <c:pt idx="97">
                  <c:v>4700</c:v>
                </c:pt>
                <c:pt idx="98">
                  <c:v>4670</c:v>
                </c:pt>
                <c:pt idx="99">
                  <c:v>4640</c:v>
                </c:pt>
                <c:pt idx="100">
                  <c:v>4610</c:v>
                </c:pt>
                <c:pt idx="101">
                  <c:v>4570</c:v>
                </c:pt>
                <c:pt idx="102">
                  <c:v>4540</c:v>
                </c:pt>
                <c:pt idx="103">
                  <c:v>4510</c:v>
                </c:pt>
                <c:pt idx="104">
                  <c:v>4480</c:v>
                </c:pt>
                <c:pt idx="105">
                  <c:v>4450</c:v>
                </c:pt>
                <c:pt idx="106">
                  <c:v>4410</c:v>
                </c:pt>
                <c:pt idx="107">
                  <c:v>4380</c:v>
                </c:pt>
                <c:pt idx="108">
                  <c:v>4350</c:v>
                </c:pt>
                <c:pt idx="109">
                  <c:v>4320</c:v>
                </c:pt>
                <c:pt idx="110">
                  <c:v>4290</c:v>
                </c:pt>
                <c:pt idx="111">
                  <c:v>4260</c:v>
                </c:pt>
                <c:pt idx="112">
                  <c:v>4230</c:v>
                </c:pt>
                <c:pt idx="113">
                  <c:v>4190</c:v>
                </c:pt>
                <c:pt idx="114">
                  <c:v>4160</c:v>
                </c:pt>
                <c:pt idx="115">
                  <c:v>4130</c:v>
                </c:pt>
                <c:pt idx="116">
                  <c:v>4100</c:v>
                </c:pt>
                <c:pt idx="117">
                  <c:v>4070</c:v>
                </c:pt>
                <c:pt idx="118">
                  <c:v>4040</c:v>
                </c:pt>
                <c:pt idx="119">
                  <c:v>4010</c:v>
                </c:pt>
                <c:pt idx="120">
                  <c:v>3980</c:v>
                </c:pt>
                <c:pt idx="121">
                  <c:v>3950</c:v>
                </c:pt>
                <c:pt idx="122">
                  <c:v>3920</c:v>
                </c:pt>
                <c:pt idx="123">
                  <c:v>3890</c:v>
                </c:pt>
                <c:pt idx="124">
                  <c:v>3860</c:v>
                </c:pt>
                <c:pt idx="125">
                  <c:v>3830</c:v>
                </c:pt>
                <c:pt idx="126">
                  <c:v>3800</c:v>
                </c:pt>
                <c:pt idx="127">
                  <c:v>3760</c:v>
                </c:pt>
                <c:pt idx="128">
                  <c:v>3740</c:v>
                </c:pt>
                <c:pt idx="129">
                  <c:v>3700</c:v>
                </c:pt>
                <c:pt idx="130">
                  <c:v>3680</c:v>
                </c:pt>
                <c:pt idx="131">
                  <c:v>3650</c:v>
                </c:pt>
                <c:pt idx="132">
                  <c:v>3620</c:v>
                </c:pt>
                <c:pt idx="133">
                  <c:v>3590</c:v>
                </c:pt>
                <c:pt idx="134">
                  <c:v>3560</c:v>
                </c:pt>
                <c:pt idx="135">
                  <c:v>3530</c:v>
                </c:pt>
                <c:pt idx="136">
                  <c:v>3500</c:v>
                </c:pt>
                <c:pt idx="137">
                  <c:v>3470</c:v>
                </c:pt>
                <c:pt idx="138">
                  <c:v>3440</c:v>
                </c:pt>
                <c:pt idx="139">
                  <c:v>3410</c:v>
                </c:pt>
                <c:pt idx="140">
                  <c:v>3380</c:v>
                </c:pt>
                <c:pt idx="141">
                  <c:v>3350</c:v>
                </c:pt>
                <c:pt idx="142">
                  <c:v>3320</c:v>
                </c:pt>
                <c:pt idx="143">
                  <c:v>3290</c:v>
                </c:pt>
                <c:pt idx="144">
                  <c:v>3260</c:v>
                </c:pt>
                <c:pt idx="145">
                  <c:v>3230</c:v>
                </c:pt>
                <c:pt idx="146">
                  <c:v>3200</c:v>
                </c:pt>
                <c:pt idx="147">
                  <c:v>3170</c:v>
                </c:pt>
                <c:pt idx="148">
                  <c:v>3140</c:v>
                </c:pt>
                <c:pt idx="149">
                  <c:v>3110</c:v>
                </c:pt>
                <c:pt idx="150">
                  <c:v>3080</c:v>
                </c:pt>
                <c:pt idx="151">
                  <c:v>3060</c:v>
                </c:pt>
                <c:pt idx="152">
                  <c:v>3030</c:v>
                </c:pt>
                <c:pt idx="153">
                  <c:v>3000</c:v>
                </c:pt>
                <c:pt idx="154">
                  <c:v>2970</c:v>
                </c:pt>
                <c:pt idx="155">
                  <c:v>2940</c:v>
                </c:pt>
                <c:pt idx="156">
                  <c:v>2910</c:v>
                </c:pt>
                <c:pt idx="157">
                  <c:v>2880</c:v>
                </c:pt>
                <c:pt idx="158">
                  <c:v>2850</c:v>
                </c:pt>
                <c:pt idx="159">
                  <c:v>2830</c:v>
                </c:pt>
                <c:pt idx="160">
                  <c:v>2800</c:v>
                </c:pt>
                <c:pt idx="161">
                  <c:v>2770</c:v>
                </c:pt>
                <c:pt idx="162">
                  <c:v>2740</c:v>
                </c:pt>
                <c:pt idx="163">
                  <c:v>2710</c:v>
                </c:pt>
                <c:pt idx="164">
                  <c:v>2680</c:v>
                </c:pt>
                <c:pt idx="165">
                  <c:v>2660</c:v>
                </c:pt>
                <c:pt idx="166">
                  <c:v>2630</c:v>
                </c:pt>
                <c:pt idx="167">
                  <c:v>2600</c:v>
                </c:pt>
                <c:pt idx="168">
                  <c:v>2570</c:v>
                </c:pt>
                <c:pt idx="169">
                  <c:v>2540</c:v>
                </c:pt>
                <c:pt idx="170">
                  <c:v>2520</c:v>
                </c:pt>
                <c:pt idx="171">
                  <c:v>2490</c:v>
                </c:pt>
                <c:pt idx="172">
                  <c:v>2460</c:v>
                </c:pt>
                <c:pt idx="173">
                  <c:v>2430</c:v>
                </c:pt>
                <c:pt idx="174">
                  <c:v>2410</c:v>
                </c:pt>
                <c:pt idx="175">
                  <c:v>2380</c:v>
                </c:pt>
                <c:pt idx="176">
                  <c:v>2350</c:v>
                </c:pt>
                <c:pt idx="177">
                  <c:v>2320</c:v>
                </c:pt>
                <c:pt idx="178">
                  <c:v>2290</c:v>
                </c:pt>
                <c:pt idx="179">
                  <c:v>2270</c:v>
                </c:pt>
                <c:pt idx="180">
                  <c:v>2240</c:v>
                </c:pt>
                <c:pt idx="181">
                  <c:v>2210</c:v>
                </c:pt>
                <c:pt idx="182">
                  <c:v>2190</c:v>
                </c:pt>
                <c:pt idx="183">
                  <c:v>2160</c:v>
                </c:pt>
                <c:pt idx="184">
                  <c:v>2130</c:v>
                </c:pt>
                <c:pt idx="185">
                  <c:v>2100</c:v>
                </c:pt>
                <c:pt idx="186">
                  <c:v>2080</c:v>
                </c:pt>
                <c:pt idx="187">
                  <c:v>2050</c:v>
                </c:pt>
                <c:pt idx="188">
                  <c:v>2020</c:v>
                </c:pt>
                <c:pt idx="189">
                  <c:v>1995</c:v>
                </c:pt>
                <c:pt idx="190">
                  <c:v>1968</c:v>
                </c:pt>
                <c:pt idx="191">
                  <c:v>1941</c:v>
                </c:pt>
                <c:pt idx="192">
                  <c:v>1914</c:v>
                </c:pt>
                <c:pt idx="193">
                  <c:v>1888</c:v>
                </c:pt>
                <c:pt idx="194">
                  <c:v>1862</c:v>
                </c:pt>
                <c:pt idx="195">
                  <c:v>1835</c:v>
                </c:pt>
                <c:pt idx="196">
                  <c:v>1809</c:v>
                </c:pt>
                <c:pt idx="197">
                  <c:v>1782</c:v>
                </c:pt>
                <c:pt idx="198">
                  <c:v>1756</c:v>
                </c:pt>
                <c:pt idx="199">
                  <c:v>1729</c:v>
                </c:pt>
                <c:pt idx="200">
                  <c:v>1702</c:v>
                </c:pt>
                <c:pt idx="201">
                  <c:v>1676</c:v>
                </c:pt>
                <c:pt idx="202">
                  <c:v>1650</c:v>
                </c:pt>
                <c:pt idx="203">
                  <c:v>1624</c:v>
                </c:pt>
                <c:pt idx="204">
                  <c:v>1598</c:v>
                </c:pt>
                <c:pt idx="205">
                  <c:v>1572</c:v>
                </c:pt>
                <c:pt idx="206">
                  <c:v>1546</c:v>
                </c:pt>
                <c:pt idx="207">
                  <c:v>1520</c:v>
                </c:pt>
                <c:pt idx="208">
                  <c:v>1493</c:v>
                </c:pt>
                <c:pt idx="209">
                  <c:v>1468</c:v>
                </c:pt>
                <c:pt idx="210">
                  <c:v>1441</c:v>
                </c:pt>
                <c:pt idx="211">
                  <c:v>1415</c:v>
                </c:pt>
                <c:pt idx="212">
                  <c:v>1389</c:v>
                </c:pt>
                <c:pt idx="213">
                  <c:v>1363</c:v>
                </c:pt>
                <c:pt idx="214">
                  <c:v>1338</c:v>
                </c:pt>
                <c:pt idx="215">
                  <c:v>1312</c:v>
                </c:pt>
                <c:pt idx="216">
                  <c:v>1286</c:v>
                </c:pt>
                <c:pt idx="217">
                  <c:v>1261</c:v>
                </c:pt>
                <c:pt idx="218">
                  <c:v>1235</c:v>
                </c:pt>
                <c:pt idx="219">
                  <c:v>1209</c:v>
                </c:pt>
                <c:pt idx="220">
                  <c:v>1184</c:v>
                </c:pt>
                <c:pt idx="221">
                  <c:v>1158</c:v>
                </c:pt>
                <c:pt idx="222">
                  <c:v>1133</c:v>
                </c:pt>
                <c:pt idx="223">
                  <c:v>1108</c:v>
                </c:pt>
                <c:pt idx="224">
                  <c:v>1082</c:v>
                </c:pt>
                <c:pt idx="225">
                  <c:v>1057</c:v>
                </c:pt>
                <c:pt idx="226">
                  <c:v>1032</c:v>
                </c:pt>
                <c:pt idx="227">
                  <c:v>1006</c:v>
                </c:pt>
              </c:numCache>
            </c:numRef>
          </c:xVal>
          <c:yVal>
            <c:numRef>
              <c:f>'Batch 8'!$O$34:$O$2003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35.65</c:v>
                </c:pt>
                <c:pt idx="2">
                  <c:v>36.6</c:v>
                </c:pt>
                <c:pt idx="3">
                  <c:v>36.549999999999997</c:v>
                </c:pt>
                <c:pt idx="4">
                  <c:v>36.633333333333333</c:v>
                </c:pt>
                <c:pt idx="5">
                  <c:v>36.5</c:v>
                </c:pt>
                <c:pt idx="6">
                  <c:v>36.6</c:v>
                </c:pt>
                <c:pt idx="7">
                  <c:v>36.5</c:v>
                </c:pt>
                <c:pt idx="8">
                  <c:v>36.4</c:v>
                </c:pt>
                <c:pt idx="9">
                  <c:v>36.449999999999996</c:v>
                </c:pt>
                <c:pt idx="10">
                  <c:v>36.449999999999996</c:v>
                </c:pt>
                <c:pt idx="11">
                  <c:v>36.349999999999994</c:v>
                </c:pt>
                <c:pt idx="12">
                  <c:v>36.349999999999994</c:v>
                </c:pt>
                <c:pt idx="13">
                  <c:v>36.25</c:v>
                </c:pt>
                <c:pt idx="14">
                  <c:v>36.299999999999997</c:v>
                </c:pt>
                <c:pt idx="15">
                  <c:v>36.299999999999997</c:v>
                </c:pt>
                <c:pt idx="16">
                  <c:v>36.349999999999994</c:v>
                </c:pt>
                <c:pt idx="17">
                  <c:v>36.15</c:v>
                </c:pt>
                <c:pt idx="18">
                  <c:v>36.199999999999996</c:v>
                </c:pt>
                <c:pt idx="19">
                  <c:v>36.199999999999996</c:v>
                </c:pt>
                <c:pt idx="20">
                  <c:v>36.349999999999994</c:v>
                </c:pt>
                <c:pt idx="21">
                  <c:v>36.15</c:v>
                </c:pt>
                <c:pt idx="22">
                  <c:v>36.25</c:v>
                </c:pt>
                <c:pt idx="23">
                  <c:v>36.15</c:v>
                </c:pt>
                <c:pt idx="24">
                  <c:v>36.25</c:v>
                </c:pt>
                <c:pt idx="25">
                  <c:v>36.199999999999996</c:v>
                </c:pt>
                <c:pt idx="26">
                  <c:v>36.199999999999996</c:v>
                </c:pt>
                <c:pt idx="27">
                  <c:v>36.199999999999996</c:v>
                </c:pt>
                <c:pt idx="28">
                  <c:v>36.299999999999997</c:v>
                </c:pt>
                <c:pt idx="29">
                  <c:v>36.199999999999996</c:v>
                </c:pt>
                <c:pt idx="30">
                  <c:v>36.349999999999994</c:v>
                </c:pt>
                <c:pt idx="31">
                  <c:v>36.199999999999996</c:v>
                </c:pt>
                <c:pt idx="32">
                  <c:v>36.349999999999994</c:v>
                </c:pt>
                <c:pt idx="33">
                  <c:v>36.233333333333334</c:v>
                </c:pt>
                <c:pt idx="34">
                  <c:v>36.25</c:v>
                </c:pt>
                <c:pt idx="35">
                  <c:v>36.099999999999994</c:v>
                </c:pt>
                <c:pt idx="36">
                  <c:v>36.299999999999997</c:v>
                </c:pt>
                <c:pt idx="37">
                  <c:v>36.199999999999996</c:v>
                </c:pt>
                <c:pt idx="38">
                  <c:v>36.299999999999997</c:v>
                </c:pt>
                <c:pt idx="39">
                  <c:v>36.199999999999996</c:v>
                </c:pt>
                <c:pt idx="40">
                  <c:v>36.25</c:v>
                </c:pt>
                <c:pt idx="41">
                  <c:v>36.25</c:v>
                </c:pt>
                <c:pt idx="42">
                  <c:v>36.299999999999997</c:v>
                </c:pt>
                <c:pt idx="43">
                  <c:v>36.199999999999996</c:v>
                </c:pt>
                <c:pt idx="44">
                  <c:v>36.349999999999994</c:v>
                </c:pt>
                <c:pt idx="45">
                  <c:v>36.349999999999994</c:v>
                </c:pt>
                <c:pt idx="46">
                  <c:v>36.349999999999994</c:v>
                </c:pt>
                <c:pt idx="47">
                  <c:v>36.349999999999994</c:v>
                </c:pt>
                <c:pt idx="48">
                  <c:v>36.4</c:v>
                </c:pt>
                <c:pt idx="49">
                  <c:v>36.349999999999994</c:v>
                </c:pt>
                <c:pt idx="50">
                  <c:v>36.4</c:v>
                </c:pt>
                <c:pt idx="51">
                  <c:v>36.349999999999994</c:v>
                </c:pt>
                <c:pt idx="52">
                  <c:v>36.4</c:v>
                </c:pt>
                <c:pt idx="53">
                  <c:v>36.4</c:v>
                </c:pt>
                <c:pt idx="54">
                  <c:v>36.449999999999996</c:v>
                </c:pt>
                <c:pt idx="55">
                  <c:v>36.4</c:v>
                </c:pt>
                <c:pt idx="56">
                  <c:v>36.449999999999996</c:v>
                </c:pt>
                <c:pt idx="57">
                  <c:v>36.5</c:v>
                </c:pt>
                <c:pt idx="58">
                  <c:v>36.449999999999996</c:v>
                </c:pt>
                <c:pt idx="59">
                  <c:v>36.5</c:v>
                </c:pt>
                <c:pt idx="60">
                  <c:v>36.4</c:v>
                </c:pt>
                <c:pt idx="61">
                  <c:v>36.6</c:v>
                </c:pt>
                <c:pt idx="62">
                  <c:v>36.5</c:v>
                </c:pt>
                <c:pt idx="63">
                  <c:v>36.449999999999996</c:v>
                </c:pt>
                <c:pt idx="64">
                  <c:v>36.6</c:v>
                </c:pt>
                <c:pt idx="65">
                  <c:v>36.533333333333339</c:v>
                </c:pt>
                <c:pt idx="66">
                  <c:v>36.549999999999997</c:v>
                </c:pt>
                <c:pt idx="67">
                  <c:v>36.549999999999997</c:v>
                </c:pt>
                <c:pt idx="68">
                  <c:v>36.65</c:v>
                </c:pt>
                <c:pt idx="69">
                  <c:v>36.65</c:v>
                </c:pt>
                <c:pt idx="70">
                  <c:v>36.699999999999996</c:v>
                </c:pt>
                <c:pt idx="71">
                  <c:v>36.749999999999993</c:v>
                </c:pt>
                <c:pt idx="72">
                  <c:v>36.9</c:v>
                </c:pt>
                <c:pt idx="73">
                  <c:v>36.749999999999993</c:v>
                </c:pt>
                <c:pt idx="74">
                  <c:v>36.749999999999993</c:v>
                </c:pt>
                <c:pt idx="75">
                  <c:v>36.799999999999997</c:v>
                </c:pt>
                <c:pt idx="76">
                  <c:v>36.799999999999997</c:v>
                </c:pt>
                <c:pt idx="77">
                  <c:v>36.9</c:v>
                </c:pt>
                <c:pt idx="78">
                  <c:v>36.950000000000003</c:v>
                </c:pt>
                <c:pt idx="79">
                  <c:v>37</c:v>
                </c:pt>
                <c:pt idx="80">
                  <c:v>36.9</c:v>
                </c:pt>
                <c:pt idx="81">
                  <c:v>37</c:v>
                </c:pt>
                <c:pt idx="82">
                  <c:v>37.099999999999994</c:v>
                </c:pt>
                <c:pt idx="83">
                  <c:v>37</c:v>
                </c:pt>
                <c:pt idx="84">
                  <c:v>37.049999999999997</c:v>
                </c:pt>
                <c:pt idx="85">
                  <c:v>37.200000000000003</c:v>
                </c:pt>
                <c:pt idx="86">
                  <c:v>37.200000000000003</c:v>
                </c:pt>
                <c:pt idx="87">
                  <c:v>37.200000000000003</c:v>
                </c:pt>
                <c:pt idx="88">
                  <c:v>37.200000000000003</c:v>
                </c:pt>
                <c:pt idx="89">
                  <c:v>37.200000000000003</c:v>
                </c:pt>
                <c:pt idx="90">
                  <c:v>37.200000000000003</c:v>
                </c:pt>
                <c:pt idx="91">
                  <c:v>37.299999999999997</c:v>
                </c:pt>
                <c:pt idx="92">
                  <c:v>37.35</c:v>
                </c:pt>
                <c:pt idx="93">
                  <c:v>37.200000000000003</c:v>
                </c:pt>
                <c:pt idx="94">
                  <c:v>37.35</c:v>
                </c:pt>
                <c:pt idx="95">
                  <c:v>37.4</c:v>
                </c:pt>
                <c:pt idx="96">
                  <c:v>37.5</c:v>
                </c:pt>
                <c:pt idx="97">
                  <c:v>37.5</c:v>
                </c:pt>
                <c:pt idx="98">
                  <c:v>37.5</c:v>
                </c:pt>
                <c:pt idx="99">
                  <c:v>37.549999999999997</c:v>
                </c:pt>
                <c:pt idx="100">
                  <c:v>37.649999999999991</c:v>
                </c:pt>
                <c:pt idx="101">
                  <c:v>37.599999999999994</c:v>
                </c:pt>
                <c:pt idx="102">
                  <c:v>37.649999999999991</c:v>
                </c:pt>
                <c:pt idx="103">
                  <c:v>37.699999999999996</c:v>
                </c:pt>
                <c:pt idx="104">
                  <c:v>37.799999999999997</c:v>
                </c:pt>
                <c:pt idx="105">
                  <c:v>37.9</c:v>
                </c:pt>
                <c:pt idx="106">
                  <c:v>37.999999999999993</c:v>
                </c:pt>
                <c:pt idx="107">
                  <c:v>37.949999999999996</c:v>
                </c:pt>
                <c:pt idx="108">
                  <c:v>37.9</c:v>
                </c:pt>
                <c:pt idx="109">
                  <c:v>38.049999999999997</c:v>
                </c:pt>
                <c:pt idx="110">
                  <c:v>38.1</c:v>
                </c:pt>
                <c:pt idx="111">
                  <c:v>38.15</c:v>
                </c:pt>
                <c:pt idx="112">
                  <c:v>38.199999999999996</c:v>
                </c:pt>
                <c:pt idx="113">
                  <c:v>38.199999999999996</c:v>
                </c:pt>
                <c:pt idx="114">
                  <c:v>38.199999999999996</c:v>
                </c:pt>
                <c:pt idx="115">
                  <c:v>38.15</c:v>
                </c:pt>
                <c:pt idx="116">
                  <c:v>38.199999999999996</c:v>
                </c:pt>
                <c:pt idx="117">
                  <c:v>38.299999999999997</c:v>
                </c:pt>
                <c:pt idx="118">
                  <c:v>38.299999999999997</c:v>
                </c:pt>
                <c:pt idx="119">
                  <c:v>38.4</c:v>
                </c:pt>
                <c:pt idx="120">
                  <c:v>38.4</c:v>
                </c:pt>
                <c:pt idx="121">
                  <c:v>38.449999999999996</c:v>
                </c:pt>
                <c:pt idx="122">
                  <c:v>38.5</c:v>
                </c:pt>
                <c:pt idx="123">
                  <c:v>38.65</c:v>
                </c:pt>
                <c:pt idx="124">
                  <c:v>38.65</c:v>
                </c:pt>
                <c:pt idx="125">
                  <c:v>38.699999999999996</c:v>
                </c:pt>
                <c:pt idx="126">
                  <c:v>38.800000000000004</c:v>
                </c:pt>
                <c:pt idx="127">
                  <c:v>38.799999999999997</c:v>
                </c:pt>
                <c:pt idx="128">
                  <c:v>38.9</c:v>
                </c:pt>
                <c:pt idx="129">
                  <c:v>38.949999999999996</c:v>
                </c:pt>
                <c:pt idx="130">
                  <c:v>39</c:v>
                </c:pt>
                <c:pt idx="131">
                  <c:v>39.1</c:v>
                </c:pt>
                <c:pt idx="132">
                  <c:v>39.049999999999997</c:v>
                </c:pt>
                <c:pt idx="133">
                  <c:v>39.1</c:v>
                </c:pt>
                <c:pt idx="134">
                  <c:v>39.199999999999996</c:v>
                </c:pt>
                <c:pt idx="135">
                  <c:v>39.333333333333336</c:v>
                </c:pt>
                <c:pt idx="136">
                  <c:v>39.4</c:v>
                </c:pt>
                <c:pt idx="137">
                  <c:v>39.450000000000003</c:v>
                </c:pt>
                <c:pt idx="138">
                  <c:v>39.4</c:v>
                </c:pt>
                <c:pt idx="139">
                  <c:v>39.533333333333331</c:v>
                </c:pt>
                <c:pt idx="140">
                  <c:v>39.700000000000003</c:v>
                </c:pt>
                <c:pt idx="141">
                  <c:v>39.75</c:v>
                </c:pt>
                <c:pt idx="142">
                  <c:v>39.75</c:v>
                </c:pt>
                <c:pt idx="143">
                  <c:v>39.799999999999997</c:v>
                </c:pt>
                <c:pt idx="144">
                  <c:v>39.85</c:v>
                </c:pt>
                <c:pt idx="145">
                  <c:v>40</c:v>
                </c:pt>
                <c:pt idx="146">
                  <c:v>39.949999999999996</c:v>
                </c:pt>
                <c:pt idx="147">
                  <c:v>40.049999999999997</c:v>
                </c:pt>
                <c:pt idx="148">
                  <c:v>40.25</c:v>
                </c:pt>
                <c:pt idx="149">
                  <c:v>40.299999999999997</c:v>
                </c:pt>
                <c:pt idx="150">
                  <c:v>40.299999999999997</c:v>
                </c:pt>
                <c:pt idx="151">
                  <c:v>40.4</c:v>
                </c:pt>
                <c:pt idx="152">
                  <c:v>40.449999999999996</c:v>
                </c:pt>
                <c:pt idx="153">
                  <c:v>40.549999999999997</c:v>
                </c:pt>
                <c:pt idx="154">
                  <c:v>40.599999999999994</c:v>
                </c:pt>
                <c:pt idx="155">
                  <c:v>40.649999999999991</c:v>
                </c:pt>
                <c:pt idx="156">
                  <c:v>40.700000000000003</c:v>
                </c:pt>
                <c:pt idx="157">
                  <c:v>40.799999999999997</c:v>
                </c:pt>
                <c:pt idx="158">
                  <c:v>40.849999999999994</c:v>
                </c:pt>
                <c:pt idx="159">
                  <c:v>40.949999999999996</c:v>
                </c:pt>
                <c:pt idx="160">
                  <c:v>41.050000000000004</c:v>
                </c:pt>
                <c:pt idx="161">
                  <c:v>41.15</c:v>
                </c:pt>
                <c:pt idx="162">
                  <c:v>41.25</c:v>
                </c:pt>
                <c:pt idx="163">
                  <c:v>41.399999999999991</c:v>
                </c:pt>
                <c:pt idx="164">
                  <c:v>41.399999999999991</c:v>
                </c:pt>
                <c:pt idx="165">
                  <c:v>41.55</c:v>
                </c:pt>
                <c:pt idx="166">
                  <c:v>41.6</c:v>
                </c:pt>
                <c:pt idx="167">
                  <c:v>41.65</c:v>
                </c:pt>
                <c:pt idx="168">
                  <c:v>41.85</c:v>
                </c:pt>
                <c:pt idx="169">
                  <c:v>41.95</c:v>
                </c:pt>
                <c:pt idx="170">
                  <c:v>42.05</c:v>
                </c:pt>
                <c:pt idx="171">
                  <c:v>42.199999999999996</c:v>
                </c:pt>
                <c:pt idx="172">
                  <c:v>42.249999999999993</c:v>
                </c:pt>
                <c:pt idx="173">
                  <c:v>42.300000000000004</c:v>
                </c:pt>
                <c:pt idx="174">
                  <c:v>42.5</c:v>
                </c:pt>
                <c:pt idx="175">
                  <c:v>42.599999999999994</c:v>
                </c:pt>
                <c:pt idx="176">
                  <c:v>42.8</c:v>
                </c:pt>
                <c:pt idx="177">
                  <c:v>42.85</c:v>
                </c:pt>
                <c:pt idx="178">
                  <c:v>42.949999999999996</c:v>
                </c:pt>
                <c:pt idx="179">
                  <c:v>43.099999999999994</c:v>
                </c:pt>
                <c:pt idx="180">
                  <c:v>43.2</c:v>
                </c:pt>
                <c:pt idx="181">
                  <c:v>43.349999999999994</c:v>
                </c:pt>
                <c:pt idx="182">
                  <c:v>43.4</c:v>
                </c:pt>
                <c:pt idx="183">
                  <c:v>43.6</c:v>
                </c:pt>
                <c:pt idx="184">
                  <c:v>43.699999999999996</c:v>
                </c:pt>
                <c:pt idx="185">
                  <c:v>43.849999999999994</c:v>
                </c:pt>
                <c:pt idx="186">
                  <c:v>44</c:v>
                </c:pt>
                <c:pt idx="187">
                  <c:v>44.05</c:v>
                </c:pt>
                <c:pt idx="188">
                  <c:v>44.3</c:v>
                </c:pt>
                <c:pt idx="189">
                  <c:v>44.4</c:v>
                </c:pt>
                <c:pt idx="190">
                  <c:v>44.55</c:v>
                </c:pt>
                <c:pt idx="191">
                  <c:v>44.749999999999993</c:v>
                </c:pt>
                <c:pt idx="192">
                  <c:v>44.9</c:v>
                </c:pt>
                <c:pt idx="193">
                  <c:v>45</c:v>
                </c:pt>
                <c:pt idx="194">
                  <c:v>45.25</c:v>
                </c:pt>
                <c:pt idx="195">
                  <c:v>45.35</c:v>
                </c:pt>
                <c:pt idx="196">
                  <c:v>45.6</c:v>
                </c:pt>
                <c:pt idx="197">
                  <c:v>45.7</c:v>
                </c:pt>
                <c:pt idx="198">
                  <c:v>45.949999999999996</c:v>
                </c:pt>
                <c:pt idx="199">
                  <c:v>46.199999999999996</c:v>
                </c:pt>
                <c:pt idx="200">
                  <c:v>46.199999999999996</c:v>
                </c:pt>
                <c:pt idx="201">
                  <c:v>46.5</c:v>
                </c:pt>
                <c:pt idx="202">
                  <c:v>46.65</c:v>
                </c:pt>
                <c:pt idx="203">
                  <c:v>46.9</c:v>
                </c:pt>
                <c:pt idx="204">
                  <c:v>47.15</c:v>
                </c:pt>
                <c:pt idx="205">
                  <c:v>47.4</c:v>
                </c:pt>
                <c:pt idx="206">
                  <c:v>47.599999999999994</c:v>
                </c:pt>
                <c:pt idx="207">
                  <c:v>47.85</c:v>
                </c:pt>
                <c:pt idx="208">
                  <c:v>47.999999999999993</c:v>
                </c:pt>
                <c:pt idx="209">
                  <c:v>48.3</c:v>
                </c:pt>
                <c:pt idx="210">
                  <c:v>48.550000000000004</c:v>
                </c:pt>
                <c:pt idx="211">
                  <c:v>48.8</c:v>
                </c:pt>
                <c:pt idx="212">
                  <c:v>49.1</c:v>
                </c:pt>
                <c:pt idx="213">
                  <c:v>49.35</c:v>
                </c:pt>
                <c:pt idx="214">
                  <c:v>49.749999999999993</c:v>
                </c:pt>
                <c:pt idx="215">
                  <c:v>50</c:v>
                </c:pt>
                <c:pt idx="216">
                  <c:v>50.25</c:v>
                </c:pt>
                <c:pt idx="217">
                  <c:v>50.649999999999991</c:v>
                </c:pt>
                <c:pt idx="218">
                  <c:v>50.949999999999996</c:v>
                </c:pt>
                <c:pt idx="219">
                  <c:v>51.349999999999994</c:v>
                </c:pt>
                <c:pt idx="220">
                  <c:v>51.6</c:v>
                </c:pt>
                <c:pt idx="221">
                  <c:v>52.05</c:v>
                </c:pt>
                <c:pt idx="222">
                  <c:v>52.5</c:v>
                </c:pt>
                <c:pt idx="223">
                  <c:v>52.8</c:v>
                </c:pt>
                <c:pt idx="224">
                  <c:v>53.3</c:v>
                </c:pt>
                <c:pt idx="225">
                  <c:v>53.65</c:v>
                </c:pt>
                <c:pt idx="226">
                  <c:v>54.15</c:v>
                </c:pt>
                <c:pt idx="227">
                  <c:v>54.599999999999994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73312"/>
        <c:axId val="337775616"/>
      </c:scatterChart>
      <c:valAx>
        <c:axId val="337773312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775616"/>
        <c:crosses val="autoZero"/>
        <c:crossBetween val="midCat"/>
        <c:majorUnit val="2000"/>
      </c:valAx>
      <c:valAx>
        <c:axId val="337775616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773312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8'!$C$34:$C$2003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</c:numCache>
            </c:numRef>
          </c:xVal>
          <c:yVal>
            <c:numRef>
              <c:f>'Batch 8'!$E$34:$E$2003</c:f>
              <c:numCache>
                <c:formatCode>0</c:formatCode>
                <c:ptCount val="1970"/>
                <c:pt idx="0">
                  <c:v>29300</c:v>
                </c:pt>
                <c:pt idx="1">
                  <c:v>29200</c:v>
                </c:pt>
                <c:pt idx="2">
                  <c:v>29200</c:v>
                </c:pt>
                <c:pt idx="3">
                  <c:v>29300</c:v>
                </c:pt>
                <c:pt idx="4">
                  <c:v>29300</c:v>
                </c:pt>
                <c:pt idx="5">
                  <c:v>29300</c:v>
                </c:pt>
                <c:pt idx="6">
                  <c:v>29300</c:v>
                </c:pt>
                <c:pt idx="7">
                  <c:v>29300</c:v>
                </c:pt>
                <c:pt idx="8">
                  <c:v>29300</c:v>
                </c:pt>
                <c:pt idx="9">
                  <c:v>29300</c:v>
                </c:pt>
                <c:pt idx="10">
                  <c:v>29400</c:v>
                </c:pt>
                <c:pt idx="11">
                  <c:v>29400</c:v>
                </c:pt>
                <c:pt idx="12">
                  <c:v>29300</c:v>
                </c:pt>
                <c:pt idx="13">
                  <c:v>29400</c:v>
                </c:pt>
                <c:pt idx="14">
                  <c:v>29400</c:v>
                </c:pt>
                <c:pt idx="15">
                  <c:v>29400</c:v>
                </c:pt>
                <c:pt idx="16">
                  <c:v>29400</c:v>
                </c:pt>
                <c:pt idx="17">
                  <c:v>29400</c:v>
                </c:pt>
                <c:pt idx="18">
                  <c:v>29400</c:v>
                </c:pt>
                <c:pt idx="19">
                  <c:v>29400</c:v>
                </c:pt>
                <c:pt idx="20">
                  <c:v>29500</c:v>
                </c:pt>
                <c:pt idx="21">
                  <c:v>29500</c:v>
                </c:pt>
                <c:pt idx="22">
                  <c:v>29500</c:v>
                </c:pt>
                <c:pt idx="23">
                  <c:v>29500</c:v>
                </c:pt>
                <c:pt idx="24">
                  <c:v>29500</c:v>
                </c:pt>
                <c:pt idx="25">
                  <c:v>29500</c:v>
                </c:pt>
                <c:pt idx="26">
                  <c:v>29500</c:v>
                </c:pt>
                <c:pt idx="27">
                  <c:v>29500</c:v>
                </c:pt>
                <c:pt idx="28">
                  <c:v>29600</c:v>
                </c:pt>
                <c:pt idx="29">
                  <c:v>29600</c:v>
                </c:pt>
                <c:pt idx="30">
                  <c:v>29600</c:v>
                </c:pt>
                <c:pt idx="31">
                  <c:v>29600</c:v>
                </c:pt>
                <c:pt idx="32">
                  <c:v>29600</c:v>
                </c:pt>
                <c:pt idx="33">
                  <c:v>29600</c:v>
                </c:pt>
                <c:pt idx="34">
                  <c:v>29600</c:v>
                </c:pt>
                <c:pt idx="35">
                  <c:v>29600</c:v>
                </c:pt>
                <c:pt idx="36">
                  <c:v>29600</c:v>
                </c:pt>
                <c:pt idx="37">
                  <c:v>29600</c:v>
                </c:pt>
                <c:pt idx="38">
                  <c:v>29700</c:v>
                </c:pt>
                <c:pt idx="39">
                  <c:v>29700</c:v>
                </c:pt>
                <c:pt idx="40">
                  <c:v>29700</c:v>
                </c:pt>
                <c:pt idx="41">
                  <c:v>29700</c:v>
                </c:pt>
                <c:pt idx="42">
                  <c:v>29700</c:v>
                </c:pt>
                <c:pt idx="43">
                  <c:v>29700</c:v>
                </c:pt>
                <c:pt idx="44">
                  <c:v>29700</c:v>
                </c:pt>
                <c:pt idx="45">
                  <c:v>29700</c:v>
                </c:pt>
                <c:pt idx="46">
                  <c:v>29700</c:v>
                </c:pt>
                <c:pt idx="47">
                  <c:v>29700</c:v>
                </c:pt>
                <c:pt idx="48">
                  <c:v>29800</c:v>
                </c:pt>
                <c:pt idx="49">
                  <c:v>29800</c:v>
                </c:pt>
                <c:pt idx="50">
                  <c:v>29800</c:v>
                </c:pt>
                <c:pt idx="51">
                  <c:v>29800</c:v>
                </c:pt>
                <c:pt idx="52">
                  <c:v>29800</c:v>
                </c:pt>
                <c:pt idx="53">
                  <c:v>29800</c:v>
                </c:pt>
                <c:pt idx="54">
                  <c:v>29800</c:v>
                </c:pt>
                <c:pt idx="55">
                  <c:v>29800</c:v>
                </c:pt>
                <c:pt idx="56">
                  <c:v>29800</c:v>
                </c:pt>
                <c:pt idx="57">
                  <c:v>29800</c:v>
                </c:pt>
                <c:pt idx="58">
                  <c:v>29800</c:v>
                </c:pt>
                <c:pt idx="59">
                  <c:v>29800</c:v>
                </c:pt>
                <c:pt idx="60">
                  <c:v>29900</c:v>
                </c:pt>
                <c:pt idx="61">
                  <c:v>29800</c:v>
                </c:pt>
                <c:pt idx="62">
                  <c:v>29900</c:v>
                </c:pt>
                <c:pt idx="63">
                  <c:v>29900</c:v>
                </c:pt>
                <c:pt idx="64">
                  <c:v>29900</c:v>
                </c:pt>
                <c:pt idx="65">
                  <c:v>29900</c:v>
                </c:pt>
                <c:pt idx="66">
                  <c:v>29900</c:v>
                </c:pt>
                <c:pt idx="67">
                  <c:v>29900</c:v>
                </c:pt>
                <c:pt idx="68">
                  <c:v>29900</c:v>
                </c:pt>
                <c:pt idx="69">
                  <c:v>29900</c:v>
                </c:pt>
                <c:pt idx="70">
                  <c:v>30000</c:v>
                </c:pt>
                <c:pt idx="71">
                  <c:v>29900</c:v>
                </c:pt>
                <c:pt idx="72">
                  <c:v>30000</c:v>
                </c:pt>
                <c:pt idx="73">
                  <c:v>30000</c:v>
                </c:pt>
                <c:pt idx="74">
                  <c:v>29900</c:v>
                </c:pt>
                <c:pt idx="75">
                  <c:v>30000</c:v>
                </c:pt>
                <c:pt idx="76">
                  <c:v>30000</c:v>
                </c:pt>
                <c:pt idx="77">
                  <c:v>30000</c:v>
                </c:pt>
                <c:pt idx="78">
                  <c:v>30000</c:v>
                </c:pt>
                <c:pt idx="79">
                  <c:v>30000</c:v>
                </c:pt>
                <c:pt idx="80">
                  <c:v>30000</c:v>
                </c:pt>
                <c:pt idx="81">
                  <c:v>30000</c:v>
                </c:pt>
                <c:pt idx="82">
                  <c:v>30000</c:v>
                </c:pt>
                <c:pt idx="83">
                  <c:v>30000</c:v>
                </c:pt>
                <c:pt idx="84">
                  <c:v>30000</c:v>
                </c:pt>
                <c:pt idx="85">
                  <c:v>30000</c:v>
                </c:pt>
                <c:pt idx="86">
                  <c:v>30000</c:v>
                </c:pt>
                <c:pt idx="87">
                  <c:v>30000</c:v>
                </c:pt>
                <c:pt idx="88">
                  <c:v>30000</c:v>
                </c:pt>
                <c:pt idx="89">
                  <c:v>30100</c:v>
                </c:pt>
                <c:pt idx="90">
                  <c:v>30100</c:v>
                </c:pt>
                <c:pt idx="91">
                  <c:v>30100</c:v>
                </c:pt>
                <c:pt idx="92">
                  <c:v>30100</c:v>
                </c:pt>
                <c:pt idx="93">
                  <c:v>30100</c:v>
                </c:pt>
                <c:pt idx="94">
                  <c:v>30100</c:v>
                </c:pt>
                <c:pt idx="95">
                  <c:v>30100</c:v>
                </c:pt>
                <c:pt idx="96">
                  <c:v>30100</c:v>
                </c:pt>
                <c:pt idx="97">
                  <c:v>30100</c:v>
                </c:pt>
                <c:pt idx="98">
                  <c:v>30100</c:v>
                </c:pt>
                <c:pt idx="99">
                  <c:v>30100</c:v>
                </c:pt>
                <c:pt idx="100">
                  <c:v>30200</c:v>
                </c:pt>
                <c:pt idx="101">
                  <c:v>30100</c:v>
                </c:pt>
                <c:pt idx="102">
                  <c:v>30100</c:v>
                </c:pt>
                <c:pt idx="103">
                  <c:v>30100</c:v>
                </c:pt>
                <c:pt idx="104">
                  <c:v>30100</c:v>
                </c:pt>
                <c:pt idx="105">
                  <c:v>30100</c:v>
                </c:pt>
                <c:pt idx="106">
                  <c:v>30100</c:v>
                </c:pt>
                <c:pt idx="107">
                  <c:v>30100</c:v>
                </c:pt>
                <c:pt idx="108">
                  <c:v>30200</c:v>
                </c:pt>
                <c:pt idx="109">
                  <c:v>30200</c:v>
                </c:pt>
                <c:pt idx="110">
                  <c:v>30200</c:v>
                </c:pt>
                <c:pt idx="111">
                  <c:v>30200</c:v>
                </c:pt>
                <c:pt idx="112">
                  <c:v>30200</c:v>
                </c:pt>
                <c:pt idx="113">
                  <c:v>30200</c:v>
                </c:pt>
                <c:pt idx="114">
                  <c:v>30200</c:v>
                </c:pt>
                <c:pt idx="115">
                  <c:v>30200</c:v>
                </c:pt>
                <c:pt idx="116">
                  <c:v>30200</c:v>
                </c:pt>
                <c:pt idx="117">
                  <c:v>30200</c:v>
                </c:pt>
                <c:pt idx="118">
                  <c:v>30200</c:v>
                </c:pt>
                <c:pt idx="119">
                  <c:v>30200</c:v>
                </c:pt>
                <c:pt idx="120">
                  <c:v>30200</c:v>
                </c:pt>
                <c:pt idx="121">
                  <c:v>30200</c:v>
                </c:pt>
                <c:pt idx="122">
                  <c:v>30300</c:v>
                </c:pt>
                <c:pt idx="123">
                  <c:v>30200</c:v>
                </c:pt>
                <c:pt idx="124">
                  <c:v>30200</c:v>
                </c:pt>
                <c:pt idx="125">
                  <c:v>30200</c:v>
                </c:pt>
                <c:pt idx="126">
                  <c:v>30200</c:v>
                </c:pt>
                <c:pt idx="127">
                  <c:v>30200</c:v>
                </c:pt>
                <c:pt idx="128">
                  <c:v>30200</c:v>
                </c:pt>
                <c:pt idx="129">
                  <c:v>30300</c:v>
                </c:pt>
                <c:pt idx="130">
                  <c:v>30200</c:v>
                </c:pt>
                <c:pt idx="131">
                  <c:v>30300</c:v>
                </c:pt>
                <c:pt idx="132">
                  <c:v>30300</c:v>
                </c:pt>
                <c:pt idx="133">
                  <c:v>30300</c:v>
                </c:pt>
                <c:pt idx="134">
                  <c:v>30300</c:v>
                </c:pt>
                <c:pt idx="135">
                  <c:v>30300</c:v>
                </c:pt>
                <c:pt idx="136">
                  <c:v>30300</c:v>
                </c:pt>
                <c:pt idx="137">
                  <c:v>30300</c:v>
                </c:pt>
                <c:pt idx="138">
                  <c:v>30300</c:v>
                </c:pt>
                <c:pt idx="139">
                  <c:v>30300</c:v>
                </c:pt>
                <c:pt idx="140">
                  <c:v>30300</c:v>
                </c:pt>
                <c:pt idx="141">
                  <c:v>30300</c:v>
                </c:pt>
                <c:pt idx="142">
                  <c:v>30300</c:v>
                </c:pt>
                <c:pt idx="143">
                  <c:v>30300</c:v>
                </c:pt>
                <c:pt idx="144">
                  <c:v>30300</c:v>
                </c:pt>
                <c:pt idx="145">
                  <c:v>30300</c:v>
                </c:pt>
                <c:pt idx="146">
                  <c:v>30300</c:v>
                </c:pt>
                <c:pt idx="147">
                  <c:v>30300</c:v>
                </c:pt>
                <c:pt idx="148">
                  <c:v>30300</c:v>
                </c:pt>
                <c:pt idx="149">
                  <c:v>30300</c:v>
                </c:pt>
                <c:pt idx="150">
                  <c:v>30300</c:v>
                </c:pt>
                <c:pt idx="151">
                  <c:v>30300</c:v>
                </c:pt>
                <c:pt idx="152">
                  <c:v>30300</c:v>
                </c:pt>
                <c:pt idx="153">
                  <c:v>30300</c:v>
                </c:pt>
                <c:pt idx="154">
                  <c:v>30300</c:v>
                </c:pt>
                <c:pt idx="155">
                  <c:v>30300</c:v>
                </c:pt>
                <c:pt idx="156">
                  <c:v>30300</c:v>
                </c:pt>
                <c:pt idx="157">
                  <c:v>30300</c:v>
                </c:pt>
                <c:pt idx="158">
                  <c:v>30300</c:v>
                </c:pt>
                <c:pt idx="159">
                  <c:v>30300</c:v>
                </c:pt>
                <c:pt idx="160">
                  <c:v>30300</c:v>
                </c:pt>
                <c:pt idx="161">
                  <c:v>30300</c:v>
                </c:pt>
                <c:pt idx="162">
                  <c:v>30300</c:v>
                </c:pt>
                <c:pt idx="163">
                  <c:v>30300</c:v>
                </c:pt>
                <c:pt idx="164">
                  <c:v>30300</c:v>
                </c:pt>
                <c:pt idx="165">
                  <c:v>30300</c:v>
                </c:pt>
                <c:pt idx="166">
                  <c:v>30300</c:v>
                </c:pt>
                <c:pt idx="167">
                  <c:v>30300</c:v>
                </c:pt>
                <c:pt idx="168">
                  <c:v>30400</c:v>
                </c:pt>
                <c:pt idx="169">
                  <c:v>30300</c:v>
                </c:pt>
                <c:pt idx="170">
                  <c:v>30300</c:v>
                </c:pt>
                <c:pt idx="171">
                  <c:v>30300</c:v>
                </c:pt>
                <c:pt idx="172">
                  <c:v>30400</c:v>
                </c:pt>
                <c:pt idx="173">
                  <c:v>30400</c:v>
                </c:pt>
                <c:pt idx="174">
                  <c:v>30400</c:v>
                </c:pt>
                <c:pt idx="175">
                  <c:v>30400</c:v>
                </c:pt>
                <c:pt idx="176">
                  <c:v>30400</c:v>
                </c:pt>
                <c:pt idx="177">
                  <c:v>30400</c:v>
                </c:pt>
                <c:pt idx="178">
                  <c:v>30400</c:v>
                </c:pt>
                <c:pt idx="179">
                  <c:v>30400</c:v>
                </c:pt>
                <c:pt idx="180">
                  <c:v>30400</c:v>
                </c:pt>
                <c:pt idx="181">
                  <c:v>30300</c:v>
                </c:pt>
                <c:pt idx="182">
                  <c:v>30300</c:v>
                </c:pt>
                <c:pt idx="183">
                  <c:v>30400</c:v>
                </c:pt>
                <c:pt idx="184">
                  <c:v>30400</c:v>
                </c:pt>
                <c:pt idx="185">
                  <c:v>30300</c:v>
                </c:pt>
                <c:pt idx="186">
                  <c:v>30300</c:v>
                </c:pt>
                <c:pt idx="187">
                  <c:v>30400</c:v>
                </c:pt>
                <c:pt idx="188">
                  <c:v>30400</c:v>
                </c:pt>
                <c:pt idx="189">
                  <c:v>30400</c:v>
                </c:pt>
                <c:pt idx="190">
                  <c:v>30400</c:v>
                </c:pt>
                <c:pt idx="191">
                  <c:v>30400</c:v>
                </c:pt>
                <c:pt idx="192">
                  <c:v>30400</c:v>
                </c:pt>
                <c:pt idx="193">
                  <c:v>30300</c:v>
                </c:pt>
                <c:pt idx="194">
                  <c:v>30300</c:v>
                </c:pt>
                <c:pt idx="195">
                  <c:v>30300</c:v>
                </c:pt>
                <c:pt idx="196">
                  <c:v>30400</c:v>
                </c:pt>
                <c:pt idx="197">
                  <c:v>30400</c:v>
                </c:pt>
                <c:pt idx="198">
                  <c:v>30300</c:v>
                </c:pt>
                <c:pt idx="199">
                  <c:v>30400</c:v>
                </c:pt>
                <c:pt idx="200">
                  <c:v>30300</c:v>
                </c:pt>
                <c:pt idx="201">
                  <c:v>30400</c:v>
                </c:pt>
                <c:pt idx="202">
                  <c:v>30400</c:v>
                </c:pt>
                <c:pt idx="203">
                  <c:v>30400</c:v>
                </c:pt>
                <c:pt idx="204">
                  <c:v>30300</c:v>
                </c:pt>
                <c:pt idx="205">
                  <c:v>30300</c:v>
                </c:pt>
                <c:pt idx="206">
                  <c:v>30300</c:v>
                </c:pt>
                <c:pt idx="207">
                  <c:v>30400</c:v>
                </c:pt>
                <c:pt idx="208">
                  <c:v>30300</c:v>
                </c:pt>
                <c:pt idx="209">
                  <c:v>30300</c:v>
                </c:pt>
                <c:pt idx="210">
                  <c:v>30400</c:v>
                </c:pt>
                <c:pt idx="211">
                  <c:v>30300</c:v>
                </c:pt>
                <c:pt idx="212">
                  <c:v>30300</c:v>
                </c:pt>
                <c:pt idx="213">
                  <c:v>30400</c:v>
                </c:pt>
                <c:pt idx="214">
                  <c:v>30400</c:v>
                </c:pt>
                <c:pt idx="215">
                  <c:v>30300</c:v>
                </c:pt>
                <c:pt idx="216">
                  <c:v>30400</c:v>
                </c:pt>
                <c:pt idx="217">
                  <c:v>30300</c:v>
                </c:pt>
                <c:pt idx="218">
                  <c:v>30400</c:v>
                </c:pt>
                <c:pt idx="219">
                  <c:v>30300</c:v>
                </c:pt>
                <c:pt idx="220">
                  <c:v>30300</c:v>
                </c:pt>
                <c:pt idx="221">
                  <c:v>30400</c:v>
                </c:pt>
                <c:pt idx="222">
                  <c:v>30300</c:v>
                </c:pt>
                <c:pt idx="223">
                  <c:v>30400</c:v>
                </c:pt>
                <c:pt idx="224">
                  <c:v>30400</c:v>
                </c:pt>
                <c:pt idx="225">
                  <c:v>30300</c:v>
                </c:pt>
                <c:pt idx="226">
                  <c:v>30300</c:v>
                </c:pt>
                <c:pt idx="227">
                  <c:v>30400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8'!$K$34:$K$2003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</c:numCache>
            </c:numRef>
          </c:xVal>
          <c:yVal>
            <c:numRef>
              <c:f>'Batch 8'!$L$34:$L$2003</c:f>
              <c:numCache>
                <c:formatCode>General</c:formatCode>
                <c:ptCount val="1970"/>
                <c:pt idx="0">
                  <c:v>8130</c:v>
                </c:pt>
                <c:pt idx="1">
                  <c:v>8150</c:v>
                </c:pt>
                <c:pt idx="2">
                  <c:v>8110</c:v>
                </c:pt>
                <c:pt idx="3">
                  <c:v>8070</c:v>
                </c:pt>
                <c:pt idx="4">
                  <c:v>8030</c:v>
                </c:pt>
                <c:pt idx="5">
                  <c:v>7990</c:v>
                </c:pt>
                <c:pt idx="6">
                  <c:v>7950</c:v>
                </c:pt>
                <c:pt idx="7">
                  <c:v>7910</c:v>
                </c:pt>
                <c:pt idx="8">
                  <c:v>7870</c:v>
                </c:pt>
                <c:pt idx="9">
                  <c:v>7840</c:v>
                </c:pt>
                <c:pt idx="10">
                  <c:v>7800</c:v>
                </c:pt>
                <c:pt idx="11">
                  <c:v>7760</c:v>
                </c:pt>
                <c:pt idx="12">
                  <c:v>7720</c:v>
                </c:pt>
                <c:pt idx="13">
                  <c:v>7680</c:v>
                </c:pt>
                <c:pt idx="14">
                  <c:v>7640</c:v>
                </c:pt>
                <c:pt idx="15">
                  <c:v>7600</c:v>
                </c:pt>
                <c:pt idx="16">
                  <c:v>7560</c:v>
                </c:pt>
                <c:pt idx="17">
                  <c:v>7520</c:v>
                </c:pt>
                <c:pt idx="18">
                  <c:v>7490</c:v>
                </c:pt>
                <c:pt idx="19">
                  <c:v>7450</c:v>
                </c:pt>
                <c:pt idx="20">
                  <c:v>7410</c:v>
                </c:pt>
                <c:pt idx="21">
                  <c:v>7370</c:v>
                </c:pt>
                <c:pt idx="22">
                  <c:v>7330</c:v>
                </c:pt>
                <c:pt idx="23">
                  <c:v>7290</c:v>
                </c:pt>
                <c:pt idx="24">
                  <c:v>7250</c:v>
                </c:pt>
                <c:pt idx="25">
                  <c:v>7220</c:v>
                </c:pt>
                <c:pt idx="26">
                  <c:v>7180</c:v>
                </c:pt>
                <c:pt idx="27">
                  <c:v>7140</c:v>
                </c:pt>
                <c:pt idx="28">
                  <c:v>7100</c:v>
                </c:pt>
                <c:pt idx="29">
                  <c:v>7060</c:v>
                </c:pt>
                <c:pt idx="30">
                  <c:v>7030</c:v>
                </c:pt>
                <c:pt idx="31">
                  <c:v>6990</c:v>
                </c:pt>
                <c:pt idx="32">
                  <c:v>6950</c:v>
                </c:pt>
                <c:pt idx="33">
                  <c:v>6910</c:v>
                </c:pt>
                <c:pt idx="34">
                  <c:v>6880</c:v>
                </c:pt>
                <c:pt idx="35">
                  <c:v>6840</c:v>
                </c:pt>
                <c:pt idx="36">
                  <c:v>6800</c:v>
                </c:pt>
                <c:pt idx="37">
                  <c:v>6770</c:v>
                </c:pt>
                <c:pt idx="38">
                  <c:v>6730</c:v>
                </c:pt>
                <c:pt idx="39">
                  <c:v>6690</c:v>
                </c:pt>
                <c:pt idx="40">
                  <c:v>6660</c:v>
                </c:pt>
                <c:pt idx="41">
                  <c:v>6620</c:v>
                </c:pt>
                <c:pt idx="42">
                  <c:v>6580</c:v>
                </c:pt>
                <c:pt idx="43">
                  <c:v>6550</c:v>
                </c:pt>
                <c:pt idx="44">
                  <c:v>6510</c:v>
                </c:pt>
                <c:pt idx="45">
                  <c:v>6470</c:v>
                </c:pt>
                <c:pt idx="46">
                  <c:v>6440</c:v>
                </c:pt>
                <c:pt idx="47">
                  <c:v>6400</c:v>
                </c:pt>
                <c:pt idx="48">
                  <c:v>6360</c:v>
                </c:pt>
                <c:pt idx="49">
                  <c:v>6330</c:v>
                </c:pt>
                <c:pt idx="50">
                  <c:v>6290</c:v>
                </c:pt>
                <c:pt idx="51">
                  <c:v>6260</c:v>
                </c:pt>
                <c:pt idx="52">
                  <c:v>6220</c:v>
                </c:pt>
                <c:pt idx="53">
                  <c:v>6180</c:v>
                </c:pt>
                <c:pt idx="54">
                  <c:v>6150</c:v>
                </c:pt>
                <c:pt idx="55">
                  <c:v>6110</c:v>
                </c:pt>
                <c:pt idx="56">
                  <c:v>6080</c:v>
                </c:pt>
                <c:pt idx="57">
                  <c:v>6040</c:v>
                </c:pt>
                <c:pt idx="58">
                  <c:v>6010</c:v>
                </c:pt>
                <c:pt idx="59">
                  <c:v>5970</c:v>
                </c:pt>
                <c:pt idx="60">
                  <c:v>5940</c:v>
                </c:pt>
                <c:pt idx="61">
                  <c:v>5900</c:v>
                </c:pt>
                <c:pt idx="62">
                  <c:v>5870</c:v>
                </c:pt>
                <c:pt idx="63">
                  <c:v>5830</c:v>
                </c:pt>
                <c:pt idx="64">
                  <c:v>5800</c:v>
                </c:pt>
                <c:pt idx="65">
                  <c:v>5760</c:v>
                </c:pt>
                <c:pt idx="66">
                  <c:v>5730</c:v>
                </c:pt>
                <c:pt idx="67">
                  <c:v>5700</c:v>
                </c:pt>
                <c:pt idx="68">
                  <c:v>5660</c:v>
                </c:pt>
                <c:pt idx="69">
                  <c:v>5630</c:v>
                </c:pt>
                <c:pt idx="70">
                  <c:v>5590</c:v>
                </c:pt>
                <c:pt idx="71">
                  <c:v>5560</c:v>
                </c:pt>
                <c:pt idx="72">
                  <c:v>5530</c:v>
                </c:pt>
                <c:pt idx="73">
                  <c:v>5490</c:v>
                </c:pt>
                <c:pt idx="74">
                  <c:v>5460</c:v>
                </c:pt>
                <c:pt idx="75">
                  <c:v>5420</c:v>
                </c:pt>
                <c:pt idx="76">
                  <c:v>5390</c:v>
                </c:pt>
                <c:pt idx="77">
                  <c:v>5360</c:v>
                </c:pt>
                <c:pt idx="78">
                  <c:v>5320</c:v>
                </c:pt>
                <c:pt idx="79">
                  <c:v>5290</c:v>
                </c:pt>
                <c:pt idx="80">
                  <c:v>5260</c:v>
                </c:pt>
                <c:pt idx="81">
                  <c:v>5220</c:v>
                </c:pt>
                <c:pt idx="82">
                  <c:v>5190</c:v>
                </c:pt>
                <c:pt idx="83">
                  <c:v>5160</c:v>
                </c:pt>
                <c:pt idx="84">
                  <c:v>5120</c:v>
                </c:pt>
                <c:pt idx="85">
                  <c:v>5090</c:v>
                </c:pt>
                <c:pt idx="86">
                  <c:v>5060</c:v>
                </c:pt>
                <c:pt idx="87">
                  <c:v>5020</c:v>
                </c:pt>
                <c:pt idx="88">
                  <c:v>4990</c:v>
                </c:pt>
                <c:pt idx="89">
                  <c:v>4960</c:v>
                </c:pt>
                <c:pt idx="90">
                  <c:v>4930</c:v>
                </c:pt>
                <c:pt idx="91">
                  <c:v>4890</c:v>
                </c:pt>
                <c:pt idx="92">
                  <c:v>4860</c:v>
                </c:pt>
                <c:pt idx="93">
                  <c:v>4830</c:v>
                </c:pt>
                <c:pt idx="94">
                  <c:v>4800</c:v>
                </c:pt>
                <c:pt idx="95">
                  <c:v>4760</c:v>
                </c:pt>
                <c:pt idx="96">
                  <c:v>4730</c:v>
                </c:pt>
                <c:pt idx="97">
                  <c:v>4700</c:v>
                </c:pt>
                <c:pt idx="98">
                  <c:v>4670</c:v>
                </c:pt>
                <c:pt idx="99">
                  <c:v>4640</c:v>
                </c:pt>
                <c:pt idx="100">
                  <c:v>4610</c:v>
                </c:pt>
                <c:pt idx="101">
                  <c:v>4570</c:v>
                </c:pt>
                <c:pt idx="102">
                  <c:v>4540</c:v>
                </c:pt>
                <c:pt idx="103">
                  <c:v>4510</c:v>
                </c:pt>
                <c:pt idx="104">
                  <c:v>4480</c:v>
                </c:pt>
                <c:pt idx="105">
                  <c:v>4450</c:v>
                </c:pt>
                <c:pt idx="106">
                  <c:v>4410</c:v>
                </c:pt>
                <c:pt idx="107">
                  <c:v>4380</c:v>
                </c:pt>
                <c:pt idx="108">
                  <c:v>4350</c:v>
                </c:pt>
                <c:pt idx="109">
                  <c:v>4320</c:v>
                </c:pt>
                <c:pt idx="110">
                  <c:v>4290</c:v>
                </c:pt>
                <c:pt idx="111">
                  <c:v>4260</c:v>
                </c:pt>
                <c:pt idx="112">
                  <c:v>4230</c:v>
                </c:pt>
                <c:pt idx="113">
                  <c:v>4190</c:v>
                </c:pt>
                <c:pt idx="114">
                  <c:v>4160</c:v>
                </c:pt>
                <c:pt idx="115">
                  <c:v>4130</c:v>
                </c:pt>
                <c:pt idx="116">
                  <c:v>4100</c:v>
                </c:pt>
                <c:pt idx="117">
                  <c:v>4070</c:v>
                </c:pt>
                <c:pt idx="118">
                  <c:v>4040</c:v>
                </c:pt>
                <c:pt idx="119">
                  <c:v>4010</c:v>
                </c:pt>
                <c:pt idx="120">
                  <c:v>3980</c:v>
                </c:pt>
                <c:pt idx="121">
                  <c:v>3950</c:v>
                </c:pt>
                <c:pt idx="122">
                  <c:v>3920</c:v>
                </c:pt>
                <c:pt idx="123">
                  <c:v>3890</c:v>
                </c:pt>
                <c:pt idx="124">
                  <c:v>3860</c:v>
                </c:pt>
                <c:pt idx="125">
                  <c:v>3830</c:v>
                </c:pt>
                <c:pt idx="126">
                  <c:v>3800</c:v>
                </c:pt>
                <c:pt idx="127">
                  <c:v>3760</c:v>
                </c:pt>
                <c:pt idx="128">
                  <c:v>3740</c:v>
                </c:pt>
                <c:pt idx="129">
                  <c:v>3700</c:v>
                </c:pt>
                <c:pt idx="130">
                  <c:v>3680</c:v>
                </c:pt>
                <c:pt idx="131">
                  <c:v>3650</c:v>
                </c:pt>
                <c:pt idx="132">
                  <c:v>3620</c:v>
                </c:pt>
                <c:pt idx="133">
                  <c:v>3590</c:v>
                </c:pt>
                <c:pt idx="134">
                  <c:v>3560</c:v>
                </c:pt>
                <c:pt idx="135">
                  <c:v>3530</c:v>
                </c:pt>
                <c:pt idx="136">
                  <c:v>3500</c:v>
                </c:pt>
                <c:pt idx="137">
                  <c:v>3470</c:v>
                </c:pt>
                <c:pt idx="138">
                  <c:v>3440</c:v>
                </c:pt>
                <c:pt idx="139">
                  <c:v>3410</c:v>
                </c:pt>
                <c:pt idx="140">
                  <c:v>3380</c:v>
                </c:pt>
                <c:pt idx="141">
                  <c:v>3350</c:v>
                </c:pt>
                <c:pt idx="142">
                  <c:v>3320</c:v>
                </c:pt>
                <c:pt idx="143">
                  <c:v>3290</c:v>
                </c:pt>
                <c:pt idx="144">
                  <c:v>3260</c:v>
                </c:pt>
                <c:pt idx="145">
                  <c:v>3230</c:v>
                </c:pt>
                <c:pt idx="146">
                  <c:v>3200</c:v>
                </c:pt>
                <c:pt idx="147">
                  <c:v>3170</c:v>
                </c:pt>
                <c:pt idx="148">
                  <c:v>3140</c:v>
                </c:pt>
                <c:pt idx="149">
                  <c:v>3110</c:v>
                </c:pt>
                <c:pt idx="150">
                  <c:v>3080</c:v>
                </c:pt>
                <c:pt idx="151">
                  <c:v>3060</c:v>
                </c:pt>
                <c:pt idx="152">
                  <c:v>3030</c:v>
                </c:pt>
                <c:pt idx="153">
                  <c:v>3000</c:v>
                </c:pt>
                <c:pt idx="154">
                  <c:v>2970</c:v>
                </c:pt>
                <c:pt idx="155">
                  <c:v>2940</c:v>
                </c:pt>
                <c:pt idx="156">
                  <c:v>2910</c:v>
                </c:pt>
                <c:pt idx="157">
                  <c:v>2880</c:v>
                </c:pt>
                <c:pt idx="158">
                  <c:v>2850</c:v>
                </c:pt>
                <c:pt idx="159">
                  <c:v>2830</c:v>
                </c:pt>
                <c:pt idx="160">
                  <c:v>2800</c:v>
                </c:pt>
                <c:pt idx="161">
                  <c:v>2770</c:v>
                </c:pt>
                <c:pt idx="162">
                  <c:v>2740</c:v>
                </c:pt>
                <c:pt idx="163">
                  <c:v>2710</c:v>
                </c:pt>
                <c:pt idx="164">
                  <c:v>2680</c:v>
                </c:pt>
                <c:pt idx="165">
                  <c:v>2660</c:v>
                </c:pt>
                <c:pt idx="166">
                  <c:v>2630</c:v>
                </c:pt>
                <c:pt idx="167">
                  <c:v>2600</c:v>
                </c:pt>
                <c:pt idx="168">
                  <c:v>2570</c:v>
                </c:pt>
                <c:pt idx="169">
                  <c:v>2540</c:v>
                </c:pt>
                <c:pt idx="170">
                  <c:v>2520</c:v>
                </c:pt>
                <c:pt idx="171">
                  <c:v>2490</c:v>
                </c:pt>
                <c:pt idx="172">
                  <c:v>2460</c:v>
                </c:pt>
                <c:pt idx="173">
                  <c:v>2430</c:v>
                </c:pt>
                <c:pt idx="174">
                  <c:v>2410</c:v>
                </c:pt>
                <c:pt idx="175">
                  <c:v>2380</c:v>
                </c:pt>
                <c:pt idx="176">
                  <c:v>2350</c:v>
                </c:pt>
                <c:pt idx="177">
                  <c:v>2320</c:v>
                </c:pt>
                <c:pt idx="178">
                  <c:v>2290</c:v>
                </c:pt>
                <c:pt idx="179">
                  <c:v>2270</c:v>
                </c:pt>
                <c:pt idx="180">
                  <c:v>2240</c:v>
                </c:pt>
                <c:pt idx="181">
                  <c:v>2210</c:v>
                </c:pt>
                <c:pt idx="182">
                  <c:v>2190</c:v>
                </c:pt>
                <c:pt idx="183">
                  <c:v>2160</c:v>
                </c:pt>
                <c:pt idx="184">
                  <c:v>2130</c:v>
                </c:pt>
                <c:pt idx="185">
                  <c:v>2100</c:v>
                </c:pt>
                <c:pt idx="186">
                  <c:v>2080</c:v>
                </c:pt>
                <c:pt idx="187">
                  <c:v>2050</c:v>
                </c:pt>
                <c:pt idx="188">
                  <c:v>2020</c:v>
                </c:pt>
                <c:pt idx="189">
                  <c:v>1995</c:v>
                </c:pt>
                <c:pt idx="190">
                  <c:v>1968</c:v>
                </c:pt>
                <c:pt idx="191">
                  <c:v>1941</c:v>
                </c:pt>
                <c:pt idx="192">
                  <c:v>1914</c:v>
                </c:pt>
                <c:pt idx="193">
                  <c:v>1888</c:v>
                </c:pt>
                <c:pt idx="194">
                  <c:v>1862</c:v>
                </c:pt>
                <c:pt idx="195">
                  <c:v>1835</c:v>
                </c:pt>
                <c:pt idx="196">
                  <c:v>1809</c:v>
                </c:pt>
                <c:pt idx="197">
                  <c:v>1782</c:v>
                </c:pt>
                <c:pt idx="198">
                  <c:v>1756</c:v>
                </c:pt>
                <c:pt idx="199">
                  <c:v>1729</c:v>
                </c:pt>
                <c:pt idx="200">
                  <c:v>1702</c:v>
                </c:pt>
                <c:pt idx="201">
                  <c:v>1676</c:v>
                </c:pt>
                <c:pt idx="202">
                  <c:v>1650</c:v>
                </c:pt>
                <c:pt idx="203">
                  <c:v>1624</c:v>
                </c:pt>
                <c:pt idx="204">
                  <c:v>1598</c:v>
                </c:pt>
                <c:pt idx="205">
                  <c:v>1572</c:v>
                </c:pt>
                <c:pt idx="206">
                  <c:v>1546</c:v>
                </c:pt>
                <c:pt idx="207">
                  <c:v>1520</c:v>
                </c:pt>
                <c:pt idx="208">
                  <c:v>1493</c:v>
                </c:pt>
                <c:pt idx="209">
                  <c:v>1468</c:v>
                </c:pt>
                <c:pt idx="210">
                  <c:v>1441</c:v>
                </c:pt>
                <c:pt idx="211">
                  <c:v>1415</c:v>
                </c:pt>
                <c:pt idx="212">
                  <c:v>1389</c:v>
                </c:pt>
                <c:pt idx="213">
                  <c:v>1363</c:v>
                </c:pt>
                <c:pt idx="214">
                  <c:v>1338</c:v>
                </c:pt>
                <c:pt idx="215">
                  <c:v>1312</c:v>
                </c:pt>
                <c:pt idx="216">
                  <c:v>1286</c:v>
                </c:pt>
                <c:pt idx="217">
                  <c:v>1261</c:v>
                </c:pt>
                <c:pt idx="218">
                  <c:v>1235</c:v>
                </c:pt>
                <c:pt idx="219">
                  <c:v>1209</c:v>
                </c:pt>
                <c:pt idx="220">
                  <c:v>1184</c:v>
                </c:pt>
                <c:pt idx="221">
                  <c:v>1158</c:v>
                </c:pt>
                <c:pt idx="222">
                  <c:v>1133</c:v>
                </c:pt>
                <c:pt idx="223">
                  <c:v>1108</c:v>
                </c:pt>
                <c:pt idx="224">
                  <c:v>1082</c:v>
                </c:pt>
                <c:pt idx="225">
                  <c:v>1057</c:v>
                </c:pt>
                <c:pt idx="226">
                  <c:v>1032</c:v>
                </c:pt>
                <c:pt idx="227">
                  <c:v>1006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824768"/>
        <c:axId val="337831424"/>
      </c:scatterChart>
      <c:valAx>
        <c:axId val="337824768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831424"/>
        <c:crosses val="autoZero"/>
        <c:crossBetween val="midCat"/>
        <c:majorUnit val="30"/>
      </c:valAx>
      <c:valAx>
        <c:axId val="337831424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824768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9'!$K$34:$K$2003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</c:numCache>
            </c:numRef>
          </c:xVal>
          <c:yVal>
            <c:numRef>
              <c:f>'Batch 9'!$P$34:$P$2003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0.33633333333333337</c:v>
                </c:pt>
                <c:pt idx="2">
                  <c:v>0.34400000000000008</c:v>
                </c:pt>
                <c:pt idx="3">
                  <c:v>0.34450000000000003</c:v>
                </c:pt>
                <c:pt idx="4">
                  <c:v>0.34500000000000003</c:v>
                </c:pt>
                <c:pt idx="5">
                  <c:v>0.34550000000000003</c:v>
                </c:pt>
                <c:pt idx="6">
                  <c:v>0.34500000000000003</c:v>
                </c:pt>
                <c:pt idx="7">
                  <c:v>0.34550000000000003</c:v>
                </c:pt>
                <c:pt idx="8">
                  <c:v>0.34550000000000003</c:v>
                </c:pt>
                <c:pt idx="9">
                  <c:v>0.34500000000000003</c:v>
                </c:pt>
                <c:pt idx="10">
                  <c:v>0.34550000000000003</c:v>
                </c:pt>
                <c:pt idx="11">
                  <c:v>0.34600000000000003</c:v>
                </c:pt>
                <c:pt idx="12">
                  <c:v>0.34500000000000003</c:v>
                </c:pt>
                <c:pt idx="13">
                  <c:v>0.34500000000000003</c:v>
                </c:pt>
                <c:pt idx="14">
                  <c:v>0.34400000000000003</c:v>
                </c:pt>
                <c:pt idx="15">
                  <c:v>0.34500000000000003</c:v>
                </c:pt>
                <c:pt idx="16">
                  <c:v>0.34550000000000003</c:v>
                </c:pt>
                <c:pt idx="17">
                  <c:v>0.34450000000000003</c:v>
                </c:pt>
                <c:pt idx="18">
                  <c:v>0.34600000000000003</c:v>
                </c:pt>
                <c:pt idx="19">
                  <c:v>0.34400000000000003</c:v>
                </c:pt>
                <c:pt idx="20">
                  <c:v>0.34600000000000003</c:v>
                </c:pt>
                <c:pt idx="21">
                  <c:v>0.34500000000000003</c:v>
                </c:pt>
                <c:pt idx="22">
                  <c:v>0.34500000000000003</c:v>
                </c:pt>
                <c:pt idx="23">
                  <c:v>0.34700000000000003</c:v>
                </c:pt>
                <c:pt idx="24">
                  <c:v>0.34600000000000003</c:v>
                </c:pt>
                <c:pt idx="25">
                  <c:v>0.34600000000000003</c:v>
                </c:pt>
                <c:pt idx="26">
                  <c:v>0.34650000000000003</c:v>
                </c:pt>
                <c:pt idx="27">
                  <c:v>0.34500000000000003</c:v>
                </c:pt>
                <c:pt idx="28">
                  <c:v>0.34700000000000003</c:v>
                </c:pt>
                <c:pt idx="29">
                  <c:v>0.34650000000000003</c:v>
                </c:pt>
                <c:pt idx="30">
                  <c:v>0.34600000000000003</c:v>
                </c:pt>
                <c:pt idx="31">
                  <c:v>0.34700000000000003</c:v>
                </c:pt>
                <c:pt idx="32">
                  <c:v>0.34650000000000003</c:v>
                </c:pt>
                <c:pt idx="33">
                  <c:v>0.34700000000000003</c:v>
                </c:pt>
                <c:pt idx="34">
                  <c:v>0.34700000000000003</c:v>
                </c:pt>
                <c:pt idx="35">
                  <c:v>0.34700000000000003</c:v>
                </c:pt>
                <c:pt idx="36">
                  <c:v>0.34700000000000003</c:v>
                </c:pt>
                <c:pt idx="37">
                  <c:v>0.34750000000000003</c:v>
                </c:pt>
                <c:pt idx="38">
                  <c:v>0.34700000000000003</c:v>
                </c:pt>
                <c:pt idx="39">
                  <c:v>0.34750000000000003</c:v>
                </c:pt>
                <c:pt idx="40">
                  <c:v>0.34700000000000003</c:v>
                </c:pt>
                <c:pt idx="41">
                  <c:v>0.34850000000000003</c:v>
                </c:pt>
                <c:pt idx="42">
                  <c:v>0.34700000000000003</c:v>
                </c:pt>
                <c:pt idx="43">
                  <c:v>0.34900000000000003</c:v>
                </c:pt>
                <c:pt idx="44">
                  <c:v>0.34900000000000003</c:v>
                </c:pt>
                <c:pt idx="45">
                  <c:v>0.34800000000000003</c:v>
                </c:pt>
                <c:pt idx="46">
                  <c:v>0.34800000000000003</c:v>
                </c:pt>
                <c:pt idx="47">
                  <c:v>0.34850000000000003</c:v>
                </c:pt>
                <c:pt idx="48">
                  <c:v>0.34800000000000003</c:v>
                </c:pt>
                <c:pt idx="49">
                  <c:v>0.34900000000000003</c:v>
                </c:pt>
                <c:pt idx="50">
                  <c:v>0.35099999999999998</c:v>
                </c:pt>
                <c:pt idx="51">
                  <c:v>0.34900000000000003</c:v>
                </c:pt>
                <c:pt idx="52">
                  <c:v>0.35099999999999998</c:v>
                </c:pt>
                <c:pt idx="53">
                  <c:v>0.35099999999999998</c:v>
                </c:pt>
                <c:pt idx="54">
                  <c:v>0.35050000000000003</c:v>
                </c:pt>
                <c:pt idx="55">
                  <c:v>0.35099999999999998</c:v>
                </c:pt>
                <c:pt idx="56">
                  <c:v>0.35200000000000004</c:v>
                </c:pt>
                <c:pt idx="57">
                  <c:v>0.35250000000000004</c:v>
                </c:pt>
                <c:pt idx="58">
                  <c:v>0.35099999999999998</c:v>
                </c:pt>
                <c:pt idx="59">
                  <c:v>0.35250000000000004</c:v>
                </c:pt>
                <c:pt idx="60">
                  <c:v>0.35250000000000004</c:v>
                </c:pt>
                <c:pt idx="61">
                  <c:v>0.35299999999999998</c:v>
                </c:pt>
                <c:pt idx="62">
                  <c:v>0.35350000000000004</c:v>
                </c:pt>
                <c:pt idx="63">
                  <c:v>0.35299999999999998</c:v>
                </c:pt>
                <c:pt idx="64">
                  <c:v>0.35299999999999998</c:v>
                </c:pt>
                <c:pt idx="65">
                  <c:v>0.35499999999999998</c:v>
                </c:pt>
                <c:pt idx="66">
                  <c:v>0.35400000000000004</c:v>
                </c:pt>
                <c:pt idx="67">
                  <c:v>0.35400000000000004</c:v>
                </c:pt>
                <c:pt idx="68">
                  <c:v>0.35499999999999998</c:v>
                </c:pt>
                <c:pt idx="69">
                  <c:v>0.35499999999999998</c:v>
                </c:pt>
                <c:pt idx="70">
                  <c:v>0.35499999999999998</c:v>
                </c:pt>
                <c:pt idx="71">
                  <c:v>0.35499999999999998</c:v>
                </c:pt>
                <c:pt idx="72">
                  <c:v>0.35549999999999998</c:v>
                </c:pt>
                <c:pt idx="73">
                  <c:v>0.35499999999999998</c:v>
                </c:pt>
                <c:pt idx="74">
                  <c:v>0.35499999999999998</c:v>
                </c:pt>
                <c:pt idx="75">
                  <c:v>0.35650000000000004</c:v>
                </c:pt>
                <c:pt idx="76">
                  <c:v>0.35750000000000004</c:v>
                </c:pt>
                <c:pt idx="77">
                  <c:v>0.35650000000000004</c:v>
                </c:pt>
                <c:pt idx="78">
                  <c:v>0.35699999999999998</c:v>
                </c:pt>
                <c:pt idx="79">
                  <c:v>0.35800000000000004</c:v>
                </c:pt>
                <c:pt idx="80">
                  <c:v>0.35899999999999999</c:v>
                </c:pt>
                <c:pt idx="81">
                  <c:v>0.35699999999999998</c:v>
                </c:pt>
                <c:pt idx="82">
                  <c:v>0.35800000000000004</c:v>
                </c:pt>
                <c:pt idx="83">
                  <c:v>0.35800000000000004</c:v>
                </c:pt>
                <c:pt idx="84">
                  <c:v>0.35850000000000004</c:v>
                </c:pt>
                <c:pt idx="85">
                  <c:v>0.36000000000000004</c:v>
                </c:pt>
                <c:pt idx="86">
                  <c:v>0.35899999999999999</c:v>
                </c:pt>
                <c:pt idx="87">
                  <c:v>0.36099999999999999</c:v>
                </c:pt>
                <c:pt idx="88">
                  <c:v>0.36050000000000004</c:v>
                </c:pt>
                <c:pt idx="89">
                  <c:v>0.371</c:v>
                </c:pt>
                <c:pt idx="90">
                  <c:v>0.36933333333333335</c:v>
                </c:pt>
                <c:pt idx="91">
                  <c:v>0.37000000000000005</c:v>
                </c:pt>
                <c:pt idx="92">
                  <c:v>0.371</c:v>
                </c:pt>
                <c:pt idx="93">
                  <c:v>0.37050000000000005</c:v>
                </c:pt>
                <c:pt idx="94">
                  <c:v>0.37000000000000005</c:v>
                </c:pt>
                <c:pt idx="95">
                  <c:v>0.37050000000000005</c:v>
                </c:pt>
                <c:pt idx="96">
                  <c:v>0.371</c:v>
                </c:pt>
                <c:pt idx="97">
                  <c:v>0.37200000000000005</c:v>
                </c:pt>
                <c:pt idx="98">
                  <c:v>0.373</c:v>
                </c:pt>
                <c:pt idx="99">
                  <c:v>0.37200000000000005</c:v>
                </c:pt>
                <c:pt idx="100">
                  <c:v>0.37400000000000005</c:v>
                </c:pt>
                <c:pt idx="101">
                  <c:v>0.37400000000000005</c:v>
                </c:pt>
                <c:pt idx="102">
                  <c:v>0.37450000000000006</c:v>
                </c:pt>
                <c:pt idx="103">
                  <c:v>0.37400000000000005</c:v>
                </c:pt>
                <c:pt idx="104">
                  <c:v>0.3755</c:v>
                </c:pt>
                <c:pt idx="105">
                  <c:v>0.376</c:v>
                </c:pt>
                <c:pt idx="106">
                  <c:v>0.3765</c:v>
                </c:pt>
                <c:pt idx="107">
                  <c:v>0.376</c:v>
                </c:pt>
                <c:pt idx="108">
                  <c:v>0.378</c:v>
                </c:pt>
                <c:pt idx="109">
                  <c:v>0.377</c:v>
                </c:pt>
                <c:pt idx="110">
                  <c:v>0.378</c:v>
                </c:pt>
                <c:pt idx="111">
                  <c:v>0.379</c:v>
                </c:pt>
                <c:pt idx="112">
                  <c:v>0.379</c:v>
                </c:pt>
                <c:pt idx="113">
                  <c:v>0.38</c:v>
                </c:pt>
                <c:pt idx="114">
                  <c:v>0.38100000000000001</c:v>
                </c:pt>
                <c:pt idx="115">
                  <c:v>0.38100000000000001</c:v>
                </c:pt>
                <c:pt idx="116">
                  <c:v>0.38100000000000001</c:v>
                </c:pt>
                <c:pt idx="117">
                  <c:v>0.38150000000000001</c:v>
                </c:pt>
                <c:pt idx="118">
                  <c:v>0.38300000000000001</c:v>
                </c:pt>
                <c:pt idx="119">
                  <c:v>0.38250000000000006</c:v>
                </c:pt>
                <c:pt idx="120">
                  <c:v>0.38300000000000001</c:v>
                </c:pt>
                <c:pt idx="121">
                  <c:v>0.38300000000000001</c:v>
                </c:pt>
                <c:pt idx="122">
                  <c:v>0.38400000000000001</c:v>
                </c:pt>
                <c:pt idx="123">
                  <c:v>0.38500000000000001</c:v>
                </c:pt>
                <c:pt idx="124">
                  <c:v>0.38500000000000001</c:v>
                </c:pt>
                <c:pt idx="125">
                  <c:v>0.38700000000000001</c:v>
                </c:pt>
                <c:pt idx="126">
                  <c:v>0.38600000000000001</c:v>
                </c:pt>
                <c:pt idx="127">
                  <c:v>0.38700000000000001</c:v>
                </c:pt>
                <c:pt idx="128">
                  <c:v>0.38900000000000001</c:v>
                </c:pt>
                <c:pt idx="129">
                  <c:v>0.38800000000000001</c:v>
                </c:pt>
                <c:pt idx="130">
                  <c:v>0.38900000000000001</c:v>
                </c:pt>
                <c:pt idx="131">
                  <c:v>0.38900000000000001</c:v>
                </c:pt>
                <c:pt idx="132">
                  <c:v>0.39</c:v>
                </c:pt>
                <c:pt idx="133">
                  <c:v>0.39</c:v>
                </c:pt>
                <c:pt idx="134">
                  <c:v>0.39100000000000001</c:v>
                </c:pt>
                <c:pt idx="135">
                  <c:v>0.39100000000000001</c:v>
                </c:pt>
                <c:pt idx="136">
                  <c:v>0.39250000000000002</c:v>
                </c:pt>
                <c:pt idx="137">
                  <c:v>0.39300000000000002</c:v>
                </c:pt>
                <c:pt idx="138">
                  <c:v>0.39400000000000002</c:v>
                </c:pt>
                <c:pt idx="139">
                  <c:v>0.39450000000000007</c:v>
                </c:pt>
                <c:pt idx="140">
                  <c:v>0.39500000000000002</c:v>
                </c:pt>
                <c:pt idx="141">
                  <c:v>0.39650000000000002</c:v>
                </c:pt>
                <c:pt idx="142">
                  <c:v>0.39700000000000002</c:v>
                </c:pt>
                <c:pt idx="143">
                  <c:v>0.39750000000000002</c:v>
                </c:pt>
                <c:pt idx="144">
                  <c:v>0.39850000000000008</c:v>
                </c:pt>
                <c:pt idx="145">
                  <c:v>0.39900000000000002</c:v>
                </c:pt>
                <c:pt idx="146">
                  <c:v>0.39950000000000002</c:v>
                </c:pt>
                <c:pt idx="147">
                  <c:v>0.39900000000000002</c:v>
                </c:pt>
                <c:pt idx="148">
                  <c:v>0.40100000000000002</c:v>
                </c:pt>
                <c:pt idx="149">
                  <c:v>0.40199999999999997</c:v>
                </c:pt>
                <c:pt idx="150">
                  <c:v>0.40199999999999997</c:v>
                </c:pt>
                <c:pt idx="151">
                  <c:v>0.40250000000000008</c:v>
                </c:pt>
                <c:pt idx="152">
                  <c:v>0.40350000000000003</c:v>
                </c:pt>
                <c:pt idx="153">
                  <c:v>0.40450000000000003</c:v>
                </c:pt>
                <c:pt idx="154">
                  <c:v>0.40500000000000003</c:v>
                </c:pt>
                <c:pt idx="155">
                  <c:v>0.40599999999999997</c:v>
                </c:pt>
                <c:pt idx="156">
                  <c:v>0.40599999999999997</c:v>
                </c:pt>
                <c:pt idx="157">
                  <c:v>0.40649999999999997</c:v>
                </c:pt>
                <c:pt idx="158">
                  <c:v>0.40700000000000003</c:v>
                </c:pt>
                <c:pt idx="159">
                  <c:v>0.40750000000000003</c:v>
                </c:pt>
                <c:pt idx="160">
                  <c:v>0.40949999999999998</c:v>
                </c:pt>
                <c:pt idx="161">
                  <c:v>0.41050000000000009</c:v>
                </c:pt>
                <c:pt idx="162">
                  <c:v>0.41100000000000003</c:v>
                </c:pt>
                <c:pt idx="163">
                  <c:v>0.41150000000000003</c:v>
                </c:pt>
                <c:pt idx="164">
                  <c:v>0.41250000000000003</c:v>
                </c:pt>
                <c:pt idx="165">
                  <c:v>0.41300000000000003</c:v>
                </c:pt>
                <c:pt idx="166">
                  <c:v>0.41349999999999998</c:v>
                </c:pt>
                <c:pt idx="167">
                  <c:v>0.41500000000000004</c:v>
                </c:pt>
                <c:pt idx="168">
                  <c:v>0.41550000000000004</c:v>
                </c:pt>
                <c:pt idx="169">
                  <c:v>0.41550000000000004</c:v>
                </c:pt>
                <c:pt idx="170">
                  <c:v>0.41799999999999998</c:v>
                </c:pt>
                <c:pt idx="171">
                  <c:v>0.41799999999999998</c:v>
                </c:pt>
                <c:pt idx="172">
                  <c:v>0.41900000000000004</c:v>
                </c:pt>
                <c:pt idx="173">
                  <c:v>0.42050000000000004</c:v>
                </c:pt>
                <c:pt idx="174">
                  <c:v>0.42100000000000004</c:v>
                </c:pt>
                <c:pt idx="175">
                  <c:v>0.42199999999999999</c:v>
                </c:pt>
                <c:pt idx="176">
                  <c:v>0.42300000000000004</c:v>
                </c:pt>
                <c:pt idx="177">
                  <c:v>0.42350000000000004</c:v>
                </c:pt>
                <c:pt idx="178">
                  <c:v>0.42500000000000004</c:v>
                </c:pt>
                <c:pt idx="179">
                  <c:v>0.42649999999999999</c:v>
                </c:pt>
                <c:pt idx="180">
                  <c:v>0.42750000000000005</c:v>
                </c:pt>
                <c:pt idx="181">
                  <c:v>0.42850000000000005</c:v>
                </c:pt>
                <c:pt idx="182">
                  <c:v>0.42949999999999999</c:v>
                </c:pt>
                <c:pt idx="183">
                  <c:v>0.43</c:v>
                </c:pt>
                <c:pt idx="184">
                  <c:v>0.43200000000000005</c:v>
                </c:pt>
                <c:pt idx="185">
                  <c:v>0.43250000000000005</c:v>
                </c:pt>
                <c:pt idx="186">
                  <c:v>0.434</c:v>
                </c:pt>
                <c:pt idx="187">
                  <c:v>0.43600000000000005</c:v>
                </c:pt>
                <c:pt idx="188">
                  <c:v>0.43650000000000005</c:v>
                </c:pt>
                <c:pt idx="189">
                  <c:v>0.4385</c:v>
                </c:pt>
                <c:pt idx="190">
                  <c:v>0.43933333333333335</c:v>
                </c:pt>
                <c:pt idx="191">
                  <c:v>0.44000000000000006</c:v>
                </c:pt>
                <c:pt idx="192">
                  <c:v>0.44100000000000006</c:v>
                </c:pt>
                <c:pt idx="193">
                  <c:v>0.442</c:v>
                </c:pt>
                <c:pt idx="194">
                  <c:v>0.44433333333333347</c:v>
                </c:pt>
                <c:pt idx="195">
                  <c:v>0.44650000000000001</c:v>
                </c:pt>
                <c:pt idx="196">
                  <c:v>0.44750000000000001</c:v>
                </c:pt>
                <c:pt idx="197">
                  <c:v>0.44900000000000007</c:v>
                </c:pt>
                <c:pt idx="198">
                  <c:v>0.44900000000000007</c:v>
                </c:pt>
                <c:pt idx="199">
                  <c:v>0.45199999999999996</c:v>
                </c:pt>
                <c:pt idx="200">
                  <c:v>0.45350000000000001</c:v>
                </c:pt>
                <c:pt idx="201">
                  <c:v>0.45550000000000002</c:v>
                </c:pt>
                <c:pt idx="202">
                  <c:v>0.45700000000000007</c:v>
                </c:pt>
                <c:pt idx="203">
                  <c:v>0.45733333333333337</c:v>
                </c:pt>
                <c:pt idx="204">
                  <c:v>0.45900000000000002</c:v>
                </c:pt>
                <c:pt idx="205">
                  <c:v>0.46100000000000008</c:v>
                </c:pt>
                <c:pt idx="206">
                  <c:v>0.46250000000000002</c:v>
                </c:pt>
                <c:pt idx="207">
                  <c:v>0.46449999999999997</c:v>
                </c:pt>
                <c:pt idx="208">
                  <c:v>0.46600000000000003</c:v>
                </c:pt>
                <c:pt idx="209">
                  <c:v>0.46850000000000008</c:v>
                </c:pt>
                <c:pt idx="210">
                  <c:v>0.47033333333333333</c:v>
                </c:pt>
                <c:pt idx="211">
                  <c:v>0.47249999999999998</c:v>
                </c:pt>
                <c:pt idx="212">
                  <c:v>0.47450000000000003</c:v>
                </c:pt>
                <c:pt idx="213">
                  <c:v>0.47599999999999998</c:v>
                </c:pt>
                <c:pt idx="214">
                  <c:v>0.47900000000000004</c:v>
                </c:pt>
                <c:pt idx="215">
                  <c:v>0.48049999999999998</c:v>
                </c:pt>
                <c:pt idx="216">
                  <c:v>0.48300000000000004</c:v>
                </c:pt>
                <c:pt idx="217">
                  <c:v>0.48399999999999999</c:v>
                </c:pt>
                <c:pt idx="218">
                  <c:v>0.48700000000000004</c:v>
                </c:pt>
                <c:pt idx="219">
                  <c:v>0.48949999999999999</c:v>
                </c:pt>
                <c:pt idx="220">
                  <c:v>0.49150000000000005</c:v>
                </c:pt>
                <c:pt idx="221">
                  <c:v>0.49500000000000005</c:v>
                </c:pt>
                <c:pt idx="222">
                  <c:v>0.4975</c:v>
                </c:pt>
                <c:pt idx="223">
                  <c:v>0.5</c:v>
                </c:pt>
                <c:pt idx="224">
                  <c:v>0.51449999999999996</c:v>
                </c:pt>
                <c:pt idx="225">
                  <c:v>0.51500000000000001</c:v>
                </c:pt>
                <c:pt idx="226">
                  <c:v>0.51600000000000001</c:v>
                </c:pt>
                <c:pt idx="227">
                  <c:v>0.51900000000000002</c:v>
                </c:pt>
                <c:pt idx="228">
                  <c:v>0.52200000000000002</c:v>
                </c:pt>
                <c:pt idx="229">
                  <c:v>0.52500000000000002</c:v>
                </c:pt>
                <c:pt idx="230">
                  <c:v>0.52850000000000008</c:v>
                </c:pt>
                <c:pt idx="231">
                  <c:v>0.53200000000000003</c:v>
                </c:pt>
                <c:pt idx="232">
                  <c:v>0.53566666666666662</c:v>
                </c:pt>
                <c:pt idx="233">
                  <c:v>0.54050000000000009</c:v>
                </c:pt>
                <c:pt idx="234">
                  <c:v>0.54300000000000004</c:v>
                </c:pt>
                <c:pt idx="235">
                  <c:v>0.54749999999999999</c:v>
                </c:pt>
                <c:pt idx="236">
                  <c:v>0.55149999999999999</c:v>
                </c:pt>
                <c:pt idx="237">
                  <c:v>0.55700000000000005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161472"/>
        <c:axId val="341192704"/>
      </c:scatterChart>
      <c:valAx>
        <c:axId val="341161472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192704"/>
        <c:crosses val="autoZero"/>
        <c:crossBetween val="midCat"/>
        <c:majorUnit val="30"/>
      </c:valAx>
      <c:valAx>
        <c:axId val="34119270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161472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KPIs!$I$15</c:f>
              <c:strCache>
                <c:ptCount val="1"/>
                <c:pt idx="0">
                  <c:v>MJ·kg-N-1</c:v>
                </c:pt>
              </c:strCache>
            </c:strRef>
          </c:tx>
          <c:spPr>
            <a:ln w="25400">
              <a:noFill/>
            </a:ln>
          </c:spPr>
          <c:marker>
            <c:symbol val="triangle"/>
            <c:size val="5"/>
            <c:spPr>
              <a:solidFill>
                <a:sysClr val="windowText" lastClr="000000"/>
              </a:solidFill>
              <a:ln w="12700">
                <a:solidFill>
                  <a:sysClr val="windowText" lastClr="000000"/>
                </a:solidFill>
              </a:ln>
            </c:spPr>
          </c:marker>
          <c:xVal>
            <c:numRef>
              <c:f>KPIs!$C$16:$C$25</c:f>
              <c:numCache>
                <c:formatCode>0.00</c:formatCode>
                <c:ptCount val="10"/>
                <c:pt idx="0">
                  <c:v>2.4119999999999999</c:v>
                </c:pt>
                <c:pt idx="1">
                  <c:v>3.3959999999999999</c:v>
                </c:pt>
                <c:pt idx="2">
                  <c:v>4.0289999999999999</c:v>
                </c:pt>
                <c:pt idx="3">
                  <c:v>4.9240000000000004</c:v>
                </c:pt>
                <c:pt idx="4">
                  <c:v>4.9099999999999993</c:v>
                </c:pt>
                <c:pt idx="5">
                  <c:v>5.4119999999999999</c:v>
                </c:pt>
                <c:pt idx="6">
                  <c:v>6.0660000000000007</c:v>
                </c:pt>
                <c:pt idx="7">
                  <c:v>5.992</c:v>
                </c:pt>
                <c:pt idx="8">
                  <c:v>6.4409999999999998</c:v>
                </c:pt>
                <c:pt idx="9">
                  <c:v>6.6219999999999999</c:v>
                </c:pt>
              </c:numCache>
            </c:numRef>
          </c:xVal>
          <c:yVal>
            <c:numRef>
              <c:f>KPIs!$I$16:$I$25</c:f>
              <c:numCache>
                <c:formatCode>0.00</c:formatCode>
                <c:ptCount val="10"/>
                <c:pt idx="0">
                  <c:v>3.6085002801455923</c:v>
                </c:pt>
                <c:pt idx="1">
                  <c:v>3.5624586154641502</c:v>
                </c:pt>
                <c:pt idx="2">
                  <c:v>3.9253887503602445</c:v>
                </c:pt>
                <c:pt idx="3">
                  <c:v>4.3155953005060068</c:v>
                </c:pt>
                <c:pt idx="4">
                  <c:v>4.5945230213662329</c:v>
                </c:pt>
                <c:pt idx="5">
                  <c:v>5.0006309162566334</c:v>
                </c:pt>
                <c:pt idx="6">
                  <c:v>4.9227911210532902</c:v>
                </c:pt>
                <c:pt idx="7">
                  <c:v>5.3598620189579425</c:v>
                </c:pt>
                <c:pt idx="8">
                  <c:v>5.3778514933121615</c:v>
                </c:pt>
                <c:pt idx="9">
                  <c:v>6.0625196793437128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521088"/>
        <c:axId val="336687488"/>
      </c:scatterChart>
      <c:valAx>
        <c:axId val="336521088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NH</a:t>
                </a:r>
                <a:r>
                  <a:rPr lang="nl-NL" baseline="-25000"/>
                  <a:t>4</a:t>
                </a:r>
                <a:r>
                  <a:rPr lang="nl-NL" baseline="30000"/>
                  <a:t>+</a:t>
                </a:r>
                <a:r>
                  <a:rPr lang="nl-NL"/>
                  <a:t> Concentration Gradient [g·L</a:t>
                </a:r>
                <a:r>
                  <a:rPr lang="nl-NL" baseline="30000"/>
                  <a:t>-1</a:t>
                </a:r>
                <a:r>
                  <a:rPr lang="nl-NL"/>
                  <a:t>]</a:t>
                </a:r>
              </a:p>
            </c:rich>
          </c:tx>
          <c:layout/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687488"/>
        <c:crosses val="autoZero"/>
        <c:crossBetween val="midCat"/>
        <c:majorUnit val="2"/>
      </c:valAx>
      <c:valAx>
        <c:axId val="336687488"/>
        <c:scaling>
          <c:orientation val="minMax"/>
          <c:max val="1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Energy Cons. [MJ</a:t>
                </a:r>
                <a:r>
                  <a:rPr lang="nl-NL">
                    <a:latin typeface="Tahoma"/>
                    <a:ea typeface="Tahoma"/>
                    <a:cs typeface="Tahoma"/>
                  </a:rPr>
                  <a:t>·</a:t>
                </a:r>
                <a:r>
                  <a:rPr lang="nl-NL"/>
                  <a:t>kg-N</a:t>
                </a:r>
                <a:r>
                  <a:rPr lang="nl-NL" baseline="30000"/>
                  <a:t>-1</a:t>
                </a:r>
                <a:r>
                  <a:rPr lang="nl-NL"/>
                  <a:t>]</a:t>
                </a:r>
              </a:p>
            </c:rich>
          </c:tx>
          <c:layout/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521088"/>
        <c:crosses val="autoZero"/>
        <c:crossBetween val="midCat"/>
        <c:majorUnit val="2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9'!$Q$34:$Q$2003</c:f>
              <c:numCache>
                <c:formatCode>0.00</c:formatCode>
                <c:ptCount val="1970"/>
                <c:pt idx="1">
                  <c:v>2.8027777777777782E-3</c:v>
                </c:pt>
                <c:pt idx="2">
                  <c:v>8.4722222222222247E-3</c:v>
                </c:pt>
                <c:pt idx="3">
                  <c:v>1.4209722222222226E-2</c:v>
                </c:pt>
                <c:pt idx="4">
                  <c:v>1.995555555555556E-2</c:v>
                </c:pt>
                <c:pt idx="5">
                  <c:v>2.5709722222222228E-2</c:v>
                </c:pt>
                <c:pt idx="6">
                  <c:v>3.1463888888888895E-2</c:v>
                </c:pt>
                <c:pt idx="7">
                  <c:v>3.721805555555556E-2</c:v>
                </c:pt>
                <c:pt idx="8">
                  <c:v>4.2976388888888897E-2</c:v>
                </c:pt>
                <c:pt idx="9">
                  <c:v>4.8730555555555569E-2</c:v>
                </c:pt>
                <c:pt idx="10">
                  <c:v>5.448472222222224E-2</c:v>
                </c:pt>
                <c:pt idx="11">
                  <c:v>6.0247222222222244E-2</c:v>
                </c:pt>
                <c:pt idx="12">
                  <c:v>6.6005555555555581E-2</c:v>
                </c:pt>
                <c:pt idx="13">
                  <c:v>7.1755555555555586E-2</c:v>
                </c:pt>
                <c:pt idx="14">
                  <c:v>7.7497222222222259E-2</c:v>
                </c:pt>
                <c:pt idx="15">
                  <c:v>8.3238888888888932E-2</c:v>
                </c:pt>
                <c:pt idx="16">
                  <c:v>8.8993055555555603E-2</c:v>
                </c:pt>
                <c:pt idx="17">
                  <c:v>9.4743055555555608E-2</c:v>
                </c:pt>
                <c:pt idx="18">
                  <c:v>0.10049722222222228</c:v>
                </c:pt>
                <c:pt idx="19">
                  <c:v>0.10624722222222228</c:v>
                </c:pt>
                <c:pt idx="20">
                  <c:v>0.11199722222222229</c:v>
                </c:pt>
                <c:pt idx="21">
                  <c:v>0.11775555555555563</c:v>
                </c:pt>
                <c:pt idx="22">
                  <c:v>0.12350555555555563</c:v>
                </c:pt>
                <c:pt idx="23">
                  <c:v>0.12927222222222229</c:v>
                </c:pt>
                <c:pt idx="24">
                  <c:v>0.13504722222222229</c:v>
                </c:pt>
                <c:pt idx="25">
                  <c:v>0.14081388888888896</c:v>
                </c:pt>
                <c:pt idx="26">
                  <c:v>0.1465847222222223</c:v>
                </c:pt>
                <c:pt idx="27">
                  <c:v>0.1523472222222223</c:v>
                </c:pt>
                <c:pt idx="28">
                  <c:v>0.15811388888888897</c:v>
                </c:pt>
                <c:pt idx="29">
                  <c:v>0.16389305555555564</c:v>
                </c:pt>
                <c:pt idx="30">
                  <c:v>0.16966388888888898</c:v>
                </c:pt>
                <c:pt idx="31">
                  <c:v>0.17543888888888898</c:v>
                </c:pt>
                <c:pt idx="32">
                  <c:v>0.18121805555555565</c:v>
                </c:pt>
                <c:pt idx="33">
                  <c:v>0.18699722222222231</c:v>
                </c:pt>
                <c:pt idx="34">
                  <c:v>0.19278055555555565</c:v>
                </c:pt>
                <c:pt idx="35">
                  <c:v>0.19856388888888898</c:v>
                </c:pt>
                <c:pt idx="36">
                  <c:v>0.20434722222222232</c:v>
                </c:pt>
                <c:pt idx="37">
                  <c:v>0.21013472222222232</c:v>
                </c:pt>
                <c:pt idx="38">
                  <c:v>0.21592222222222232</c:v>
                </c:pt>
                <c:pt idx="39">
                  <c:v>0.22170972222222232</c:v>
                </c:pt>
                <c:pt idx="40">
                  <c:v>0.22749722222222232</c:v>
                </c:pt>
                <c:pt idx="41">
                  <c:v>0.23329305555555566</c:v>
                </c:pt>
                <c:pt idx="42">
                  <c:v>0.23908888888888899</c:v>
                </c:pt>
                <c:pt idx="43">
                  <c:v>0.24488888888888899</c:v>
                </c:pt>
                <c:pt idx="44">
                  <c:v>0.25070555555555568</c:v>
                </c:pt>
                <c:pt idx="45">
                  <c:v>0.25651388888888904</c:v>
                </c:pt>
                <c:pt idx="46">
                  <c:v>0.26231388888888907</c:v>
                </c:pt>
                <c:pt idx="47">
                  <c:v>0.26811805555555573</c:v>
                </c:pt>
                <c:pt idx="48">
                  <c:v>0.2739222222222224</c:v>
                </c:pt>
                <c:pt idx="49">
                  <c:v>0.27973055555555576</c:v>
                </c:pt>
                <c:pt idx="50">
                  <c:v>0.28556388888888912</c:v>
                </c:pt>
                <c:pt idx="51">
                  <c:v>0.29139722222222247</c:v>
                </c:pt>
                <c:pt idx="52">
                  <c:v>0.29723055555555583</c:v>
                </c:pt>
                <c:pt idx="53">
                  <c:v>0.30308055555555585</c:v>
                </c:pt>
                <c:pt idx="54">
                  <c:v>0.30892638888888918</c:v>
                </c:pt>
                <c:pt idx="55">
                  <c:v>0.31477222222222251</c:v>
                </c:pt>
                <c:pt idx="56">
                  <c:v>0.32063055555555586</c:v>
                </c:pt>
                <c:pt idx="57">
                  <c:v>0.32650138888888919</c:v>
                </c:pt>
                <c:pt idx="58">
                  <c:v>0.33236388888888918</c:v>
                </c:pt>
                <c:pt idx="59">
                  <c:v>0.33822638888888917</c:v>
                </c:pt>
                <c:pt idx="60">
                  <c:v>0.34410138888888919</c:v>
                </c:pt>
                <c:pt idx="61">
                  <c:v>0.34998055555555585</c:v>
                </c:pt>
                <c:pt idx="62">
                  <c:v>0.35586805555555584</c:v>
                </c:pt>
                <c:pt idx="63">
                  <c:v>0.36175555555555583</c:v>
                </c:pt>
                <c:pt idx="64">
                  <c:v>0.36763888888888918</c:v>
                </c:pt>
                <c:pt idx="65">
                  <c:v>0.3735388888888892</c:v>
                </c:pt>
                <c:pt idx="66">
                  <c:v>0.37944722222222255</c:v>
                </c:pt>
                <c:pt idx="67">
                  <c:v>0.38534722222222256</c:v>
                </c:pt>
                <c:pt idx="68">
                  <c:v>0.39125555555555591</c:v>
                </c:pt>
                <c:pt idx="69">
                  <c:v>0.39717222222222259</c:v>
                </c:pt>
                <c:pt idx="70">
                  <c:v>0.40308888888888927</c:v>
                </c:pt>
                <c:pt idx="71">
                  <c:v>0.40900555555555596</c:v>
                </c:pt>
                <c:pt idx="72">
                  <c:v>0.41492638888888927</c:v>
                </c:pt>
                <c:pt idx="73">
                  <c:v>0.42084722222222259</c:v>
                </c:pt>
                <c:pt idx="74">
                  <c:v>0.42676388888888928</c:v>
                </c:pt>
                <c:pt idx="75">
                  <c:v>0.43269305555555593</c:v>
                </c:pt>
                <c:pt idx="76">
                  <c:v>0.43864305555555594</c:v>
                </c:pt>
                <c:pt idx="77">
                  <c:v>0.44459305555555595</c:v>
                </c:pt>
                <c:pt idx="78">
                  <c:v>0.45053888888888927</c:v>
                </c:pt>
                <c:pt idx="79">
                  <c:v>0.45649722222222261</c:v>
                </c:pt>
                <c:pt idx="80">
                  <c:v>0.46247222222222262</c:v>
                </c:pt>
                <c:pt idx="81">
                  <c:v>0.46843888888888929</c:v>
                </c:pt>
                <c:pt idx="82">
                  <c:v>0.47439722222222264</c:v>
                </c:pt>
                <c:pt idx="83">
                  <c:v>0.48036388888888931</c:v>
                </c:pt>
                <c:pt idx="84">
                  <c:v>0.48633472222222263</c:v>
                </c:pt>
                <c:pt idx="85">
                  <c:v>0.49232222222222261</c:v>
                </c:pt>
                <c:pt idx="86">
                  <c:v>0.49831388888888928</c:v>
                </c:pt>
                <c:pt idx="87">
                  <c:v>0.50431388888888928</c:v>
                </c:pt>
                <c:pt idx="88">
                  <c:v>0.51032638888888926</c:v>
                </c:pt>
                <c:pt idx="89">
                  <c:v>0.51642222222222256</c:v>
                </c:pt>
                <c:pt idx="90">
                  <c:v>0.52259166666666701</c:v>
                </c:pt>
                <c:pt idx="91">
                  <c:v>0.52875277777777807</c:v>
                </c:pt>
                <c:pt idx="92">
                  <c:v>0.53492777777777811</c:v>
                </c:pt>
                <c:pt idx="93">
                  <c:v>0.54110694444444474</c:v>
                </c:pt>
                <c:pt idx="94">
                  <c:v>0.54727777777777808</c:v>
                </c:pt>
                <c:pt idx="95">
                  <c:v>0.55344861111111143</c:v>
                </c:pt>
                <c:pt idx="96">
                  <c:v>0.55962777777777806</c:v>
                </c:pt>
                <c:pt idx="97">
                  <c:v>0.56581944444444476</c:v>
                </c:pt>
                <c:pt idx="98">
                  <c:v>0.57202777777777813</c:v>
                </c:pt>
                <c:pt idx="99">
                  <c:v>0.57823611111111151</c:v>
                </c:pt>
                <c:pt idx="100">
                  <c:v>0.58445277777777815</c:v>
                </c:pt>
                <c:pt idx="101">
                  <c:v>0.59068611111111147</c:v>
                </c:pt>
                <c:pt idx="102">
                  <c:v>0.59692361111111147</c:v>
                </c:pt>
                <c:pt idx="103">
                  <c:v>0.60316111111111148</c:v>
                </c:pt>
                <c:pt idx="104">
                  <c:v>0.60940694444444476</c:v>
                </c:pt>
                <c:pt idx="105">
                  <c:v>0.61566944444444471</c:v>
                </c:pt>
                <c:pt idx="106">
                  <c:v>0.62194027777777805</c:v>
                </c:pt>
                <c:pt idx="107">
                  <c:v>0.62821111111111139</c:v>
                </c:pt>
                <c:pt idx="108">
                  <c:v>0.63449444444444469</c:v>
                </c:pt>
                <c:pt idx="109">
                  <c:v>0.64078611111111139</c:v>
                </c:pt>
                <c:pt idx="110">
                  <c:v>0.64707777777777808</c:v>
                </c:pt>
                <c:pt idx="111">
                  <c:v>0.65338611111111145</c:v>
                </c:pt>
                <c:pt idx="112">
                  <c:v>0.65970277777777808</c:v>
                </c:pt>
                <c:pt idx="113">
                  <c:v>0.66602777777777811</c:v>
                </c:pt>
                <c:pt idx="114">
                  <c:v>0.6723694444444448</c:v>
                </c:pt>
                <c:pt idx="115">
                  <c:v>0.67871944444444476</c:v>
                </c:pt>
                <c:pt idx="116">
                  <c:v>0.68506944444444473</c:v>
                </c:pt>
                <c:pt idx="117">
                  <c:v>0.69142361111111139</c:v>
                </c:pt>
                <c:pt idx="118">
                  <c:v>0.69779444444444472</c:v>
                </c:pt>
                <c:pt idx="119">
                  <c:v>0.70417361111111143</c:v>
                </c:pt>
                <c:pt idx="120">
                  <c:v>0.71055277777777814</c:v>
                </c:pt>
                <c:pt idx="121">
                  <c:v>0.71693611111111144</c:v>
                </c:pt>
                <c:pt idx="122">
                  <c:v>0.72332777777777812</c:v>
                </c:pt>
                <c:pt idx="123">
                  <c:v>0.72973611111111147</c:v>
                </c:pt>
                <c:pt idx="124">
                  <c:v>0.7361527777777781</c:v>
                </c:pt>
                <c:pt idx="125">
                  <c:v>0.74258611111111139</c:v>
                </c:pt>
                <c:pt idx="126">
                  <c:v>0.74902777777777807</c:v>
                </c:pt>
                <c:pt idx="127">
                  <c:v>0.75546944444444475</c:v>
                </c:pt>
                <c:pt idx="128">
                  <c:v>0.76193611111111137</c:v>
                </c:pt>
                <c:pt idx="129">
                  <c:v>0.76841111111111138</c:v>
                </c:pt>
                <c:pt idx="130">
                  <c:v>0.77488611111111139</c:v>
                </c:pt>
                <c:pt idx="131">
                  <c:v>0.78136944444444467</c:v>
                </c:pt>
                <c:pt idx="132">
                  <c:v>0.78786111111111135</c:v>
                </c:pt>
                <c:pt idx="133">
                  <c:v>0.7943611111111113</c:v>
                </c:pt>
                <c:pt idx="134">
                  <c:v>0.80086944444444463</c:v>
                </c:pt>
                <c:pt idx="135">
                  <c:v>0.80738611111111125</c:v>
                </c:pt>
                <c:pt idx="136">
                  <c:v>0.81391527777777795</c:v>
                </c:pt>
                <c:pt idx="137">
                  <c:v>0.82046111111111131</c:v>
                </c:pt>
                <c:pt idx="138">
                  <c:v>0.82701944444444464</c:v>
                </c:pt>
                <c:pt idx="139">
                  <c:v>0.83359027777777794</c:v>
                </c:pt>
                <c:pt idx="140">
                  <c:v>0.84016944444444464</c:v>
                </c:pt>
                <c:pt idx="141">
                  <c:v>0.84676527777777799</c:v>
                </c:pt>
                <c:pt idx="142">
                  <c:v>0.85337777777777801</c:v>
                </c:pt>
                <c:pt idx="143">
                  <c:v>0.85999861111111131</c:v>
                </c:pt>
                <c:pt idx="144">
                  <c:v>0.86663194444444469</c:v>
                </c:pt>
                <c:pt idx="145">
                  <c:v>0.87327777777777804</c:v>
                </c:pt>
                <c:pt idx="146">
                  <c:v>0.87993194444444467</c:v>
                </c:pt>
                <c:pt idx="147">
                  <c:v>0.8865861111111113</c:v>
                </c:pt>
                <c:pt idx="148">
                  <c:v>0.89325277777777801</c:v>
                </c:pt>
                <c:pt idx="149">
                  <c:v>0.89994444444444466</c:v>
                </c:pt>
                <c:pt idx="150">
                  <c:v>0.9066444444444447</c:v>
                </c:pt>
                <c:pt idx="151">
                  <c:v>0.91334861111111132</c:v>
                </c:pt>
                <c:pt idx="152">
                  <c:v>0.92006527777777802</c:v>
                </c:pt>
                <c:pt idx="153">
                  <c:v>0.92679861111111139</c:v>
                </c:pt>
                <c:pt idx="154">
                  <c:v>0.93354444444444473</c:v>
                </c:pt>
                <c:pt idx="155">
                  <c:v>0.94030277777777804</c:v>
                </c:pt>
                <c:pt idx="156">
                  <c:v>0.94706944444444474</c:v>
                </c:pt>
                <c:pt idx="157">
                  <c:v>0.95384027777777802</c:v>
                </c:pt>
                <c:pt idx="158">
                  <c:v>0.96061944444444469</c:v>
                </c:pt>
                <c:pt idx="159">
                  <c:v>0.96740694444444464</c:v>
                </c:pt>
                <c:pt idx="160">
                  <c:v>0.97421527777777794</c:v>
                </c:pt>
                <c:pt idx="161">
                  <c:v>0.9810486111111113</c:v>
                </c:pt>
                <c:pt idx="162">
                  <c:v>0.98789444444444463</c:v>
                </c:pt>
                <c:pt idx="163">
                  <c:v>0.99474861111111135</c:v>
                </c:pt>
                <c:pt idx="164">
                  <c:v>1.001615277777778</c:v>
                </c:pt>
                <c:pt idx="165">
                  <c:v>1.0084944444444448</c:v>
                </c:pt>
                <c:pt idx="166">
                  <c:v>1.0153819444444447</c:v>
                </c:pt>
                <c:pt idx="167">
                  <c:v>1.0222861111111115</c:v>
                </c:pt>
                <c:pt idx="168">
                  <c:v>1.0292069444444447</c:v>
                </c:pt>
                <c:pt idx="169">
                  <c:v>1.0361319444444448</c:v>
                </c:pt>
                <c:pt idx="170">
                  <c:v>1.0430777777777782</c:v>
                </c:pt>
                <c:pt idx="171">
                  <c:v>1.0500444444444448</c:v>
                </c:pt>
                <c:pt idx="172">
                  <c:v>1.0570194444444447</c:v>
                </c:pt>
                <c:pt idx="173">
                  <c:v>1.064015277777778</c:v>
                </c:pt>
                <c:pt idx="174">
                  <c:v>1.0710277777777781</c:v>
                </c:pt>
                <c:pt idx="175">
                  <c:v>1.0780527777777782</c:v>
                </c:pt>
                <c:pt idx="176">
                  <c:v>1.0850944444444448</c:v>
                </c:pt>
                <c:pt idx="177">
                  <c:v>1.0921486111111114</c:v>
                </c:pt>
                <c:pt idx="178">
                  <c:v>1.0992194444444447</c:v>
                </c:pt>
                <c:pt idx="179">
                  <c:v>1.106315277777778</c:v>
                </c:pt>
                <c:pt idx="180">
                  <c:v>1.1134319444444447</c:v>
                </c:pt>
                <c:pt idx="181">
                  <c:v>1.1205652777777781</c:v>
                </c:pt>
                <c:pt idx="182">
                  <c:v>1.1277152777777781</c:v>
                </c:pt>
                <c:pt idx="183">
                  <c:v>1.1348777777777781</c:v>
                </c:pt>
                <c:pt idx="184">
                  <c:v>1.1420611111111114</c:v>
                </c:pt>
                <c:pt idx="185">
                  <c:v>1.1492652777777781</c:v>
                </c:pt>
                <c:pt idx="186">
                  <c:v>1.1564861111111113</c:v>
                </c:pt>
                <c:pt idx="187">
                  <c:v>1.1637361111111113</c:v>
                </c:pt>
                <c:pt idx="188">
                  <c:v>1.1710069444444446</c:v>
                </c:pt>
                <c:pt idx="189">
                  <c:v>1.1782986111111113</c:v>
                </c:pt>
                <c:pt idx="190">
                  <c:v>1.1856138888888892</c:v>
                </c:pt>
                <c:pt idx="191">
                  <c:v>1.192941666666667</c:v>
                </c:pt>
                <c:pt idx="192">
                  <c:v>1.2002833333333336</c:v>
                </c:pt>
                <c:pt idx="193">
                  <c:v>1.2076416666666669</c:v>
                </c:pt>
                <c:pt idx="194">
                  <c:v>1.215027777777778</c:v>
                </c:pt>
                <c:pt idx="195">
                  <c:v>1.222451388888889</c:v>
                </c:pt>
                <c:pt idx="196">
                  <c:v>1.229901388888889</c:v>
                </c:pt>
                <c:pt idx="197">
                  <c:v>1.2373722222222223</c:v>
                </c:pt>
                <c:pt idx="198">
                  <c:v>1.2448555555555556</c:v>
                </c:pt>
                <c:pt idx="199">
                  <c:v>1.2523638888888888</c:v>
                </c:pt>
                <c:pt idx="200">
                  <c:v>1.2599097222222222</c:v>
                </c:pt>
                <c:pt idx="201">
                  <c:v>1.2674847222222223</c:v>
                </c:pt>
                <c:pt idx="202">
                  <c:v>1.2750888888888889</c:v>
                </c:pt>
                <c:pt idx="203">
                  <c:v>1.2827083333333333</c:v>
                </c:pt>
                <c:pt idx="204">
                  <c:v>1.2903444444444445</c:v>
                </c:pt>
                <c:pt idx="205">
                  <c:v>1.2980111111111112</c:v>
                </c:pt>
                <c:pt idx="206">
                  <c:v>1.3057069444444445</c:v>
                </c:pt>
                <c:pt idx="207">
                  <c:v>1.3134319444444444</c:v>
                </c:pt>
                <c:pt idx="208">
                  <c:v>1.3211861111111112</c:v>
                </c:pt>
                <c:pt idx="209">
                  <c:v>1.3289736111111112</c:v>
                </c:pt>
                <c:pt idx="210">
                  <c:v>1.3367972222222224</c:v>
                </c:pt>
                <c:pt idx="211">
                  <c:v>1.3446541666666669</c:v>
                </c:pt>
                <c:pt idx="212">
                  <c:v>1.3525458333333336</c:v>
                </c:pt>
                <c:pt idx="213">
                  <c:v>1.3604666666666669</c:v>
                </c:pt>
                <c:pt idx="214">
                  <c:v>1.3684250000000002</c:v>
                </c:pt>
                <c:pt idx="215">
                  <c:v>1.3764208333333336</c:v>
                </c:pt>
                <c:pt idx="216">
                  <c:v>1.3844500000000004</c:v>
                </c:pt>
                <c:pt idx="217">
                  <c:v>1.3925083333333337</c:v>
                </c:pt>
                <c:pt idx="218">
                  <c:v>1.4006000000000003</c:v>
                </c:pt>
                <c:pt idx="219">
                  <c:v>1.4087375000000002</c:v>
                </c:pt>
                <c:pt idx="220">
                  <c:v>1.4169125000000002</c:v>
                </c:pt>
                <c:pt idx="221">
                  <c:v>1.4251333333333336</c:v>
                </c:pt>
                <c:pt idx="222">
                  <c:v>1.4334041666666668</c:v>
                </c:pt>
                <c:pt idx="223">
                  <c:v>1.4417166666666668</c:v>
                </c:pt>
                <c:pt idx="224">
                  <c:v>1.4501708333333334</c:v>
                </c:pt>
                <c:pt idx="225">
                  <c:v>1.45875</c:v>
                </c:pt>
                <c:pt idx="226">
                  <c:v>1.4673416666666668</c:v>
                </c:pt>
                <c:pt idx="227">
                  <c:v>1.4759666666666669</c:v>
                </c:pt>
                <c:pt idx="228">
                  <c:v>1.4846416666666669</c:v>
                </c:pt>
                <c:pt idx="229">
                  <c:v>1.493366666666667</c:v>
                </c:pt>
                <c:pt idx="230">
                  <c:v>1.5021458333333335</c:v>
                </c:pt>
                <c:pt idx="231">
                  <c:v>1.5109833333333336</c:v>
                </c:pt>
                <c:pt idx="232">
                  <c:v>1.5198805555555559</c:v>
                </c:pt>
                <c:pt idx="233">
                  <c:v>1.5288486111111115</c:v>
                </c:pt>
                <c:pt idx="234">
                  <c:v>1.5378777777777781</c:v>
                </c:pt>
                <c:pt idx="235">
                  <c:v>1.546965277777778</c:v>
                </c:pt>
                <c:pt idx="236">
                  <c:v>1.5561236111111114</c:v>
                </c:pt>
                <c:pt idx="237">
                  <c:v>1.5653611111111114</c:v>
                </c:pt>
              </c:numCache>
            </c:numRef>
          </c:xVal>
          <c:yVal>
            <c:numRef>
              <c:f>'Batch 9'!$L$34:$L$2003</c:f>
              <c:numCache>
                <c:formatCode>General</c:formatCode>
                <c:ptCount val="1970"/>
                <c:pt idx="0">
                  <c:v>7990</c:v>
                </c:pt>
                <c:pt idx="1">
                  <c:v>8000</c:v>
                </c:pt>
                <c:pt idx="2">
                  <c:v>7960</c:v>
                </c:pt>
                <c:pt idx="3">
                  <c:v>7910</c:v>
                </c:pt>
                <c:pt idx="4">
                  <c:v>7880</c:v>
                </c:pt>
                <c:pt idx="5">
                  <c:v>7830</c:v>
                </c:pt>
                <c:pt idx="6">
                  <c:v>7800</c:v>
                </c:pt>
                <c:pt idx="7">
                  <c:v>7760</c:v>
                </c:pt>
                <c:pt idx="8">
                  <c:v>7720</c:v>
                </c:pt>
                <c:pt idx="9">
                  <c:v>7680</c:v>
                </c:pt>
                <c:pt idx="10">
                  <c:v>7640</c:v>
                </c:pt>
                <c:pt idx="11">
                  <c:v>7600</c:v>
                </c:pt>
                <c:pt idx="12">
                  <c:v>7570</c:v>
                </c:pt>
                <c:pt idx="13">
                  <c:v>7530</c:v>
                </c:pt>
                <c:pt idx="14">
                  <c:v>7490</c:v>
                </c:pt>
                <c:pt idx="15">
                  <c:v>7450</c:v>
                </c:pt>
                <c:pt idx="16">
                  <c:v>7420</c:v>
                </c:pt>
                <c:pt idx="17">
                  <c:v>7380</c:v>
                </c:pt>
                <c:pt idx="18">
                  <c:v>7340</c:v>
                </c:pt>
                <c:pt idx="19">
                  <c:v>7310</c:v>
                </c:pt>
                <c:pt idx="20">
                  <c:v>7270</c:v>
                </c:pt>
                <c:pt idx="21">
                  <c:v>7230</c:v>
                </c:pt>
                <c:pt idx="22">
                  <c:v>7200</c:v>
                </c:pt>
                <c:pt idx="23">
                  <c:v>7160</c:v>
                </c:pt>
                <c:pt idx="24">
                  <c:v>7120</c:v>
                </c:pt>
                <c:pt idx="25">
                  <c:v>7090</c:v>
                </c:pt>
                <c:pt idx="26">
                  <c:v>7050</c:v>
                </c:pt>
                <c:pt idx="27">
                  <c:v>7020</c:v>
                </c:pt>
                <c:pt idx="28">
                  <c:v>6980</c:v>
                </c:pt>
                <c:pt idx="29">
                  <c:v>6940</c:v>
                </c:pt>
                <c:pt idx="30">
                  <c:v>6910</c:v>
                </c:pt>
                <c:pt idx="31">
                  <c:v>6870</c:v>
                </c:pt>
                <c:pt idx="32">
                  <c:v>6830</c:v>
                </c:pt>
                <c:pt idx="33">
                  <c:v>6800</c:v>
                </c:pt>
                <c:pt idx="34">
                  <c:v>6760</c:v>
                </c:pt>
                <c:pt idx="35">
                  <c:v>6730</c:v>
                </c:pt>
                <c:pt idx="36">
                  <c:v>6690</c:v>
                </c:pt>
                <c:pt idx="37">
                  <c:v>6660</c:v>
                </c:pt>
                <c:pt idx="38">
                  <c:v>6620</c:v>
                </c:pt>
                <c:pt idx="39">
                  <c:v>6590</c:v>
                </c:pt>
                <c:pt idx="40">
                  <c:v>6550</c:v>
                </c:pt>
                <c:pt idx="41">
                  <c:v>6520</c:v>
                </c:pt>
                <c:pt idx="42">
                  <c:v>6480</c:v>
                </c:pt>
                <c:pt idx="43">
                  <c:v>6450</c:v>
                </c:pt>
                <c:pt idx="44">
                  <c:v>6410</c:v>
                </c:pt>
                <c:pt idx="45">
                  <c:v>6380</c:v>
                </c:pt>
                <c:pt idx="46">
                  <c:v>6340</c:v>
                </c:pt>
                <c:pt idx="47">
                  <c:v>6310</c:v>
                </c:pt>
                <c:pt idx="48">
                  <c:v>6270</c:v>
                </c:pt>
                <c:pt idx="49">
                  <c:v>6240</c:v>
                </c:pt>
                <c:pt idx="50">
                  <c:v>6210</c:v>
                </c:pt>
                <c:pt idx="51">
                  <c:v>6170</c:v>
                </c:pt>
                <c:pt idx="52">
                  <c:v>6140</c:v>
                </c:pt>
                <c:pt idx="53">
                  <c:v>6100</c:v>
                </c:pt>
                <c:pt idx="54">
                  <c:v>6070</c:v>
                </c:pt>
                <c:pt idx="55">
                  <c:v>6040</c:v>
                </c:pt>
                <c:pt idx="56">
                  <c:v>6000</c:v>
                </c:pt>
                <c:pt idx="57">
                  <c:v>5970</c:v>
                </c:pt>
                <c:pt idx="58">
                  <c:v>5940</c:v>
                </c:pt>
                <c:pt idx="59">
                  <c:v>5900</c:v>
                </c:pt>
                <c:pt idx="60">
                  <c:v>5870</c:v>
                </c:pt>
                <c:pt idx="61">
                  <c:v>5840</c:v>
                </c:pt>
                <c:pt idx="62">
                  <c:v>5800</c:v>
                </c:pt>
                <c:pt idx="63">
                  <c:v>5770</c:v>
                </c:pt>
                <c:pt idx="64">
                  <c:v>5740</c:v>
                </c:pt>
                <c:pt idx="65">
                  <c:v>5700</c:v>
                </c:pt>
                <c:pt idx="66">
                  <c:v>5670</c:v>
                </c:pt>
                <c:pt idx="67">
                  <c:v>5640</c:v>
                </c:pt>
                <c:pt idx="68">
                  <c:v>5610</c:v>
                </c:pt>
                <c:pt idx="69">
                  <c:v>5570</c:v>
                </c:pt>
                <c:pt idx="70">
                  <c:v>5540</c:v>
                </c:pt>
                <c:pt idx="71">
                  <c:v>5510</c:v>
                </c:pt>
                <c:pt idx="72">
                  <c:v>5480</c:v>
                </c:pt>
                <c:pt idx="73">
                  <c:v>5450</c:v>
                </c:pt>
                <c:pt idx="74">
                  <c:v>5410</c:v>
                </c:pt>
                <c:pt idx="75">
                  <c:v>5380</c:v>
                </c:pt>
                <c:pt idx="76">
                  <c:v>5350</c:v>
                </c:pt>
                <c:pt idx="77">
                  <c:v>5320</c:v>
                </c:pt>
                <c:pt idx="78">
                  <c:v>5290</c:v>
                </c:pt>
                <c:pt idx="79">
                  <c:v>5250</c:v>
                </c:pt>
                <c:pt idx="80">
                  <c:v>5220</c:v>
                </c:pt>
                <c:pt idx="81">
                  <c:v>5190</c:v>
                </c:pt>
                <c:pt idx="82">
                  <c:v>5160</c:v>
                </c:pt>
                <c:pt idx="83">
                  <c:v>5130</c:v>
                </c:pt>
                <c:pt idx="84">
                  <c:v>5100</c:v>
                </c:pt>
                <c:pt idx="85">
                  <c:v>5070</c:v>
                </c:pt>
                <c:pt idx="86">
                  <c:v>5040</c:v>
                </c:pt>
                <c:pt idx="87">
                  <c:v>5000</c:v>
                </c:pt>
                <c:pt idx="88">
                  <c:v>4970</c:v>
                </c:pt>
                <c:pt idx="89">
                  <c:v>4940</c:v>
                </c:pt>
                <c:pt idx="90">
                  <c:v>4910</c:v>
                </c:pt>
                <c:pt idx="91">
                  <c:v>4880</c:v>
                </c:pt>
                <c:pt idx="92">
                  <c:v>4850</c:v>
                </c:pt>
                <c:pt idx="93">
                  <c:v>4820</c:v>
                </c:pt>
                <c:pt idx="94">
                  <c:v>4790</c:v>
                </c:pt>
                <c:pt idx="95">
                  <c:v>4760</c:v>
                </c:pt>
                <c:pt idx="96">
                  <c:v>4730</c:v>
                </c:pt>
                <c:pt idx="97">
                  <c:v>4700</c:v>
                </c:pt>
                <c:pt idx="98">
                  <c:v>4670</c:v>
                </c:pt>
                <c:pt idx="99">
                  <c:v>4640</c:v>
                </c:pt>
                <c:pt idx="100">
                  <c:v>4610</c:v>
                </c:pt>
                <c:pt idx="101">
                  <c:v>4580</c:v>
                </c:pt>
                <c:pt idx="102">
                  <c:v>4550</c:v>
                </c:pt>
                <c:pt idx="103">
                  <c:v>4520</c:v>
                </c:pt>
                <c:pt idx="104">
                  <c:v>4490</c:v>
                </c:pt>
                <c:pt idx="105">
                  <c:v>4460</c:v>
                </c:pt>
                <c:pt idx="106">
                  <c:v>4430</c:v>
                </c:pt>
                <c:pt idx="107">
                  <c:v>4400</c:v>
                </c:pt>
                <c:pt idx="108">
                  <c:v>4370</c:v>
                </c:pt>
                <c:pt idx="109">
                  <c:v>4330</c:v>
                </c:pt>
                <c:pt idx="110">
                  <c:v>4310</c:v>
                </c:pt>
                <c:pt idx="111">
                  <c:v>4290</c:v>
                </c:pt>
                <c:pt idx="112">
                  <c:v>4250</c:v>
                </c:pt>
                <c:pt idx="113">
                  <c:v>4220</c:v>
                </c:pt>
                <c:pt idx="114">
                  <c:v>4200</c:v>
                </c:pt>
                <c:pt idx="115">
                  <c:v>4170</c:v>
                </c:pt>
                <c:pt idx="116">
                  <c:v>4140</c:v>
                </c:pt>
                <c:pt idx="117">
                  <c:v>4110</c:v>
                </c:pt>
                <c:pt idx="118">
                  <c:v>4070</c:v>
                </c:pt>
                <c:pt idx="119">
                  <c:v>4050</c:v>
                </c:pt>
                <c:pt idx="120">
                  <c:v>4020</c:v>
                </c:pt>
                <c:pt idx="121">
                  <c:v>3990</c:v>
                </c:pt>
                <c:pt idx="122">
                  <c:v>3960</c:v>
                </c:pt>
                <c:pt idx="123">
                  <c:v>3940</c:v>
                </c:pt>
                <c:pt idx="124">
                  <c:v>3910</c:v>
                </c:pt>
                <c:pt idx="125">
                  <c:v>3880</c:v>
                </c:pt>
                <c:pt idx="126">
                  <c:v>3850</c:v>
                </c:pt>
                <c:pt idx="127">
                  <c:v>3820</c:v>
                </c:pt>
                <c:pt idx="128">
                  <c:v>3790</c:v>
                </c:pt>
                <c:pt idx="129">
                  <c:v>3760</c:v>
                </c:pt>
                <c:pt idx="130">
                  <c:v>3730</c:v>
                </c:pt>
                <c:pt idx="131">
                  <c:v>3710</c:v>
                </c:pt>
                <c:pt idx="132">
                  <c:v>3680</c:v>
                </c:pt>
                <c:pt idx="133">
                  <c:v>3650</c:v>
                </c:pt>
                <c:pt idx="134">
                  <c:v>3620</c:v>
                </c:pt>
                <c:pt idx="135">
                  <c:v>3600</c:v>
                </c:pt>
                <c:pt idx="136">
                  <c:v>3570</c:v>
                </c:pt>
                <c:pt idx="137">
                  <c:v>3540</c:v>
                </c:pt>
                <c:pt idx="138">
                  <c:v>3510</c:v>
                </c:pt>
                <c:pt idx="139">
                  <c:v>3480</c:v>
                </c:pt>
                <c:pt idx="140">
                  <c:v>3450</c:v>
                </c:pt>
                <c:pt idx="141">
                  <c:v>3430</c:v>
                </c:pt>
                <c:pt idx="142">
                  <c:v>3400</c:v>
                </c:pt>
                <c:pt idx="143">
                  <c:v>3370</c:v>
                </c:pt>
                <c:pt idx="144">
                  <c:v>3340</c:v>
                </c:pt>
                <c:pt idx="145">
                  <c:v>3320</c:v>
                </c:pt>
                <c:pt idx="146">
                  <c:v>3290</c:v>
                </c:pt>
                <c:pt idx="147">
                  <c:v>3260</c:v>
                </c:pt>
                <c:pt idx="148">
                  <c:v>3230</c:v>
                </c:pt>
                <c:pt idx="149">
                  <c:v>3210</c:v>
                </c:pt>
                <c:pt idx="150">
                  <c:v>3180</c:v>
                </c:pt>
                <c:pt idx="151">
                  <c:v>3150</c:v>
                </c:pt>
                <c:pt idx="152">
                  <c:v>3120</c:v>
                </c:pt>
                <c:pt idx="153">
                  <c:v>3100</c:v>
                </c:pt>
                <c:pt idx="154">
                  <c:v>3070</c:v>
                </c:pt>
                <c:pt idx="155">
                  <c:v>3040</c:v>
                </c:pt>
                <c:pt idx="156">
                  <c:v>3020</c:v>
                </c:pt>
                <c:pt idx="157">
                  <c:v>2990</c:v>
                </c:pt>
                <c:pt idx="158">
                  <c:v>2960</c:v>
                </c:pt>
                <c:pt idx="159">
                  <c:v>2930</c:v>
                </c:pt>
                <c:pt idx="160">
                  <c:v>2910</c:v>
                </c:pt>
                <c:pt idx="161">
                  <c:v>2880</c:v>
                </c:pt>
                <c:pt idx="162">
                  <c:v>2860</c:v>
                </c:pt>
                <c:pt idx="163">
                  <c:v>2830</c:v>
                </c:pt>
                <c:pt idx="164">
                  <c:v>2800</c:v>
                </c:pt>
                <c:pt idx="165">
                  <c:v>2780</c:v>
                </c:pt>
                <c:pt idx="166">
                  <c:v>2750</c:v>
                </c:pt>
                <c:pt idx="167">
                  <c:v>2720</c:v>
                </c:pt>
                <c:pt idx="168">
                  <c:v>2700</c:v>
                </c:pt>
                <c:pt idx="169">
                  <c:v>2670</c:v>
                </c:pt>
                <c:pt idx="170">
                  <c:v>2640</c:v>
                </c:pt>
                <c:pt idx="171">
                  <c:v>2620</c:v>
                </c:pt>
                <c:pt idx="172">
                  <c:v>2590</c:v>
                </c:pt>
                <c:pt idx="173">
                  <c:v>2570</c:v>
                </c:pt>
                <c:pt idx="174">
                  <c:v>2540</c:v>
                </c:pt>
                <c:pt idx="175">
                  <c:v>2510</c:v>
                </c:pt>
                <c:pt idx="176">
                  <c:v>2490</c:v>
                </c:pt>
                <c:pt idx="177">
                  <c:v>2460</c:v>
                </c:pt>
                <c:pt idx="178">
                  <c:v>2440</c:v>
                </c:pt>
                <c:pt idx="179">
                  <c:v>2410</c:v>
                </c:pt>
                <c:pt idx="180">
                  <c:v>2380</c:v>
                </c:pt>
                <c:pt idx="181">
                  <c:v>2360</c:v>
                </c:pt>
                <c:pt idx="182">
                  <c:v>2330</c:v>
                </c:pt>
                <c:pt idx="183">
                  <c:v>2310</c:v>
                </c:pt>
                <c:pt idx="184">
                  <c:v>2280</c:v>
                </c:pt>
                <c:pt idx="185">
                  <c:v>2250</c:v>
                </c:pt>
                <c:pt idx="186">
                  <c:v>2230</c:v>
                </c:pt>
                <c:pt idx="187">
                  <c:v>2200</c:v>
                </c:pt>
                <c:pt idx="188">
                  <c:v>2180</c:v>
                </c:pt>
                <c:pt idx="189">
                  <c:v>2150</c:v>
                </c:pt>
                <c:pt idx="190">
                  <c:v>2130</c:v>
                </c:pt>
                <c:pt idx="191">
                  <c:v>2100</c:v>
                </c:pt>
                <c:pt idx="192">
                  <c:v>2080</c:v>
                </c:pt>
                <c:pt idx="193">
                  <c:v>2050</c:v>
                </c:pt>
                <c:pt idx="194">
                  <c:v>2030</c:v>
                </c:pt>
                <c:pt idx="195">
                  <c:v>2000</c:v>
                </c:pt>
                <c:pt idx="196">
                  <c:v>1978</c:v>
                </c:pt>
                <c:pt idx="197">
                  <c:v>1954</c:v>
                </c:pt>
                <c:pt idx="198">
                  <c:v>1928</c:v>
                </c:pt>
                <c:pt idx="199">
                  <c:v>1903</c:v>
                </c:pt>
                <c:pt idx="200">
                  <c:v>1878</c:v>
                </c:pt>
                <c:pt idx="201">
                  <c:v>1853</c:v>
                </c:pt>
                <c:pt idx="202">
                  <c:v>1829</c:v>
                </c:pt>
                <c:pt idx="203">
                  <c:v>1805</c:v>
                </c:pt>
                <c:pt idx="204">
                  <c:v>1779</c:v>
                </c:pt>
                <c:pt idx="205">
                  <c:v>1754</c:v>
                </c:pt>
                <c:pt idx="206">
                  <c:v>1730</c:v>
                </c:pt>
                <c:pt idx="207">
                  <c:v>1707</c:v>
                </c:pt>
                <c:pt idx="208">
                  <c:v>1682</c:v>
                </c:pt>
                <c:pt idx="209">
                  <c:v>1657</c:v>
                </c:pt>
                <c:pt idx="210">
                  <c:v>1633</c:v>
                </c:pt>
                <c:pt idx="211">
                  <c:v>1608</c:v>
                </c:pt>
                <c:pt idx="212">
                  <c:v>1584</c:v>
                </c:pt>
                <c:pt idx="213">
                  <c:v>1560</c:v>
                </c:pt>
                <c:pt idx="214">
                  <c:v>1535</c:v>
                </c:pt>
                <c:pt idx="215">
                  <c:v>1511</c:v>
                </c:pt>
                <c:pt idx="216">
                  <c:v>1488</c:v>
                </c:pt>
                <c:pt idx="217">
                  <c:v>1463</c:v>
                </c:pt>
                <c:pt idx="218">
                  <c:v>1438</c:v>
                </c:pt>
                <c:pt idx="219">
                  <c:v>1416</c:v>
                </c:pt>
                <c:pt idx="220">
                  <c:v>1392</c:v>
                </c:pt>
                <c:pt idx="221">
                  <c:v>1368</c:v>
                </c:pt>
                <c:pt idx="222">
                  <c:v>1344</c:v>
                </c:pt>
                <c:pt idx="223">
                  <c:v>1320</c:v>
                </c:pt>
                <c:pt idx="224">
                  <c:v>1295</c:v>
                </c:pt>
                <c:pt idx="225">
                  <c:v>1272</c:v>
                </c:pt>
                <c:pt idx="226">
                  <c:v>1249</c:v>
                </c:pt>
                <c:pt idx="227">
                  <c:v>1225</c:v>
                </c:pt>
                <c:pt idx="228">
                  <c:v>1202</c:v>
                </c:pt>
                <c:pt idx="229">
                  <c:v>1177</c:v>
                </c:pt>
                <c:pt idx="230">
                  <c:v>1154</c:v>
                </c:pt>
                <c:pt idx="231">
                  <c:v>1130</c:v>
                </c:pt>
                <c:pt idx="232">
                  <c:v>1106</c:v>
                </c:pt>
                <c:pt idx="233">
                  <c:v>1083</c:v>
                </c:pt>
                <c:pt idx="234">
                  <c:v>1061</c:v>
                </c:pt>
                <c:pt idx="235">
                  <c:v>1037</c:v>
                </c:pt>
                <c:pt idx="236">
                  <c:v>1014</c:v>
                </c:pt>
                <c:pt idx="237">
                  <c:v>990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224448"/>
        <c:axId val="341378560"/>
      </c:scatterChart>
      <c:valAx>
        <c:axId val="341224448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378560"/>
        <c:crosses val="autoZero"/>
        <c:crossBetween val="midCat"/>
      </c:valAx>
      <c:valAx>
        <c:axId val="341378560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224448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9'!$L$34:$L$2003</c:f>
              <c:numCache>
                <c:formatCode>General</c:formatCode>
                <c:ptCount val="1970"/>
                <c:pt idx="0">
                  <c:v>7990</c:v>
                </c:pt>
                <c:pt idx="1">
                  <c:v>8000</c:v>
                </c:pt>
                <c:pt idx="2">
                  <c:v>7960</c:v>
                </c:pt>
                <c:pt idx="3">
                  <c:v>7910</c:v>
                </c:pt>
                <c:pt idx="4">
                  <c:v>7880</c:v>
                </c:pt>
                <c:pt idx="5">
                  <c:v>7830</c:v>
                </c:pt>
                <c:pt idx="6">
                  <c:v>7800</c:v>
                </c:pt>
                <c:pt idx="7">
                  <c:v>7760</c:v>
                </c:pt>
                <c:pt idx="8">
                  <c:v>7720</c:v>
                </c:pt>
                <c:pt idx="9">
                  <c:v>7680</c:v>
                </c:pt>
                <c:pt idx="10">
                  <c:v>7640</c:v>
                </c:pt>
                <c:pt idx="11">
                  <c:v>7600</c:v>
                </c:pt>
                <c:pt idx="12">
                  <c:v>7570</c:v>
                </c:pt>
                <c:pt idx="13">
                  <c:v>7530</c:v>
                </c:pt>
                <c:pt idx="14">
                  <c:v>7490</c:v>
                </c:pt>
                <c:pt idx="15">
                  <c:v>7450</c:v>
                </c:pt>
                <c:pt idx="16">
                  <c:v>7420</c:v>
                </c:pt>
                <c:pt idx="17">
                  <c:v>7380</c:v>
                </c:pt>
                <c:pt idx="18">
                  <c:v>7340</c:v>
                </c:pt>
                <c:pt idx="19">
                  <c:v>7310</c:v>
                </c:pt>
                <c:pt idx="20">
                  <c:v>7270</c:v>
                </c:pt>
                <c:pt idx="21">
                  <c:v>7230</c:v>
                </c:pt>
                <c:pt idx="22">
                  <c:v>7200</c:v>
                </c:pt>
                <c:pt idx="23">
                  <c:v>7160</c:v>
                </c:pt>
                <c:pt idx="24">
                  <c:v>7120</c:v>
                </c:pt>
                <c:pt idx="25">
                  <c:v>7090</c:v>
                </c:pt>
                <c:pt idx="26">
                  <c:v>7050</c:v>
                </c:pt>
                <c:pt idx="27">
                  <c:v>7020</c:v>
                </c:pt>
                <c:pt idx="28">
                  <c:v>6980</c:v>
                </c:pt>
                <c:pt idx="29">
                  <c:v>6940</c:v>
                </c:pt>
                <c:pt idx="30">
                  <c:v>6910</c:v>
                </c:pt>
                <c:pt idx="31">
                  <c:v>6870</c:v>
                </c:pt>
                <c:pt idx="32">
                  <c:v>6830</c:v>
                </c:pt>
                <c:pt idx="33">
                  <c:v>6800</c:v>
                </c:pt>
                <c:pt idx="34">
                  <c:v>6760</c:v>
                </c:pt>
                <c:pt idx="35">
                  <c:v>6730</c:v>
                </c:pt>
                <c:pt idx="36">
                  <c:v>6690</c:v>
                </c:pt>
                <c:pt idx="37">
                  <c:v>6660</c:v>
                </c:pt>
                <c:pt idx="38">
                  <c:v>6620</c:v>
                </c:pt>
                <c:pt idx="39">
                  <c:v>6590</c:v>
                </c:pt>
                <c:pt idx="40">
                  <c:v>6550</c:v>
                </c:pt>
                <c:pt idx="41">
                  <c:v>6520</c:v>
                </c:pt>
                <c:pt idx="42">
                  <c:v>6480</c:v>
                </c:pt>
                <c:pt idx="43">
                  <c:v>6450</c:v>
                </c:pt>
                <c:pt idx="44">
                  <c:v>6410</c:v>
                </c:pt>
                <c:pt idx="45">
                  <c:v>6380</c:v>
                </c:pt>
                <c:pt idx="46">
                  <c:v>6340</c:v>
                </c:pt>
                <c:pt idx="47">
                  <c:v>6310</c:v>
                </c:pt>
                <c:pt idx="48">
                  <c:v>6270</c:v>
                </c:pt>
                <c:pt idx="49">
                  <c:v>6240</c:v>
                </c:pt>
                <c:pt idx="50">
                  <c:v>6210</c:v>
                </c:pt>
                <c:pt idx="51">
                  <c:v>6170</c:v>
                </c:pt>
                <c:pt idx="52">
                  <c:v>6140</c:v>
                </c:pt>
                <c:pt idx="53">
                  <c:v>6100</c:v>
                </c:pt>
                <c:pt idx="54">
                  <c:v>6070</c:v>
                </c:pt>
                <c:pt idx="55">
                  <c:v>6040</c:v>
                </c:pt>
                <c:pt idx="56">
                  <c:v>6000</c:v>
                </c:pt>
                <c:pt idx="57">
                  <c:v>5970</c:v>
                </c:pt>
                <c:pt idx="58">
                  <c:v>5940</c:v>
                </c:pt>
                <c:pt idx="59">
                  <c:v>5900</c:v>
                </c:pt>
                <c:pt idx="60">
                  <c:v>5870</c:v>
                </c:pt>
                <c:pt idx="61">
                  <c:v>5840</c:v>
                </c:pt>
                <c:pt idx="62">
                  <c:v>5800</c:v>
                </c:pt>
                <c:pt idx="63">
                  <c:v>5770</c:v>
                </c:pt>
                <c:pt idx="64">
                  <c:v>5740</c:v>
                </c:pt>
                <c:pt idx="65">
                  <c:v>5700</c:v>
                </c:pt>
                <c:pt idx="66">
                  <c:v>5670</c:v>
                </c:pt>
                <c:pt idx="67">
                  <c:v>5640</c:v>
                </c:pt>
                <c:pt idx="68">
                  <c:v>5610</c:v>
                </c:pt>
                <c:pt idx="69">
                  <c:v>5570</c:v>
                </c:pt>
                <c:pt idx="70">
                  <c:v>5540</c:v>
                </c:pt>
                <c:pt idx="71">
                  <c:v>5510</c:v>
                </c:pt>
                <c:pt idx="72">
                  <c:v>5480</c:v>
                </c:pt>
                <c:pt idx="73">
                  <c:v>5450</c:v>
                </c:pt>
                <c:pt idx="74">
                  <c:v>5410</c:v>
                </c:pt>
                <c:pt idx="75">
                  <c:v>5380</c:v>
                </c:pt>
                <c:pt idx="76">
                  <c:v>5350</c:v>
                </c:pt>
                <c:pt idx="77">
                  <c:v>5320</c:v>
                </c:pt>
                <c:pt idx="78">
                  <c:v>5290</c:v>
                </c:pt>
                <c:pt idx="79">
                  <c:v>5250</c:v>
                </c:pt>
                <c:pt idx="80">
                  <c:v>5220</c:v>
                </c:pt>
                <c:pt idx="81">
                  <c:v>5190</c:v>
                </c:pt>
                <c:pt idx="82">
                  <c:v>5160</c:v>
                </c:pt>
                <c:pt idx="83">
                  <c:v>5130</c:v>
                </c:pt>
                <c:pt idx="84">
                  <c:v>5100</c:v>
                </c:pt>
                <c:pt idx="85">
                  <c:v>5070</c:v>
                </c:pt>
                <c:pt idx="86">
                  <c:v>5040</c:v>
                </c:pt>
                <c:pt idx="87">
                  <c:v>5000</c:v>
                </c:pt>
                <c:pt idx="88">
                  <c:v>4970</c:v>
                </c:pt>
                <c:pt idx="89">
                  <c:v>4940</c:v>
                </c:pt>
                <c:pt idx="90">
                  <c:v>4910</c:v>
                </c:pt>
                <c:pt idx="91">
                  <c:v>4880</c:v>
                </c:pt>
                <c:pt idx="92">
                  <c:v>4850</c:v>
                </c:pt>
                <c:pt idx="93">
                  <c:v>4820</c:v>
                </c:pt>
                <c:pt idx="94">
                  <c:v>4790</c:v>
                </c:pt>
                <c:pt idx="95">
                  <c:v>4760</c:v>
                </c:pt>
                <c:pt idx="96">
                  <c:v>4730</c:v>
                </c:pt>
                <c:pt idx="97">
                  <c:v>4700</c:v>
                </c:pt>
                <c:pt idx="98">
                  <c:v>4670</c:v>
                </c:pt>
                <c:pt idx="99">
                  <c:v>4640</c:v>
                </c:pt>
                <c:pt idx="100">
                  <c:v>4610</c:v>
                </c:pt>
                <c:pt idx="101">
                  <c:v>4580</c:v>
                </c:pt>
                <c:pt idx="102">
                  <c:v>4550</c:v>
                </c:pt>
                <c:pt idx="103">
                  <c:v>4520</c:v>
                </c:pt>
                <c:pt idx="104">
                  <c:v>4490</c:v>
                </c:pt>
                <c:pt idx="105">
                  <c:v>4460</c:v>
                </c:pt>
                <c:pt idx="106">
                  <c:v>4430</c:v>
                </c:pt>
                <c:pt idx="107">
                  <c:v>4400</c:v>
                </c:pt>
                <c:pt idx="108">
                  <c:v>4370</c:v>
                </c:pt>
                <c:pt idx="109">
                  <c:v>4330</c:v>
                </c:pt>
                <c:pt idx="110">
                  <c:v>4310</c:v>
                </c:pt>
                <c:pt idx="111">
                  <c:v>4290</c:v>
                </c:pt>
                <c:pt idx="112">
                  <c:v>4250</c:v>
                </c:pt>
                <c:pt idx="113">
                  <c:v>4220</c:v>
                </c:pt>
                <c:pt idx="114">
                  <c:v>4200</c:v>
                </c:pt>
                <c:pt idx="115">
                  <c:v>4170</c:v>
                </c:pt>
                <c:pt idx="116">
                  <c:v>4140</c:v>
                </c:pt>
                <c:pt idx="117">
                  <c:v>4110</c:v>
                </c:pt>
                <c:pt idx="118">
                  <c:v>4070</c:v>
                </c:pt>
                <c:pt idx="119">
                  <c:v>4050</c:v>
                </c:pt>
                <c:pt idx="120">
                  <c:v>4020</c:v>
                </c:pt>
                <c:pt idx="121">
                  <c:v>3990</c:v>
                </c:pt>
                <c:pt idx="122">
                  <c:v>3960</c:v>
                </c:pt>
                <c:pt idx="123">
                  <c:v>3940</c:v>
                </c:pt>
                <c:pt idx="124">
                  <c:v>3910</c:v>
                </c:pt>
                <c:pt idx="125">
                  <c:v>3880</c:v>
                </c:pt>
                <c:pt idx="126">
                  <c:v>3850</c:v>
                </c:pt>
                <c:pt idx="127">
                  <c:v>3820</c:v>
                </c:pt>
                <c:pt idx="128">
                  <c:v>3790</c:v>
                </c:pt>
                <c:pt idx="129">
                  <c:v>3760</c:v>
                </c:pt>
                <c:pt idx="130">
                  <c:v>3730</c:v>
                </c:pt>
                <c:pt idx="131">
                  <c:v>3710</c:v>
                </c:pt>
                <c:pt idx="132">
                  <c:v>3680</c:v>
                </c:pt>
                <c:pt idx="133">
                  <c:v>3650</c:v>
                </c:pt>
                <c:pt idx="134">
                  <c:v>3620</c:v>
                </c:pt>
                <c:pt idx="135">
                  <c:v>3600</c:v>
                </c:pt>
                <c:pt idx="136">
                  <c:v>3570</c:v>
                </c:pt>
                <c:pt idx="137">
                  <c:v>3540</c:v>
                </c:pt>
                <c:pt idx="138">
                  <c:v>3510</c:v>
                </c:pt>
                <c:pt idx="139">
                  <c:v>3480</c:v>
                </c:pt>
                <c:pt idx="140">
                  <c:v>3450</c:v>
                </c:pt>
                <c:pt idx="141">
                  <c:v>3430</c:v>
                </c:pt>
                <c:pt idx="142">
                  <c:v>3400</c:v>
                </c:pt>
                <c:pt idx="143">
                  <c:v>3370</c:v>
                </c:pt>
                <c:pt idx="144">
                  <c:v>3340</c:v>
                </c:pt>
                <c:pt idx="145">
                  <c:v>3320</c:v>
                </c:pt>
                <c:pt idx="146">
                  <c:v>3290</c:v>
                </c:pt>
                <c:pt idx="147">
                  <c:v>3260</c:v>
                </c:pt>
                <c:pt idx="148">
                  <c:v>3230</c:v>
                </c:pt>
                <c:pt idx="149">
                  <c:v>3210</c:v>
                </c:pt>
                <c:pt idx="150">
                  <c:v>3180</c:v>
                </c:pt>
                <c:pt idx="151">
                  <c:v>3150</c:v>
                </c:pt>
                <c:pt idx="152">
                  <c:v>3120</c:v>
                </c:pt>
                <c:pt idx="153">
                  <c:v>3100</c:v>
                </c:pt>
                <c:pt idx="154">
                  <c:v>3070</c:v>
                </c:pt>
                <c:pt idx="155">
                  <c:v>3040</c:v>
                </c:pt>
                <c:pt idx="156">
                  <c:v>3020</c:v>
                </c:pt>
                <c:pt idx="157">
                  <c:v>2990</c:v>
                </c:pt>
                <c:pt idx="158">
                  <c:v>2960</c:v>
                </c:pt>
                <c:pt idx="159">
                  <c:v>2930</c:v>
                </c:pt>
                <c:pt idx="160">
                  <c:v>2910</c:v>
                </c:pt>
                <c:pt idx="161">
                  <c:v>2880</c:v>
                </c:pt>
                <c:pt idx="162">
                  <c:v>2860</c:v>
                </c:pt>
                <c:pt idx="163">
                  <c:v>2830</c:v>
                </c:pt>
                <c:pt idx="164">
                  <c:v>2800</c:v>
                </c:pt>
                <c:pt idx="165">
                  <c:v>2780</c:v>
                </c:pt>
                <c:pt idx="166">
                  <c:v>2750</c:v>
                </c:pt>
                <c:pt idx="167">
                  <c:v>2720</c:v>
                </c:pt>
                <c:pt idx="168">
                  <c:v>2700</c:v>
                </c:pt>
                <c:pt idx="169">
                  <c:v>2670</c:v>
                </c:pt>
                <c:pt idx="170">
                  <c:v>2640</c:v>
                </c:pt>
                <c:pt idx="171">
                  <c:v>2620</c:v>
                </c:pt>
                <c:pt idx="172">
                  <c:v>2590</c:v>
                </c:pt>
                <c:pt idx="173">
                  <c:v>2570</c:v>
                </c:pt>
                <c:pt idx="174">
                  <c:v>2540</c:v>
                </c:pt>
                <c:pt idx="175">
                  <c:v>2510</c:v>
                </c:pt>
                <c:pt idx="176">
                  <c:v>2490</c:v>
                </c:pt>
                <c:pt idx="177">
                  <c:v>2460</c:v>
                </c:pt>
                <c:pt idx="178">
                  <c:v>2440</c:v>
                </c:pt>
                <c:pt idx="179">
                  <c:v>2410</c:v>
                </c:pt>
                <c:pt idx="180">
                  <c:v>2380</c:v>
                </c:pt>
                <c:pt idx="181">
                  <c:v>2360</c:v>
                </c:pt>
                <c:pt idx="182">
                  <c:v>2330</c:v>
                </c:pt>
                <c:pt idx="183">
                  <c:v>2310</c:v>
                </c:pt>
                <c:pt idx="184">
                  <c:v>2280</c:v>
                </c:pt>
                <c:pt idx="185">
                  <c:v>2250</c:v>
                </c:pt>
                <c:pt idx="186">
                  <c:v>2230</c:v>
                </c:pt>
                <c:pt idx="187">
                  <c:v>2200</c:v>
                </c:pt>
                <c:pt idx="188">
                  <c:v>2180</c:v>
                </c:pt>
                <c:pt idx="189">
                  <c:v>2150</c:v>
                </c:pt>
                <c:pt idx="190">
                  <c:v>2130</c:v>
                </c:pt>
                <c:pt idx="191">
                  <c:v>2100</c:v>
                </c:pt>
                <c:pt idx="192">
                  <c:v>2080</c:v>
                </c:pt>
                <c:pt idx="193">
                  <c:v>2050</c:v>
                </c:pt>
                <c:pt idx="194">
                  <c:v>2030</c:v>
                </c:pt>
                <c:pt idx="195">
                  <c:v>2000</c:v>
                </c:pt>
                <c:pt idx="196">
                  <c:v>1978</c:v>
                </c:pt>
                <c:pt idx="197">
                  <c:v>1954</c:v>
                </c:pt>
                <c:pt idx="198">
                  <c:v>1928</c:v>
                </c:pt>
                <c:pt idx="199">
                  <c:v>1903</c:v>
                </c:pt>
                <c:pt idx="200">
                  <c:v>1878</c:v>
                </c:pt>
                <c:pt idx="201">
                  <c:v>1853</c:v>
                </c:pt>
                <c:pt idx="202">
                  <c:v>1829</c:v>
                </c:pt>
                <c:pt idx="203">
                  <c:v>1805</c:v>
                </c:pt>
                <c:pt idx="204">
                  <c:v>1779</c:v>
                </c:pt>
                <c:pt idx="205">
                  <c:v>1754</c:v>
                </c:pt>
                <c:pt idx="206">
                  <c:v>1730</c:v>
                </c:pt>
                <c:pt idx="207">
                  <c:v>1707</c:v>
                </c:pt>
                <c:pt idx="208">
                  <c:v>1682</c:v>
                </c:pt>
                <c:pt idx="209">
                  <c:v>1657</c:v>
                </c:pt>
                <c:pt idx="210">
                  <c:v>1633</c:v>
                </c:pt>
                <c:pt idx="211">
                  <c:v>1608</c:v>
                </c:pt>
                <c:pt idx="212">
                  <c:v>1584</c:v>
                </c:pt>
                <c:pt idx="213">
                  <c:v>1560</c:v>
                </c:pt>
                <c:pt idx="214">
                  <c:v>1535</c:v>
                </c:pt>
                <c:pt idx="215">
                  <c:v>1511</c:v>
                </c:pt>
                <c:pt idx="216">
                  <c:v>1488</c:v>
                </c:pt>
                <c:pt idx="217">
                  <c:v>1463</c:v>
                </c:pt>
                <c:pt idx="218">
                  <c:v>1438</c:v>
                </c:pt>
                <c:pt idx="219">
                  <c:v>1416</c:v>
                </c:pt>
                <c:pt idx="220">
                  <c:v>1392</c:v>
                </c:pt>
                <c:pt idx="221">
                  <c:v>1368</c:v>
                </c:pt>
                <c:pt idx="222">
                  <c:v>1344</c:v>
                </c:pt>
                <c:pt idx="223">
                  <c:v>1320</c:v>
                </c:pt>
                <c:pt idx="224">
                  <c:v>1295</c:v>
                </c:pt>
                <c:pt idx="225">
                  <c:v>1272</c:v>
                </c:pt>
                <c:pt idx="226">
                  <c:v>1249</c:v>
                </c:pt>
                <c:pt idx="227">
                  <c:v>1225</c:v>
                </c:pt>
                <c:pt idx="228">
                  <c:v>1202</c:v>
                </c:pt>
                <c:pt idx="229">
                  <c:v>1177</c:v>
                </c:pt>
                <c:pt idx="230">
                  <c:v>1154</c:v>
                </c:pt>
                <c:pt idx="231">
                  <c:v>1130</c:v>
                </c:pt>
                <c:pt idx="232">
                  <c:v>1106</c:v>
                </c:pt>
                <c:pt idx="233">
                  <c:v>1083</c:v>
                </c:pt>
                <c:pt idx="234">
                  <c:v>1061</c:v>
                </c:pt>
                <c:pt idx="235">
                  <c:v>1037</c:v>
                </c:pt>
                <c:pt idx="236">
                  <c:v>1014</c:v>
                </c:pt>
                <c:pt idx="237">
                  <c:v>990</c:v>
                </c:pt>
              </c:numCache>
            </c:numRef>
          </c:xVal>
          <c:yVal>
            <c:numRef>
              <c:f>'Batch 9'!$O$34:$O$2003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33.633333333333333</c:v>
                </c:pt>
                <c:pt idx="2">
                  <c:v>34.4</c:v>
                </c:pt>
                <c:pt idx="3">
                  <c:v>34.450000000000003</c:v>
                </c:pt>
                <c:pt idx="4">
                  <c:v>34.5</c:v>
                </c:pt>
                <c:pt idx="5">
                  <c:v>34.549999999999997</c:v>
                </c:pt>
                <c:pt idx="6">
                  <c:v>34.5</c:v>
                </c:pt>
                <c:pt idx="7">
                  <c:v>34.549999999999997</c:v>
                </c:pt>
                <c:pt idx="8">
                  <c:v>34.549999999999997</c:v>
                </c:pt>
                <c:pt idx="9">
                  <c:v>34.5</c:v>
                </c:pt>
                <c:pt idx="10">
                  <c:v>34.549999999999997</c:v>
                </c:pt>
                <c:pt idx="11">
                  <c:v>34.599999999999994</c:v>
                </c:pt>
                <c:pt idx="12">
                  <c:v>34.5</c:v>
                </c:pt>
                <c:pt idx="13">
                  <c:v>34.5</c:v>
                </c:pt>
                <c:pt idx="14">
                  <c:v>34.4</c:v>
                </c:pt>
                <c:pt idx="15">
                  <c:v>34.5</c:v>
                </c:pt>
                <c:pt idx="16">
                  <c:v>34.549999999999997</c:v>
                </c:pt>
                <c:pt idx="17">
                  <c:v>34.450000000000003</c:v>
                </c:pt>
                <c:pt idx="18">
                  <c:v>34.599999999999994</c:v>
                </c:pt>
                <c:pt idx="19">
                  <c:v>34.4</c:v>
                </c:pt>
                <c:pt idx="20">
                  <c:v>34.599999999999994</c:v>
                </c:pt>
                <c:pt idx="21">
                  <c:v>34.5</c:v>
                </c:pt>
                <c:pt idx="22">
                  <c:v>34.5</c:v>
                </c:pt>
                <c:pt idx="23">
                  <c:v>34.700000000000003</c:v>
                </c:pt>
                <c:pt idx="24">
                  <c:v>34.599999999999994</c:v>
                </c:pt>
                <c:pt idx="25">
                  <c:v>34.599999999999994</c:v>
                </c:pt>
                <c:pt idx="26">
                  <c:v>34.65</c:v>
                </c:pt>
                <c:pt idx="27">
                  <c:v>34.5</c:v>
                </c:pt>
                <c:pt idx="28">
                  <c:v>34.700000000000003</c:v>
                </c:pt>
                <c:pt idx="29">
                  <c:v>34.65</c:v>
                </c:pt>
                <c:pt idx="30">
                  <c:v>34.599999999999994</c:v>
                </c:pt>
                <c:pt idx="31">
                  <c:v>34.700000000000003</c:v>
                </c:pt>
                <c:pt idx="32">
                  <c:v>34.65</c:v>
                </c:pt>
                <c:pt idx="33">
                  <c:v>34.700000000000003</c:v>
                </c:pt>
                <c:pt idx="34">
                  <c:v>34.700000000000003</c:v>
                </c:pt>
                <c:pt idx="35">
                  <c:v>34.700000000000003</c:v>
                </c:pt>
                <c:pt idx="36">
                  <c:v>34.700000000000003</c:v>
                </c:pt>
                <c:pt idx="37">
                  <c:v>34.75</c:v>
                </c:pt>
                <c:pt idx="38">
                  <c:v>34.700000000000003</c:v>
                </c:pt>
                <c:pt idx="39">
                  <c:v>34.75</c:v>
                </c:pt>
                <c:pt idx="40">
                  <c:v>34.700000000000003</c:v>
                </c:pt>
                <c:pt idx="41">
                  <c:v>34.85</c:v>
                </c:pt>
                <c:pt idx="42">
                  <c:v>34.700000000000003</c:v>
                </c:pt>
                <c:pt idx="43">
                  <c:v>34.9</c:v>
                </c:pt>
                <c:pt idx="44">
                  <c:v>34.9</c:v>
                </c:pt>
                <c:pt idx="45">
                  <c:v>34.799999999999997</c:v>
                </c:pt>
                <c:pt idx="46">
                  <c:v>34.799999999999997</c:v>
                </c:pt>
                <c:pt idx="47">
                  <c:v>34.85</c:v>
                </c:pt>
                <c:pt idx="48">
                  <c:v>34.799999999999997</c:v>
                </c:pt>
                <c:pt idx="49">
                  <c:v>34.9</c:v>
                </c:pt>
                <c:pt idx="50">
                  <c:v>35.099999999999994</c:v>
                </c:pt>
                <c:pt idx="51">
                  <c:v>34.9</c:v>
                </c:pt>
                <c:pt idx="52">
                  <c:v>35.099999999999994</c:v>
                </c:pt>
                <c:pt idx="53">
                  <c:v>35.099999999999994</c:v>
                </c:pt>
                <c:pt idx="54">
                  <c:v>35.049999999999997</c:v>
                </c:pt>
                <c:pt idx="55">
                  <c:v>35.099999999999994</c:v>
                </c:pt>
                <c:pt idx="56">
                  <c:v>35.199999999999996</c:v>
                </c:pt>
                <c:pt idx="57">
                  <c:v>35.25</c:v>
                </c:pt>
                <c:pt idx="58">
                  <c:v>35.099999999999994</c:v>
                </c:pt>
                <c:pt idx="59">
                  <c:v>35.25</c:v>
                </c:pt>
                <c:pt idx="60">
                  <c:v>35.25</c:v>
                </c:pt>
                <c:pt idx="61">
                  <c:v>35.299999999999997</c:v>
                </c:pt>
                <c:pt idx="62">
                  <c:v>35.35</c:v>
                </c:pt>
                <c:pt idx="63">
                  <c:v>35.299999999999997</c:v>
                </c:pt>
                <c:pt idx="64">
                  <c:v>35.299999999999997</c:v>
                </c:pt>
                <c:pt idx="65">
                  <c:v>35.499999999999993</c:v>
                </c:pt>
                <c:pt idx="66">
                  <c:v>35.4</c:v>
                </c:pt>
                <c:pt idx="67">
                  <c:v>35.4</c:v>
                </c:pt>
                <c:pt idx="68">
                  <c:v>35.499999999999993</c:v>
                </c:pt>
                <c:pt idx="69">
                  <c:v>35.499999999999993</c:v>
                </c:pt>
                <c:pt idx="70">
                  <c:v>35.499999999999993</c:v>
                </c:pt>
                <c:pt idx="71">
                  <c:v>35.499999999999993</c:v>
                </c:pt>
                <c:pt idx="72">
                  <c:v>35.549999999999997</c:v>
                </c:pt>
                <c:pt idx="73">
                  <c:v>35.499999999999993</c:v>
                </c:pt>
                <c:pt idx="74">
                  <c:v>35.499999999999993</c:v>
                </c:pt>
                <c:pt idx="75">
                  <c:v>35.65</c:v>
                </c:pt>
                <c:pt idx="76">
                  <c:v>35.75</c:v>
                </c:pt>
                <c:pt idx="77">
                  <c:v>35.65</c:v>
                </c:pt>
                <c:pt idx="78">
                  <c:v>35.699999999999996</c:v>
                </c:pt>
                <c:pt idx="79">
                  <c:v>35.799999999999997</c:v>
                </c:pt>
                <c:pt idx="80">
                  <c:v>35.9</c:v>
                </c:pt>
                <c:pt idx="81">
                  <c:v>35.699999999999996</c:v>
                </c:pt>
                <c:pt idx="82">
                  <c:v>35.799999999999997</c:v>
                </c:pt>
                <c:pt idx="83">
                  <c:v>35.799999999999997</c:v>
                </c:pt>
                <c:pt idx="84">
                  <c:v>35.849999999999994</c:v>
                </c:pt>
                <c:pt idx="85">
                  <c:v>36</c:v>
                </c:pt>
                <c:pt idx="86">
                  <c:v>35.9</c:v>
                </c:pt>
                <c:pt idx="87">
                  <c:v>36.099999999999994</c:v>
                </c:pt>
                <c:pt idx="88">
                  <c:v>36.049999999999997</c:v>
                </c:pt>
                <c:pt idx="89">
                  <c:v>37.099999999999994</c:v>
                </c:pt>
                <c:pt idx="90">
                  <c:v>36.93333333333333</c:v>
                </c:pt>
                <c:pt idx="91">
                  <c:v>37</c:v>
                </c:pt>
                <c:pt idx="92">
                  <c:v>37.099999999999994</c:v>
                </c:pt>
                <c:pt idx="93">
                  <c:v>37.049999999999997</c:v>
                </c:pt>
                <c:pt idx="94">
                  <c:v>37</c:v>
                </c:pt>
                <c:pt idx="95">
                  <c:v>37.049999999999997</c:v>
                </c:pt>
                <c:pt idx="96">
                  <c:v>37.099999999999994</c:v>
                </c:pt>
                <c:pt idx="97">
                  <c:v>37.200000000000003</c:v>
                </c:pt>
                <c:pt idx="98">
                  <c:v>37.299999999999997</c:v>
                </c:pt>
                <c:pt idx="99">
                  <c:v>37.200000000000003</c:v>
                </c:pt>
                <c:pt idx="100">
                  <c:v>37.4</c:v>
                </c:pt>
                <c:pt idx="101">
                  <c:v>37.4</c:v>
                </c:pt>
                <c:pt idx="102">
                  <c:v>37.449999999999996</c:v>
                </c:pt>
                <c:pt idx="103">
                  <c:v>37.4</c:v>
                </c:pt>
                <c:pt idx="104">
                  <c:v>37.549999999999997</c:v>
                </c:pt>
                <c:pt idx="105">
                  <c:v>37.599999999999994</c:v>
                </c:pt>
                <c:pt idx="106">
                  <c:v>37.649999999999991</c:v>
                </c:pt>
                <c:pt idx="107">
                  <c:v>37.599999999999994</c:v>
                </c:pt>
                <c:pt idx="108">
                  <c:v>37.799999999999997</c:v>
                </c:pt>
                <c:pt idx="109">
                  <c:v>37.699999999999996</c:v>
                </c:pt>
                <c:pt idx="110">
                  <c:v>37.799999999999997</c:v>
                </c:pt>
                <c:pt idx="111">
                  <c:v>37.9</c:v>
                </c:pt>
                <c:pt idx="112">
                  <c:v>37.9</c:v>
                </c:pt>
                <c:pt idx="113">
                  <c:v>37.999999999999993</c:v>
                </c:pt>
                <c:pt idx="114">
                  <c:v>38.1</c:v>
                </c:pt>
                <c:pt idx="115">
                  <c:v>38.1</c:v>
                </c:pt>
                <c:pt idx="116">
                  <c:v>38.1</c:v>
                </c:pt>
                <c:pt idx="117">
                  <c:v>38.15</c:v>
                </c:pt>
                <c:pt idx="118">
                  <c:v>38.299999999999997</c:v>
                </c:pt>
                <c:pt idx="119">
                  <c:v>38.25</c:v>
                </c:pt>
                <c:pt idx="120">
                  <c:v>38.299999999999997</c:v>
                </c:pt>
                <c:pt idx="121">
                  <c:v>38.299999999999997</c:v>
                </c:pt>
                <c:pt idx="122">
                  <c:v>38.4</c:v>
                </c:pt>
                <c:pt idx="123">
                  <c:v>38.5</c:v>
                </c:pt>
                <c:pt idx="124">
                  <c:v>38.5</c:v>
                </c:pt>
                <c:pt idx="125">
                  <c:v>38.699999999999996</c:v>
                </c:pt>
                <c:pt idx="126">
                  <c:v>38.599999999999994</c:v>
                </c:pt>
                <c:pt idx="127">
                  <c:v>38.699999999999996</c:v>
                </c:pt>
                <c:pt idx="128">
                  <c:v>38.9</c:v>
                </c:pt>
                <c:pt idx="129">
                  <c:v>38.799999999999997</c:v>
                </c:pt>
                <c:pt idx="130">
                  <c:v>38.9</c:v>
                </c:pt>
                <c:pt idx="131">
                  <c:v>38.9</c:v>
                </c:pt>
                <c:pt idx="132">
                  <c:v>39</c:v>
                </c:pt>
                <c:pt idx="133">
                  <c:v>39</c:v>
                </c:pt>
                <c:pt idx="134">
                  <c:v>39.1</c:v>
                </c:pt>
                <c:pt idx="135">
                  <c:v>39.1</c:v>
                </c:pt>
                <c:pt idx="136">
                  <c:v>39.249999999999993</c:v>
                </c:pt>
                <c:pt idx="137">
                  <c:v>39.299999999999997</c:v>
                </c:pt>
                <c:pt idx="138">
                  <c:v>39.4</c:v>
                </c:pt>
                <c:pt idx="139">
                  <c:v>39.450000000000003</c:v>
                </c:pt>
                <c:pt idx="140">
                  <c:v>39.5</c:v>
                </c:pt>
                <c:pt idx="141">
                  <c:v>39.65</c:v>
                </c:pt>
                <c:pt idx="142">
                  <c:v>39.700000000000003</c:v>
                </c:pt>
                <c:pt idx="143">
                  <c:v>39.75</c:v>
                </c:pt>
                <c:pt idx="144">
                  <c:v>39.85</c:v>
                </c:pt>
                <c:pt idx="145">
                  <c:v>39.9</c:v>
                </c:pt>
                <c:pt idx="146">
                  <c:v>39.949999999999996</c:v>
                </c:pt>
                <c:pt idx="147">
                  <c:v>39.9</c:v>
                </c:pt>
                <c:pt idx="148">
                  <c:v>40.099999999999994</c:v>
                </c:pt>
                <c:pt idx="149">
                  <c:v>40.199999999999996</c:v>
                </c:pt>
                <c:pt idx="150">
                  <c:v>40.199999999999996</c:v>
                </c:pt>
                <c:pt idx="151">
                  <c:v>40.25</c:v>
                </c:pt>
                <c:pt idx="152">
                  <c:v>40.35</c:v>
                </c:pt>
                <c:pt idx="153">
                  <c:v>40.449999999999996</c:v>
                </c:pt>
                <c:pt idx="154">
                  <c:v>40.499999999999993</c:v>
                </c:pt>
                <c:pt idx="155">
                  <c:v>40.599999999999994</c:v>
                </c:pt>
                <c:pt idx="156">
                  <c:v>40.599999999999994</c:v>
                </c:pt>
                <c:pt idx="157">
                  <c:v>40.649999999999991</c:v>
                </c:pt>
                <c:pt idx="158">
                  <c:v>40.700000000000003</c:v>
                </c:pt>
                <c:pt idx="159">
                  <c:v>40.75</c:v>
                </c:pt>
                <c:pt idx="160">
                  <c:v>40.949999999999996</c:v>
                </c:pt>
                <c:pt idx="161">
                  <c:v>41.050000000000004</c:v>
                </c:pt>
                <c:pt idx="162">
                  <c:v>41.1</c:v>
                </c:pt>
                <c:pt idx="163">
                  <c:v>41.15</c:v>
                </c:pt>
                <c:pt idx="164">
                  <c:v>41.25</c:v>
                </c:pt>
                <c:pt idx="165">
                  <c:v>41.3</c:v>
                </c:pt>
                <c:pt idx="166">
                  <c:v>41.349999999999994</c:v>
                </c:pt>
                <c:pt idx="167">
                  <c:v>41.5</c:v>
                </c:pt>
                <c:pt idx="168">
                  <c:v>41.55</c:v>
                </c:pt>
                <c:pt idx="169">
                  <c:v>41.55</c:v>
                </c:pt>
                <c:pt idx="170">
                  <c:v>41.8</c:v>
                </c:pt>
                <c:pt idx="171">
                  <c:v>41.8</c:v>
                </c:pt>
                <c:pt idx="172">
                  <c:v>41.9</c:v>
                </c:pt>
                <c:pt idx="173">
                  <c:v>42.05</c:v>
                </c:pt>
                <c:pt idx="174">
                  <c:v>42.099999999999994</c:v>
                </c:pt>
                <c:pt idx="175">
                  <c:v>42.199999999999996</c:v>
                </c:pt>
                <c:pt idx="176">
                  <c:v>42.300000000000004</c:v>
                </c:pt>
                <c:pt idx="177">
                  <c:v>42.35</c:v>
                </c:pt>
                <c:pt idx="178">
                  <c:v>42.5</c:v>
                </c:pt>
                <c:pt idx="179">
                  <c:v>42.649999999999991</c:v>
                </c:pt>
                <c:pt idx="180">
                  <c:v>42.75</c:v>
                </c:pt>
                <c:pt idx="181">
                  <c:v>42.85</c:v>
                </c:pt>
                <c:pt idx="182">
                  <c:v>42.949999999999996</c:v>
                </c:pt>
                <c:pt idx="183">
                  <c:v>42.999999999999993</c:v>
                </c:pt>
                <c:pt idx="184">
                  <c:v>43.2</c:v>
                </c:pt>
                <c:pt idx="185">
                  <c:v>43.25</c:v>
                </c:pt>
                <c:pt idx="186">
                  <c:v>43.4</c:v>
                </c:pt>
                <c:pt idx="187">
                  <c:v>43.6</c:v>
                </c:pt>
                <c:pt idx="188">
                  <c:v>43.65</c:v>
                </c:pt>
                <c:pt idx="189">
                  <c:v>43.849999999999994</c:v>
                </c:pt>
                <c:pt idx="190">
                  <c:v>43.93333333333333</c:v>
                </c:pt>
                <c:pt idx="191">
                  <c:v>44</c:v>
                </c:pt>
                <c:pt idx="192">
                  <c:v>44.1</c:v>
                </c:pt>
                <c:pt idx="193">
                  <c:v>44.199999999999996</c:v>
                </c:pt>
                <c:pt idx="194">
                  <c:v>44.433333333333337</c:v>
                </c:pt>
                <c:pt idx="195">
                  <c:v>44.65</c:v>
                </c:pt>
                <c:pt idx="196">
                  <c:v>44.749999999999993</c:v>
                </c:pt>
                <c:pt idx="197">
                  <c:v>44.9</c:v>
                </c:pt>
                <c:pt idx="198">
                  <c:v>44.9</c:v>
                </c:pt>
                <c:pt idx="199">
                  <c:v>45.199999999999996</c:v>
                </c:pt>
                <c:pt idx="200">
                  <c:v>45.35</c:v>
                </c:pt>
                <c:pt idx="201">
                  <c:v>45.55</c:v>
                </c:pt>
                <c:pt idx="202">
                  <c:v>45.7</c:v>
                </c:pt>
                <c:pt idx="203">
                  <c:v>45.733333333333327</c:v>
                </c:pt>
                <c:pt idx="204">
                  <c:v>45.9</c:v>
                </c:pt>
                <c:pt idx="205">
                  <c:v>46.1</c:v>
                </c:pt>
                <c:pt idx="206">
                  <c:v>46.25</c:v>
                </c:pt>
                <c:pt idx="207">
                  <c:v>46.449999999999996</c:v>
                </c:pt>
                <c:pt idx="208">
                  <c:v>46.6</c:v>
                </c:pt>
                <c:pt idx="209">
                  <c:v>46.85</c:v>
                </c:pt>
                <c:pt idx="210">
                  <c:v>47.033333333333331</c:v>
                </c:pt>
                <c:pt idx="211">
                  <c:v>47.249999999999993</c:v>
                </c:pt>
                <c:pt idx="212">
                  <c:v>47.449999999999996</c:v>
                </c:pt>
                <c:pt idx="213">
                  <c:v>47.599999999999994</c:v>
                </c:pt>
                <c:pt idx="214">
                  <c:v>47.9</c:v>
                </c:pt>
                <c:pt idx="215">
                  <c:v>48.05</c:v>
                </c:pt>
                <c:pt idx="216">
                  <c:v>48.3</c:v>
                </c:pt>
                <c:pt idx="217">
                  <c:v>48.4</c:v>
                </c:pt>
                <c:pt idx="218">
                  <c:v>48.699999999999996</c:v>
                </c:pt>
                <c:pt idx="219">
                  <c:v>48.949999999999996</c:v>
                </c:pt>
                <c:pt idx="220">
                  <c:v>49.15</c:v>
                </c:pt>
                <c:pt idx="221">
                  <c:v>49.5</c:v>
                </c:pt>
                <c:pt idx="222">
                  <c:v>49.749999999999993</c:v>
                </c:pt>
                <c:pt idx="223">
                  <c:v>50</c:v>
                </c:pt>
                <c:pt idx="224">
                  <c:v>51.449999999999996</c:v>
                </c:pt>
                <c:pt idx="225">
                  <c:v>51.5</c:v>
                </c:pt>
                <c:pt idx="226">
                  <c:v>51.6</c:v>
                </c:pt>
                <c:pt idx="227">
                  <c:v>51.899999999999991</c:v>
                </c:pt>
                <c:pt idx="228">
                  <c:v>52.199999999999996</c:v>
                </c:pt>
                <c:pt idx="229">
                  <c:v>52.5</c:v>
                </c:pt>
                <c:pt idx="230">
                  <c:v>52.85</c:v>
                </c:pt>
                <c:pt idx="231">
                  <c:v>53.2</c:v>
                </c:pt>
                <c:pt idx="232">
                  <c:v>53.566666666666663</c:v>
                </c:pt>
                <c:pt idx="233">
                  <c:v>54.05</c:v>
                </c:pt>
                <c:pt idx="234">
                  <c:v>54.3</c:v>
                </c:pt>
                <c:pt idx="235">
                  <c:v>54.749999999999993</c:v>
                </c:pt>
                <c:pt idx="236">
                  <c:v>55.149999999999991</c:v>
                </c:pt>
                <c:pt idx="237">
                  <c:v>55.7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414656"/>
        <c:axId val="341416960"/>
      </c:scatterChart>
      <c:valAx>
        <c:axId val="341414656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416960"/>
        <c:crosses val="autoZero"/>
        <c:crossBetween val="midCat"/>
        <c:majorUnit val="2000"/>
      </c:valAx>
      <c:valAx>
        <c:axId val="34141696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414656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9'!$C$34:$C$2003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</c:numCache>
            </c:numRef>
          </c:xVal>
          <c:yVal>
            <c:numRef>
              <c:f>'Batch 9'!$E$34:$E$2003</c:f>
              <c:numCache>
                <c:formatCode>0</c:formatCode>
                <c:ptCount val="1970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  <c:pt idx="3">
                  <c:v>30000</c:v>
                </c:pt>
                <c:pt idx="4">
                  <c:v>30000</c:v>
                </c:pt>
                <c:pt idx="5">
                  <c:v>30100</c:v>
                </c:pt>
                <c:pt idx="6">
                  <c:v>30100</c:v>
                </c:pt>
                <c:pt idx="7">
                  <c:v>30100</c:v>
                </c:pt>
                <c:pt idx="8">
                  <c:v>30100</c:v>
                </c:pt>
                <c:pt idx="9">
                  <c:v>30100</c:v>
                </c:pt>
                <c:pt idx="10">
                  <c:v>30100</c:v>
                </c:pt>
                <c:pt idx="11">
                  <c:v>30100</c:v>
                </c:pt>
                <c:pt idx="12">
                  <c:v>30100</c:v>
                </c:pt>
                <c:pt idx="13">
                  <c:v>30100</c:v>
                </c:pt>
                <c:pt idx="14">
                  <c:v>30100</c:v>
                </c:pt>
                <c:pt idx="15">
                  <c:v>30200</c:v>
                </c:pt>
                <c:pt idx="16">
                  <c:v>30200</c:v>
                </c:pt>
                <c:pt idx="17">
                  <c:v>30200</c:v>
                </c:pt>
                <c:pt idx="18">
                  <c:v>30200</c:v>
                </c:pt>
                <c:pt idx="19">
                  <c:v>30200</c:v>
                </c:pt>
                <c:pt idx="20">
                  <c:v>30200</c:v>
                </c:pt>
                <c:pt idx="21">
                  <c:v>30200</c:v>
                </c:pt>
                <c:pt idx="22">
                  <c:v>30200</c:v>
                </c:pt>
                <c:pt idx="23">
                  <c:v>30300</c:v>
                </c:pt>
                <c:pt idx="24">
                  <c:v>30300</c:v>
                </c:pt>
                <c:pt idx="25">
                  <c:v>30300</c:v>
                </c:pt>
                <c:pt idx="26">
                  <c:v>30300</c:v>
                </c:pt>
                <c:pt idx="27">
                  <c:v>30300</c:v>
                </c:pt>
                <c:pt idx="28">
                  <c:v>30300</c:v>
                </c:pt>
                <c:pt idx="29">
                  <c:v>30400</c:v>
                </c:pt>
                <c:pt idx="30">
                  <c:v>30400</c:v>
                </c:pt>
                <c:pt idx="31">
                  <c:v>30300</c:v>
                </c:pt>
                <c:pt idx="32">
                  <c:v>30300</c:v>
                </c:pt>
                <c:pt idx="33">
                  <c:v>30400</c:v>
                </c:pt>
                <c:pt idx="34">
                  <c:v>30400</c:v>
                </c:pt>
                <c:pt idx="35">
                  <c:v>30400</c:v>
                </c:pt>
                <c:pt idx="36">
                  <c:v>30500</c:v>
                </c:pt>
                <c:pt idx="37">
                  <c:v>30400</c:v>
                </c:pt>
                <c:pt idx="38">
                  <c:v>30400</c:v>
                </c:pt>
                <c:pt idx="39">
                  <c:v>30400</c:v>
                </c:pt>
                <c:pt idx="40">
                  <c:v>30400</c:v>
                </c:pt>
                <c:pt idx="41">
                  <c:v>30400</c:v>
                </c:pt>
                <c:pt idx="42">
                  <c:v>30400</c:v>
                </c:pt>
                <c:pt idx="43">
                  <c:v>30400</c:v>
                </c:pt>
                <c:pt idx="44">
                  <c:v>30500</c:v>
                </c:pt>
                <c:pt idx="45">
                  <c:v>30400</c:v>
                </c:pt>
                <c:pt idx="46">
                  <c:v>30500</c:v>
                </c:pt>
                <c:pt idx="47">
                  <c:v>30500</c:v>
                </c:pt>
                <c:pt idx="48">
                  <c:v>30500</c:v>
                </c:pt>
                <c:pt idx="49">
                  <c:v>30500</c:v>
                </c:pt>
                <c:pt idx="50">
                  <c:v>30500</c:v>
                </c:pt>
                <c:pt idx="51">
                  <c:v>30500</c:v>
                </c:pt>
                <c:pt idx="52">
                  <c:v>30500</c:v>
                </c:pt>
                <c:pt idx="53">
                  <c:v>30500</c:v>
                </c:pt>
                <c:pt idx="54">
                  <c:v>30500</c:v>
                </c:pt>
                <c:pt idx="55">
                  <c:v>30500</c:v>
                </c:pt>
                <c:pt idx="56">
                  <c:v>30500</c:v>
                </c:pt>
                <c:pt idx="57">
                  <c:v>30600</c:v>
                </c:pt>
                <c:pt idx="58">
                  <c:v>30500</c:v>
                </c:pt>
                <c:pt idx="59">
                  <c:v>30600</c:v>
                </c:pt>
                <c:pt idx="60">
                  <c:v>30500</c:v>
                </c:pt>
                <c:pt idx="61">
                  <c:v>30600</c:v>
                </c:pt>
                <c:pt idx="62">
                  <c:v>30600</c:v>
                </c:pt>
                <c:pt idx="63">
                  <c:v>30600</c:v>
                </c:pt>
                <c:pt idx="64">
                  <c:v>30600</c:v>
                </c:pt>
                <c:pt idx="65">
                  <c:v>30600</c:v>
                </c:pt>
                <c:pt idx="66">
                  <c:v>30600</c:v>
                </c:pt>
                <c:pt idx="67">
                  <c:v>30600</c:v>
                </c:pt>
                <c:pt idx="68">
                  <c:v>30600</c:v>
                </c:pt>
                <c:pt idx="69">
                  <c:v>30600</c:v>
                </c:pt>
                <c:pt idx="70">
                  <c:v>30600</c:v>
                </c:pt>
                <c:pt idx="71">
                  <c:v>30600</c:v>
                </c:pt>
                <c:pt idx="72">
                  <c:v>30600</c:v>
                </c:pt>
                <c:pt idx="73">
                  <c:v>30600</c:v>
                </c:pt>
                <c:pt idx="74">
                  <c:v>30600</c:v>
                </c:pt>
                <c:pt idx="75">
                  <c:v>30600</c:v>
                </c:pt>
                <c:pt idx="76">
                  <c:v>30600</c:v>
                </c:pt>
                <c:pt idx="77">
                  <c:v>30700</c:v>
                </c:pt>
                <c:pt idx="78">
                  <c:v>30600</c:v>
                </c:pt>
                <c:pt idx="79">
                  <c:v>30600</c:v>
                </c:pt>
                <c:pt idx="80">
                  <c:v>30600</c:v>
                </c:pt>
                <c:pt idx="81">
                  <c:v>30700</c:v>
                </c:pt>
                <c:pt idx="82">
                  <c:v>30700</c:v>
                </c:pt>
                <c:pt idx="83">
                  <c:v>30700</c:v>
                </c:pt>
                <c:pt idx="84">
                  <c:v>30700</c:v>
                </c:pt>
                <c:pt idx="85">
                  <c:v>30700</c:v>
                </c:pt>
                <c:pt idx="86">
                  <c:v>30700</c:v>
                </c:pt>
                <c:pt idx="87">
                  <c:v>30700</c:v>
                </c:pt>
                <c:pt idx="88">
                  <c:v>30700</c:v>
                </c:pt>
                <c:pt idx="89">
                  <c:v>30700</c:v>
                </c:pt>
                <c:pt idx="90">
                  <c:v>30700</c:v>
                </c:pt>
                <c:pt idx="91">
                  <c:v>30800</c:v>
                </c:pt>
                <c:pt idx="92">
                  <c:v>30800</c:v>
                </c:pt>
                <c:pt idx="93">
                  <c:v>30700</c:v>
                </c:pt>
                <c:pt idx="94">
                  <c:v>30700</c:v>
                </c:pt>
                <c:pt idx="95">
                  <c:v>30700</c:v>
                </c:pt>
                <c:pt idx="96">
                  <c:v>30700</c:v>
                </c:pt>
                <c:pt idx="97">
                  <c:v>30700</c:v>
                </c:pt>
                <c:pt idx="98">
                  <c:v>30700</c:v>
                </c:pt>
                <c:pt idx="99">
                  <c:v>30800</c:v>
                </c:pt>
                <c:pt idx="100">
                  <c:v>30700</c:v>
                </c:pt>
                <c:pt idx="101">
                  <c:v>30800</c:v>
                </c:pt>
                <c:pt idx="102">
                  <c:v>30800</c:v>
                </c:pt>
                <c:pt idx="103">
                  <c:v>30800</c:v>
                </c:pt>
                <c:pt idx="104">
                  <c:v>30800</c:v>
                </c:pt>
                <c:pt idx="105">
                  <c:v>30800</c:v>
                </c:pt>
                <c:pt idx="106">
                  <c:v>30800</c:v>
                </c:pt>
                <c:pt idx="107">
                  <c:v>30800</c:v>
                </c:pt>
                <c:pt idx="108">
                  <c:v>30800</c:v>
                </c:pt>
                <c:pt idx="109">
                  <c:v>30800</c:v>
                </c:pt>
                <c:pt idx="110">
                  <c:v>30800</c:v>
                </c:pt>
                <c:pt idx="111">
                  <c:v>30800</c:v>
                </c:pt>
                <c:pt idx="112">
                  <c:v>30800</c:v>
                </c:pt>
                <c:pt idx="113">
                  <c:v>30800</c:v>
                </c:pt>
                <c:pt idx="114">
                  <c:v>30800</c:v>
                </c:pt>
                <c:pt idx="115">
                  <c:v>30800</c:v>
                </c:pt>
                <c:pt idx="116">
                  <c:v>30800</c:v>
                </c:pt>
                <c:pt idx="117">
                  <c:v>30800</c:v>
                </c:pt>
                <c:pt idx="118">
                  <c:v>30800</c:v>
                </c:pt>
                <c:pt idx="119">
                  <c:v>30800</c:v>
                </c:pt>
                <c:pt idx="120">
                  <c:v>30800</c:v>
                </c:pt>
                <c:pt idx="121">
                  <c:v>30800</c:v>
                </c:pt>
                <c:pt idx="122">
                  <c:v>30800</c:v>
                </c:pt>
                <c:pt idx="123">
                  <c:v>30800</c:v>
                </c:pt>
                <c:pt idx="124">
                  <c:v>30900</c:v>
                </c:pt>
                <c:pt idx="125">
                  <c:v>30800</c:v>
                </c:pt>
                <c:pt idx="126">
                  <c:v>30800</c:v>
                </c:pt>
                <c:pt idx="127">
                  <c:v>30900</c:v>
                </c:pt>
                <c:pt idx="128">
                  <c:v>30900</c:v>
                </c:pt>
                <c:pt idx="129">
                  <c:v>30800</c:v>
                </c:pt>
                <c:pt idx="130">
                  <c:v>30900</c:v>
                </c:pt>
                <c:pt idx="131">
                  <c:v>30800</c:v>
                </c:pt>
                <c:pt idx="132">
                  <c:v>30900</c:v>
                </c:pt>
                <c:pt idx="133">
                  <c:v>30900</c:v>
                </c:pt>
                <c:pt idx="134">
                  <c:v>30900</c:v>
                </c:pt>
                <c:pt idx="135">
                  <c:v>30800</c:v>
                </c:pt>
                <c:pt idx="136">
                  <c:v>30900</c:v>
                </c:pt>
                <c:pt idx="137">
                  <c:v>30900</c:v>
                </c:pt>
                <c:pt idx="138">
                  <c:v>30900</c:v>
                </c:pt>
                <c:pt idx="139">
                  <c:v>30900</c:v>
                </c:pt>
                <c:pt idx="140">
                  <c:v>30900</c:v>
                </c:pt>
                <c:pt idx="141">
                  <c:v>30800</c:v>
                </c:pt>
                <c:pt idx="142">
                  <c:v>30900</c:v>
                </c:pt>
                <c:pt idx="143">
                  <c:v>30900</c:v>
                </c:pt>
                <c:pt idx="144">
                  <c:v>30900</c:v>
                </c:pt>
                <c:pt idx="145">
                  <c:v>30900</c:v>
                </c:pt>
                <c:pt idx="146">
                  <c:v>30900</c:v>
                </c:pt>
                <c:pt idx="147">
                  <c:v>30900</c:v>
                </c:pt>
                <c:pt idx="148">
                  <c:v>30900</c:v>
                </c:pt>
                <c:pt idx="149">
                  <c:v>30900</c:v>
                </c:pt>
                <c:pt idx="150">
                  <c:v>30900</c:v>
                </c:pt>
                <c:pt idx="151">
                  <c:v>30900</c:v>
                </c:pt>
                <c:pt idx="152">
                  <c:v>30800</c:v>
                </c:pt>
                <c:pt idx="153">
                  <c:v>30900</c:v>
                </c:pt>
                <c:pt idx="154">
                  <c:v>30900</c:v>
                </c:pt>
                <c:pt idx="155">
                  <c:v>30900</c:v>
                </c:pt>
                <c:pt idx="156">
                  <c:v>30900</c:v>
                </c:pt>
                <c:pt idx="157">
                  <c:v>30800</c:v>
                </c:pt>
                <c:pt idx="158">
                  <c:v>30900</c:v>
                </c:pt>
                <c:pt idx="159">
                  <c:v>30900</c:v>
                </c:pt>
                <c:pt idx="160">
                  <c:v>30900</c:v>
                </c:pt>
                <c:pt idx="161">
                  <c:v>30900</c:v>
                </c:pt>
                <c:pt idx="162">
                  <c:v>30900</c:v>
                </c:pt>
                <c:pt idx="163">
                  <c:v>30900</c:v>
                </c:pt>
                <c:pt idx="164">
                  <c:v>30900</c:v>
                </c:pt>
                <c:pt idx="165">
                  <c:v>30900</c:v>
                </c:pt>
                <c:pt idx="166">
                  <c:v>30900</c:v>
                </c:pt>
                <c:pt idx="167">
                  <c:v>30900</c:v>
                </c:pt>
                <c:pt idx="168">
                  <c:v>30900</c:v>
                </c:pt>
                <c:pt idx="169">
                  <c:v>30900</c:v>
                </c:pt>
                <c:pt idx="170">
                  <c:v>30900</c:v>
                </c:pt>
                <c:pt idx="171">
                  <c:v>30900</c:v>
                </c:pt>
                <c:pt idx="172">
                  <c:v>30900</c:v>
                </c:pt>
                <c:pt idx="173">
                  <c:v>31000</c:v>
                </c:pt>
                <c:pt idx="174">
                  <c:v>30900</c:v>
                </c:pt>
                <c:pt idx="175">
                  <c:v>30900</c:v>
                </c:pt>
                <c:pt idx="176">
                  <c:v>30900</c:v>
                </c:pt>
                <c:pt idx="177">
                  <c:v>30900</c:v>
                </c:pt>
                <c:pt idx="178">
                  <c:v>30900</c:v>
                </c:pt>
                <c:pt idx="179">
                  <c:v>30900</c:v>
                </c:pt>
                <c:pt idx="180">
                  <c:v>30900</c:v>
                </c:pt>
                <c:pt idx="181">
                  <c:v>31000</c:v>
                </c:pt>
                <c:pt idx="182">
                  <c:v>30900</c:v>
                </c:pt>
                <c:pt idx="183">
                  <c:v>31000</c:v>
                </c:pt>
                <c:pt idx="184">
                  <c:v>30900</c:v>
                </c:pt>
                <c:pt idx="185">
                  <c:v>30900</c:v>
                </c:pt>
                <c:pt idx="186">
                  <c:v>30900</c:v>
                </c:pt>
                <c:pt idx="187">
                  <c:v>30900</c:v>
                </c:pt>
                <c:pt idx="188">
                  <c:v>30900</c:v>
                </c:pt>
                <c:pt idx="189">
                  <c:v>30900</c:v>
                </c:pt>
                <c:pt idx="190">
                  <c:v>30900</c:v>
                </c:pt>
                <c:pt idx="191">
                  <c:v>30900</c:v>
                </c:pt>
                <c:pt idx="192">
                  <c:v>30900</c:v>
                </c:pt>
                <c:pt idx="193">
                  <c:v>30900</c:v>
                </c:pt>
                <c:pt idx="194">
                  <c:v>30900</c:v>
                </c:pt>
                <c:pt idx="195">
                  <c:v>30900</c:v>
                </c:pt>
                <c:pt idx="196">
                  <c:v>30900</c:v>
                </c:pt>
                <c:pt idx="197">
                  <c:v>30900</c:v>
                </c:pt>
                <c:pt idx="198">
                  <c:v>30900</c:v>
                </c:pt>
                <c:pt idx="199">
                  <c:v>30800</c:v>
                </c:pt>
                <c:pt idx="200">
                  <c:v>30900</c:v>
                </c:pt>
                <c:pt idx="201">
                  <c:v>30900</c:v>
                </c:pt>
                <c:pt idx="202">
                  <c:v>30900</c:v>
                </c:pt>
                <c:pt idx="203">
                  <c:v>30900</c:v>
                </c:pt>
                <c:pt idx="204">
                  <c:v>30900</c:v>
                </c:pt>
                <c:pt idx="205">
                  <c:v>30900</c:v>
                </c:pt>
                <c:pt idx="206">
                  <c:v>30900</c:v>
                </c:pt>
                <c:pt idx="207">
                  <c:v>30900</c:v>
                </c:pt>
                <c:pt idx="208">
                  <c:v>30800</c:v>
                </c:pt>
                <c:pt idx="209">
                  <c:v>30900</c:v>
                </c:pt>
                <c:pt idx="210">
                  <c:v>30900</c:v>
                </c:pt>
                <c:pt idx="211">
                  <c:v>30900</c:v>
                </c:pt>
                <c:pt idx="212">
                  <c:v>30900</c:v>
                </c:pt>
                <c:pt idx="213">
                  <c:v>30900</c:v>
                </c:pt>
                <c:pt idx="214">
                  <c:v>30900</c:v>
                </c:pt>
                <c:pt idx="215">
                  <c:v>30900</c:v>
                </c:pt>
                <c:pt idx="216">
                  <c:v>30900</c:v>
                </c:pt>
                <c:pt idx="217">
                  <c:v>30900</c:v>
                </c:pt>
                <c:pt idx="218">
                  <c:v>30900</c:v>
                </c:pt>
                <c:pt idx="219">
                  <c:v>30900</c:v>
                </c:pt>
                <c:pt idx="220">
                  <c:v>30900</c:v>
                </c:pt>
                <c:pt idx="221">
                  <c:v>30900</c:v>
                </c:pt>
                <c:pt idx="222">
                  <c:v>30900</c:v>
                </c:pt>
                <c:pt idx="223">
                  <c:v>30800</c:v>
                </c:pt>
                <c:pt idx="224">
                  <c:v>30900</c:v>
                </c:pt>
                <c:pt idx="225">
                  <c:v>30800</c:v>
                </c:pt>
                <c:pt idx="226">
                  <c:v>30900</c:v>
                </c:pt>
                <c:pt idx="227">
                  <c:v>30900</c:v>
                </c:pt>
                <c:pt idx="228">
                  <c:v>30900</c:v>
                </c:pt>
                <c:pt idx="229">
                  <c:v>30900</c:v>
                </c:pt>
                <c:pt idx="230">
                  <c:v>30900</c:v>
                </c:pt>
                <c:pt idx="231">
                  <c:v>30800</c:v>
                </c:pt>
                <c:pt idx="232">
                  <c:v>30800</c:v>
                </c:pt>
                <c:pt idx="233">
                  <c:v>30900</c:v>
                </c:pt>
                <c:pt idx="234">
                  <c:v>30800</c:v>
                </c:pt>
                <c:pt idx="235">
                  <c:v>30900</c:v>
                </c:pt>
                <c:pt idx="236">
                  <c:v>30800</c:v>
                </c:pt>
                <c:pt idx="237">
                  <c:v>30900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9'!$K$34:$K$2003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</c:numCache>
            </c:numRef>
          </c:xVal>
          <c:yVal>
            <c:numRef>
              <c:f>'Batch 9'!$L$34:$L$2003</c:f>
              <c:numCache>
                <c:formatCode>General</c:formatCode>
                <c:ptCount val="1970"/>
                <c:pt idx="0">
                  <c:v>7990</c:v>
                </c:pt>
                <c:pt idx="1">
                  <c:v>8000</c:v>
                </c:pt>
                <c:pt idx="2">
                  <c:v>7960</c:v>
                </c:pt>
                <c:pt idx="3">
                  <c:v>7910</c:v>
                </c:pt>
                <c:pt idx="4">
                  <c:v>7880</c:v>
                </c:pt>
                <c:pt idx="5">
                  <c:v>7830</c:v>
                </c:pt>
                <c:pt idx="6">
                  <c:v>7800</c:v>
                </c:pt>
                <c:pt idx="7">
                  <c:v>7760</c:v>
                </c:pt>
                <c:pt idx="8">
                  <c:v>7720</c:v>
                </c:pt>
                <c:pt idx="9">
                  <c:v>7680</c:v>
                </c:pt>
                <c:pt idx="10">
                  <c:v>7640</c:v>
                </c:pt>
                <c:pt idx="11">
                  <c:v>7600</c:v>
                </c:pt>
                <c:pt idx="12">
                  <c:v>7570</c:v>
                </c:pt>
                <c:pt idx="13">
                  <c:v>7530</c:v>
                </c:pt>
                <c:pt idx="14">
                  <c:v>7490</c:v>
                </c:pt>
                <c:pt idx="15">
                  <c:v>7450</c:v>
                </c:pt>
                <c:pt idx="16">
                  <c:v>7420</c:v>
                </c:pt>
                <c:pt idx="17">
                  <c:v>7380</c:v>
                </c:pt>
                <c:pt idx="18">
                  <c:v>7340</c:v>
                </c:pt>
                <c:pt idx="19">
                  <c:v>7310</c:v>
                </c:pt>
                <c:pt idx="20">
                  <c:v>7270</c:v>
                </c:pt>
                <c:pt idx="21">
                  <c:v>7230</c:v>
                </c:pt>
                <c:pt idx="22">
                  <c:v>7200</c:v>
                </c:pt>
                <c:pt idx="23">
                  <c:v>7160</c:v>
                </c:pt>
                <c:pt idx="24">
                  <c:v>7120</c:v>
                </c:pt>
                <c:pt idx="25">
                  <c:v>7090</c:v>
                </c:pt>
                <c:pt idx="26">
                  <c:v>7050</c:v>
                </c:pt>
                <c:pt idx="27">
                  <c:v>7020</c:v>
                </c:pt>
                <c:pt idx="28">
                  <c:v>6980</c:v>
                </c:pt>
                <c:pt idx="29">
                  <c:v>6940</c:v>
                </c:pt>
                <c:pt idx="30">
                  <c:v>6910</c:v>
                </c:pt>
                <c:pt idx="31">
                  <c:v>6870</c:v>
                </c:pt>
                <c:pt idx="32">
                  <c:v>6830</c:v>
                </c:pt>
                <c:pt idx="33">
                  <c:v>6800</c:v>
                </c:pt>
                <c:pt idx="34">
                  <c:v>6760</c:v>
                </c:pt>
                <c:pt idx="35">
                  <c:v>6730</c:v>
                </c:pt>
                <c:pt idx="36">
                  <c:v>6690</c:v>
                </c:pt>
                <c:pt idx="37">
                  <c:v>6660</c:v>
                </c:pt>
                <c:pt idx="38">
                  <c:v>6620</c:v>
                </c:pt>
                <c:pt idx="39">
                  <c:v>6590</c:v>
                </c:pt>
                <c:pt idx="40">
                  <c:v>6550</c:v>
                </c:pt>
                <c:pt idx="41">
                  <c:v>6520</c:v>
                </c:pt>
                <c:pt idx="42">
                  <c:v>6480</c:v>
                </c:pt>
                <c:pt idx="43">
                  <c:v>6450</c:v>
                </c:pt>
                <c:pt idx="44">
                  <c:v>6410</c:v>
                </c:pt>
                <c:pt idx="45">
                  <c:v>6380</c:v>
                </c:pt>
                <c:pt idx="46">
                  <c:v>6340</c:v>
                </c:pt>
                <c:pt idx="47">
                  <c:v>6310</c:v>
                </c:pt>
                <c:pt idx="48">
                  <c:v>6270</c:v>
                </c:pt>
                <c:pt idx="49">
                  <c:v>6240</c:v>
                </c:pt>
                <c:pt idx="50">
                  <c:v>6210</c:v>
                </c:pt>
                <c:pt idx="51">
                  <c:v>6170</c:v>
                </c:pt>
                <c:pt idx="52">
                  <c:v>6140</c:v>
                </c:pt>
                <c:pt idx="53">
                  <c:v>6100</c:v>
                </c:pt>
                <c:pt idx="54">
                  <c:v>6070</c:v>
                </c:pt>
                <c:pt idx="55">
                  <c:v>6040</c:v>
                </c:pt>
                <c:pt idx="56">
                  <c:v>6000</c:v>
                </c:pt>
                <c:pt idx="57">
                  <c:v>5970</c:v>
                </c:pt>
                <c:pt idx="58">
                  <c:v>5940</c:v>
                </c:pt>
                <c:pt idx="59">
                  <c:v>5900</c:v>
                </c:pt>
                <c:pt idx="60">
                  <c:v>5870</c:v>
                </c:pt>
                <c:pt idx="61">
                  <c:v>5840</c:v>
                </c:pt>
                <c:pt idx="62">
                  <c:v>5800</c:v>
                </c:pt>
                <c:pt idx="63">
                  <c:v>5770</c:v>
                </c:pt>
                <c:pt idx="64">
                  <c:v>5740</c:v>
                </c:pt>
                <c:pt idx="65">
                  <c:v>5700</c:v>
                </c:pt>
                <c:pt idx="66">
                  <c:v>5670</c:v>
                </c:pt>
                <c:pt idx="67">
                  <c:v>5640</c:v>
                </c:pt>
                <c:pt idx="68">
                  <c:v>5610</c:v>
                </c:pt>
                <c:pt idx="69">
                  <c:v>5570</c:v>
                </c:pt>
                <c:pt idx="70">
                  <c:v>5540</c:v>
                </c:pt>
                <c:pt idx="71">
                  <c:v>5510</c:v>
                </c:pt>
                <c:pt idx="72">
                  <c:v>5480</c:v>
                </c:pt>
                <c:pt idx="73">
                  <c:v>5450</c:v>
                </c:pt>
                <c:pt idx="74">
                  <c:v>5410</c:v>
                </c:pt>
                <c:pt idx="75">
                  <c:v>5380</c:v>
                </c:pt>
                <c:pt idx="76">
                  <c:v>5350</c:v>
                </c:pt>
                <c:pt idx="77">
                  <c:v>5320</c:v>
                </c:pt>
                <c:pt idx="78">
                  <c:v>5290</c:v>
                </c:pt>
                <c:pt idx="79">
                  <c:v>5250</c:v>
                </c:pt>
                <c:pt idx="80">
                  <c:v>5220</c:v>
                </c:pt>
                <c:pt idx="81">
                  <c:v>5190</c:v>
                </c:pt>
                <c:pt idx="82">
                  <c:v>5160</c:v>
                </c:pt>
                <c:pt idx="83">
                  <c:v>5130</c:v>
                </c:pt>
                <c:pt idx="84">
                  <c:v>5100</c:v>
                </c:pt>
                <c:pt idx="85">
                  <c:v>5070</c:v>
                </c:pt>
                <c:pt idx="86">
                  <c:v>5040</c:v>
                </c:pt>
                <c:pt idx="87">
                  <c:v>5000</c:v>
                </c:pt>
                <c:pt idx="88">
                  <c:v>4970</c:v>
                </c:pt>
                <c:pt idx="89">
                  <c:v>4940</c:v>
                </c:pt>
                <c:pt idx="90">
                  <c:v>4910</c:v>
                </c:pt>
                <c:pt idx="91">
                  <c:v>4880</c:v>
                </c:pt>
                <c:pt idx="92">
                  <c:v>4850</c:v>
                </c:pt>
                <c:pt idx="93">
                  <c:v>4820</c:v>
                </c:pt>
                <c:pt idx="94">
                  <c:v>4790</c:v>
                </c:pt>
                <c:pt idx="95">
                  <c:v>4760</c:v>
                </c:pt>
                <c:pt idx="96">
                  <c:v>4730</c:v>
                </c:pt>
                <c:pt idx="97">
                  <c:v>4700</c:v>
                </c:pt>
                <c:pt idx="98">
                  <c:v>4670</c:v>
                </c:pt>
                <c:pt idx="99">
                  <c:v>4640</c:v>
                </c:pt>
                <c:pt idx="100">
                  <c:v>4610</c:v>
                </c:pt>
                <c:pt idx="101">
                  <c:v>4580</c:v>
                </c:pt>
                <c:pt idx="102">
                  <c:v>4550</c:v>
                </c:pt>
                <c:pt idx="103">
                  <c:v>4520</c:v>
                </c:pt>
                <c:pt idx="104">
                  <c:v>4490</c:v>
                </c:pt>
                <c:pt idx="105">
                  <c:v>4460</c:v>
                </c:pt>
                <c:pt idx="106">
                  <c:v>4430</c:v>
                </c:pt>
                <c:pt idx="107">
                  <c:v>4400</c:v>
                </c:pt>
                <c:pt idx="108">
                  <c:v>4370</c:v>
                </c:pt>
                <c:pt idx="109">
                  <c:v>4330</c:v>
                </c:pt>
                <c:pt idx="110">
                  <c:v>4310</c:v>
                </c:pt>
                <c:pt idx="111">
                  <c:v>4290</c:v>
                </c:pt>
                <c:pt idx="112">
                  <c:v>4250</c:v>
                </c:pt>
                <c:pt idx="113">
                  <c:v>4220</c:v>
                </c:pt>
                <c:pt idx="114">
                  <c:v>4200</c:v>
                </c:pt>
                <c:pt idx="115">
                  <c:v>4170</c:v>
                </c:pt>
                <c:pt idx="116">
                  <c:v>4140</c:v>
                </c:pt>
                <c:pt idx="117">
                  <c:v>4110</c:v>
                </c:pt>
                <c:pt idx="118">
                  <c:v>4070</c:v>
                </c:pt>
                <c:pt idx="119">
                  <c:v>4050</c:v>
                </c:pt>
                <c:pt idx="120">
                  <c:v>4020</c:v>
                </c:pt>
                <c:pt idx="121">
                  <c:v>3990</c:v>
                </c:pt>
                <c:pt idx="122">
                  <c:v>3960</c:v>
                </c:pt>
                <c:pt idx="123">
                  <c:v>3940</c:v>
                </c:pt>
                <c:pt idx="124">
                  <c:v>3910</c:v>
                </c:pt>
                <c:pt idx="125">
                  <c:v>3880</c:v>
                </c:pt>
                <c:pt idx="126">
                  <c:v>3850</c:v>
                </c:pt>
                <c:pt idx="127">
                  <c:v>3820</c:v>
                </c:pt>
                <c:pt idx="128">
                  <c:v>3790</c:v>
                </c:pt>
                <c:pt idx="129">
                  <c:v>3760</c:v>
                </c:pt>
                <c:pt idx="130">
                  <c:v>3730</c:v>
                </c:pt>
                <c:pt idx="131">
                  <c:v>3710</c:v>
                </c:pt>
                <c:pt idx="132">
                  <c:v>3680</c:v>
                </c:pt>
                <c:pt idx="133">
                  <c:v>3650</c:v>
                </c:pt>
                <c:pt idx="134">
                  <c:v>3620</c:v>
                </c:pt>
                <c:pt idx="135">
                  <c:v>3600</c:v>
                </c:pt>
                <c:pt idx="136">
                  <c:v>3570</c:v>
                </c:pt>
                <c:pt idx="137">
                  <c:v>3540</c:v>
                </c:pt>
                <c:pt idx="138">
                  <c:v>3510</c:v>
                </c:pt>
                <c:pt idx="139">
                  <c:v>3480</c:v>
                </c:pt>
                <c:pt idx="140">
                  <c:v>3450</c:v>
                </c:pt>
                <c:pt idx="141">
                  <c:v>3430</c:v>
                </c:pt>
                <c:pt idx="142">
                  <c:v>3400</c:v>
                </c:pt>
                <c:pt idx="143">
                  <c:v>3370</c:v>
                </c:pt>
                <c:pt idx="144">
                  <c:v>3340</c:v>
                </c:pt>
                <c:pt idx="145">
                  <c:v>3320</c:v>
                </c:pt>
                <c:pt idx="146">
                  <c:v>3290</c:v>
                </c:pt>
                <c:pt idx="147">
                  <c:v>3260</c:v>
                </c:pt>
                <c:pt idx="148">
                  <c:v>3230</c:v>
                </c:pt>
                <c:pt idx="149">
                  <c:v>3210</c:v>
                </c:pt>
                <c:pt idx="150">
                  <c:v>3180</c:v>
                </c:pt>
                <c:pt idx="151">
                  <c:v>3150</c:v>
                </c:pt>
                <c:pt idx="152">
                  <c:v>3120</c:v>
                </c:pt>
                <c:pt idx="153">
                  <c:v>3100</c:v>
                </c:pt>
                <c:pt idx="154">
                  <c:v>3070</c:v>
                </c:pt>
                <c:pt idx="155">
                  <c:v>3040</c:v>
                </c:pt>
                <c:pt idx="156">
                  <c:v>3020</c:v>
                </c:pt>
                <c:pt idx="157">
                  <c:v>2990</c:v>
                </c:pt>
                <c:pt idx="158">
                  <c:v>2960</c:v>
                </c:pt>
                <c:pt idx="159">
                  <c:v>2930</c:v>
                </c:pt>
                <c:pt idx="160">
                  <c:v>2910</c:v>
                </c:pt>
                <c:pt idx="161">
                  <c:v>2880</c:v>
                </c:pt>
                <c:pt idx="162">
                  <c:v>2860</c:v>
                </c:pt>
                <c:pt idx="163">
                  <c:v>2830</c:v>
                </c:pt>
                <c:pt idx="164">
                  <c:v>2800</c:v>
                </c:pt>
                <c:pt idx="165">
                  <c:v>2780</c:v>
                </c:pt>
                <c:pt idx="166">
                  <c:v>2750</c:v>
                </c:pt>
                <c:pt idx="167">
                  <c:v>2720</c:v>
                </c:pt>
                <c:pt idx="168">
                  <c:v>2700</c:v>
                </c:pt>
                <c:pt idx="169">
                  <c:v>2670</c:v>
                </c:pt>
                <c:pt idx="170">
                  <c:v>2640</c:v>
                </c:pt>
                <c:pt idx="171">
                  <c:v>2620</c:v>
                </c:pt>
                <c:pt idx="172">
                  <c:v>2590</c:v>
                </c:pt>
                <c:pt idx="173">
                  <c:v>2570</c:v>
                </c:pt>
                <c:pt idx="174">
                  <c:v>2540</c:v>
                </c:pt>
                <c:pt idx="175">
                  <c:v>2510</c:v>
                </c:pt>
                <c:pt idx="176">
                  <c:v>2490</c:v>
                </c:pt>
                <c:pt idx="177">
                  <c:v>2460</c:v>
                </c:pt>
                <c:pt idx="178">
                  <c:v>2440</c:v>
                </c:pt>
                <c:pt idx="179">
                  <c:v>2410</c:v>
                </c:pt>
                <c:pt idx="180">
                  <c:v>2380</c:v>
                </c:pt>
                <c:pt idx="181">
                  <c:v>2360</c:v>
                </c:pt>
                <c:pt idx="182">
                  <c:v>2330</c:v>
                </c:pt>
                <c:pt idx="183">
                  <c:v>2310</c:v>
                </c:pt>
                <c:pt idx="184">
                  <c:v>2280</c:v>
                </c:pt>
                <c:pt idx="185">
                  <c:v>2250</c:v>
                </c:pt>
                <c:pt idx="186">
                  <c:v>2230</c:v>
                </c:pt>
                <c:pt idx="187">
                  <c:v>2200</c:v>
                </c:pt>
                <c:pt idx="188">
                  <c:v>2180</c:v>
                </c:pt>
                <c:pt idx="189">
                  <c:v>2150</c:v>
                </c:pt>
                <c:pt idx="190">
                  <c:v>2130</c:v>
                </c:pt>
                <c:pt idx="191">
                  <c:v>2100</c:v>
                </c:pt>
                <c:pt idx="192">
                  <c:v>2080</c:v>
                </c:pt>
                <c:pt idx="193">
                  <c:v>2050</c:v>
                </c:pt>
                <c:pt idx="194">
                  <c:v>2030</c:v>
                </c:pt>
                <c:pt idx="195">
                  <c:v>2000</c:v>
                </c:pt>
                <c:pt idx="196">
                  <c:v>1978</c:v>
                </c:pt>
                <c:pt idx="197">
                  <c:v>1954</c:v>
                </c:pt>
                <c:pt idx="198">
                  <c:v>1928</c:v>
                </c:pt>
                <c:pt idx="199">
                  <c:v>1903</c:v>
                </c:pt>
                <c:pt idx="200">
                  <c:v>1878</c:v>
                </c:pt>
                <c:pt idx="201">
                  <c:v>1853</c:v>
                </c:pt>
                <c:pt idx="202">
                  <c:v>1829</c:v>
                </c:pt>
                <c:pt idx="203">
                  <c:v>1805</c:v>
                </c:pt>
                <c:pt idx="204">
                  <c:v>1779</c:v>
                </c:pt>
                <c:pt idx="205">
                  <c:v>1754</c:v>
                </c:pt>
                <c:pt idx="206">
                  <c:v>1730</c:v>
                </c:pt>
                <c:pt idx="207">
                  <c:v>1707</c:v>
                </c:pt>
                <c:pt idx="208">
                  <c:v>1682</c:v>
                </c:pt>
                <c:pt idx="209">
                  <c:v>1657</c:v>
                </c:pt>
                <c:pt idx="210">
                  <c:v>1633</c:v>
                </c:pt>
                <c:pt idx="211">
                  <c:v>1608</c:v>
                </c:pt>
                <c:pt idx="212">
                  <c:v>1584</c:v>
                </c:pt>
                <c:pt idx="213">
                  <c:v>1560</c:v>
                </c:pt>
                <c:pt idx="214">
                  <c:v>1535</c:v>
                </c:pt>
                <c:pt idx="215">
                  <c:v>1511</c:v>
                </c:pt>
                <c:pt idx="216">
                  <c:v>1488</c:v>
                </c:pt>
                <c:pt idx="217">
                  <c:v>1463</c:v>
                </c:pt>
                <c:pt idx="218">
                  <c:v>1438</c:v>
                </c:pt>
                <c:pt idx="219">
                  <c:v>1416</c:v>
                </c:pt>
                <c:pt idx="220">
                  <c:v>1392</c:v>
                </c:pt>
                <c:pt idx="221">
                  <c:v>1368</c:v>
                </c:pt>
                <c:pt idx="222">
                  <c:v>1344</c:v>
                </c:pt>
                <c:pt idx="223">
                  <c:v>1320</c:v>
                </c:pt>
                <c:pt idx="224">
                  <c:v>1295</c:v>
                </c:pt>
                <c:pt idx="225">
                  <c:v>1272</c:v>
                </c:pt>
                <c:pt idx="226">
                  <c:v>1249</c:v>
                </c:pt>
                <c:pt idx="227">
                  <c:v>1225</c:v>
                </c:pt>
                <c:pt idx="228">
                  <c:v>1202</c:v>
                </c:pt>
                <c:pt idx="229">
                  <c:v>1177</c:v>
                </c:pt>
                <c:pt idx="230">
                  <c:v>1154</c:v>
                </c:pt>
                <c:pt idx="231">
                  <c:v>1130</c:v>
                </c:pt>
                <c:pt idx="232">
                  <c:v>1106</c:v>
                </c:pt>
                <c:pt idx="233">
                  <c:v>1083</c:v>
                </c:pt>
                <c:pt idx="234">
                  <c:v>1061</c:v>
                </c:pt>
                <c:pt idx="235">
                  <c:v>1037</c:v>
                </c:pt>
                <c:pt idx="236">
                  <c:v>1014</c:v>
                </c:pt>
                <c:pt idx="237">
                  <c:v>990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425536"/>
        <c:axId val="338339328"/>
      </c:scatterChart>
      <c:valAx>
        <c:axId val="341425536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8339328"/>
        <c:crosses val="autoZero"/>
        <c:crossBetween val="midCat"/>
        <c:majorUnit val="30"/>
      </c:valAx>
      <c:valAx>
        <c:axId val="338339328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425536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10'!$K$34:$K$2003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xVal>
          <c:yVal>
            <c:numRef>
              <c:f>'Batch 10'!$P$34:$P$2003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0.36400000000000005</c:v>
                </c:pt>
                <c:pt idx="2">
                  <c:v>0.36650000000000005</c:v>
                </c:pt>
                <c:pt idx="3">
                  <c:v>0.36800000000000005</c:v>
                </c:pt>
                <c:pt idx="4">
                  <c:v>0.36850000000000005</c:v>
                </c:pt>
                <c:pt idx="5">
                  <c:v>0.36899999999999999</c:v>
                </c:pt>
                <c:pt idx="6">
                  <c:v>0.36799999999999999</c:v>
                </c:pt>
                <c:pt idx="7">
                  <c:v>0.36799999999999999</c:v>
                </c:pt>
                <c:pt idx="8">
                  <c:v>0.36749999999999999</c:v>
                </c:pt>
                <c:pt idx="9">
                  <c:v>0.36800000000000005</c:v>
                </c:pt>
                <c:pt idx="10">
                  <c:v>0.36899999999999999</c:v>
                </c:pt>
                <c:pt idx="11">
                  <c:v>0.36850000000000005</c:v>
                </c:pt>
                <c:pt idx="12">
                  <c:v>0.36800000000000005</c:v>
                </c:pt>
                <c:pt idx="13">
                  <c:v>0.36899999999999999</c:v>
                </c:pt>
                <c:pt idx="14">
                  <c:v>0.36899999999999999</c:v>
                </c:pt>
                <c:pt idx="15">
                  <c:v>0.37050000000000005</c:v>
                </c:pt>
                <c:pt idx="16">
                  <c:v>0.3715</c:v>
                </c:pt>
                <c:pt idx="17">
                  <c:v>0.371</c:v>
                </c:pt>
                <c:pt idx="18">
                  <c:v>0.3716666666666667</c:v>
                </c:pt>
                <c:pt idx="19">
                  <c:v>0.373</c:v>
                </c:pt>
                <c:pt idx="20">
                  <c:v>0.37250000000000005</c:v>
                </c:pt>
                <c:pt idx="21">
                  <c:v>0.37350000000000005</c:v>
                </c:pt>
                <c:pt idx="22">
                  <c:v>0.375</c:v>
                </c:pt>
                <c:pt idx="23">
                  <c:v>0.37400000000000005</c:v>
                </c:pt>
                <c:pt idx="24">
                  <c:v>0.37450000000000006</c:v>
                </c:pt>
                <c:pt idx="25">
                  <c:v>0.37400000000000005</c:v>
                </c:pt>
                <c:pt idx="26">
                  <c:v>0.37400000000000005</c:v>
                </c:pt>
                <c:pt idx="27">
                  <c:v>0.3755</c:v>
                </c:pt>
                <c:pt idx="28">
                  <c:v>0.3755</c:v>
                </c:pt>
                <c:pt idx="29">
                  <c:v>0.375</c:v>
                </c:pt>
                <c:pt idx="30">
                  <c:v>0.375</c:v>
                </c:pt>
                <c:pt idx="31">
                  <c:v>0.376</c:v>
                </c:pt>
                <c:pt idx="32">
                  <c:v>0.376</c:v>
                </c:pt>
                <c:pt idx="33">
                  <c:v>0.3765</c:v>
                </c:pt>
                <c:pt idx="34">
                  <c:v>0.377</c:v>
                </c:pt>
                <c:pt idx="35">
                  <c:v>0.378</c:v>
                </c:pt>
                <c:pt idx="36">
                  <c:v>0.3755</c:v>
                </c:pt>
                <c:pt idx="37">
                  <c:v>0.3775</c:v>
                </c:pt>
                <c:pt idx="38">
                  <c:v>0.3775</c:v>
                </c:pt>
                <c:pt idx="39">
                  <c:v>0.3775</c:v>
                </c:pt>
                <c:pt idx="40">
                  <c:v>0.379</c:v>
                </c:pt>
                <c:pt idx="41">
                  <c:v>0.38</c:v>
                </c:pt>
                <c:pt idx="42">
                  <c:v>0.38</c:v>
                </c:pt>
                <c:pt idx="43">
                  <c:v>0.38</c:v>
                </c:pt>
                <c:pt idx="44">
                  <c:v>0.38100000000000001</c:v>
                </c:pt>
                <c:pt idx="45">
                  <c:v>0.38100000000000001</c:v>
                </c:pt>
                <c:pt idx="46">
                  <c:v>0.38100000000000001</c:v>
                </c:pt>
                <c:pt idx="47">
                  <c:v>0.3805</c:v>
                </c:pt>
                <c:pt idx="48">
                  <c:v>0.38100000000000001</c:v>
                </c:pt>
                <c:pt idx="49">
                  <c:v>0.38150000000000001</c:v>
                </c:pt>
                <c:pt idx="50">
                  <c:v>0.38150000000000001</c:v>
                </c:pt>
                <c:pt idx="51">
                  <c:v>0.38150000000000001</c:v>
                </c:pt>
                <c:pt idx="52">
                  <c:v>0.38150000000000001</c:v>
                </c:pt>
                <c:pt idx="53">
                  <c:v>0.38200000000000001</c:v>
                </c:pt>
                <c:pt idx="54">
                  <c:v>0.38250000000000006</c:v>
                </c:pt>
                <c:pt idx="55">
                  <c:v>0.38300000000000001</c:v>
                </c:pt>
                <c:pt idx="56">
                  <c:v>0.38333333333333336</c:v>
                </c:pt>
                <c:pt idx="57">
                  <c:v>0.38400000000000001</c:v>
                </c:pt>
                <c:pt idx="58">
                  <c:v>0.38350000000000001</c:v>
                </c:pt>
                <c:pt idx="59">
                  <c:v>0.38550000000000001</c:v>
                </c:pt>
                <c:pt idx="60">
                  <c:v>0.38900000000000001</c:v>
                </c:pt>
                <c:pt idx="61">
                  <c:v>0.39150000000000001</c:v>
                </c:pt>
                <c:pt idx="62">
                  <c:v>0.38950000000000001</c:v>
                </c:pt>
                <c:pt idx="63">
                  <c:v>0.38900000000000001</c:v>
                </c:pt>
                <c:pt idx="64">
                  <c:v>0.38800000000000001</c:v>
                </c:pt>
                <c:pt idx="65">
                  <c:v>0.38700000000000001</c:v>
                </c:pt>
                <c:pt idx="66">
                  <c:v>0.38900000000000001</c:v>
                </c:pt>
                <c:pt idx="67">
                  <c:v>0.38950000000000001</c:v>
                </c:pt>
                <c:pt idx="68">
                  <c:v>0.38900000000000001</c:v>
                </c:pt>
                <c:pt idx="69">
                  <c:v>0.38850000000000001</c:v>
                </c:pt>
                <c:pt idx="70">
                  <c:v>0.38900000000000001</c:v>
                </c:pt>
                <c:pt idx="71">
                  <c:v>0.39</c:v>
                </c:pt>
                <c:pt idx="72">
                  <c:v>0.39</c:v>
                </c:pt>
                <c:pt idx="73">
                  <c:v>0.38950000000000001</c:v>
                </c:pt>
                <c:pt idx="74">
                  <c:v>0.38900000000000001</c:v>
                </c:pt>
                <c:pt idx="75">
                  <c:v>0.38900000000000001</c:v>
                </c:pt>
                <c:pt idx="76">
                  <c:v>0.38950000000000001</c:v>
                </c:pt>
                <c:pt idx="77">
                  <c:v>0.38950000000000001</c:v>
                </c:pt>
                <c:pt idx="78">
                  <c:v>0.39033333333333342</c:v>
                </c:pt>
                <c:pt idx="79">
                  <c:v>0.39150000000000001</c:v>
                </c:pt>
                <c:pt idx="80">
                  <c:v>0.39200000000000002</c:v>
                </c:pt>
                <c:pt idx="81">
                  <c:v>0.39250000000000002</c:v>
                </c:pt>
                <c:pt idx="82">
                  <c:v>0.39350000000000002</c:v>
                </c:pt>
                <c:pt idx="83">
                  <c:v>0.39100000000000001</c:v>
                </c:pt>
                <c:pt idx="84">
                  <c:v>0.39400000000000007</c:v>
                </c:pt>
                <c:pt idx="85">
                  <c:v>0.39450000000000007</c:v>
                </c:pt>
                <c:pt idx="86">
                  <c:v>0.39400000000000002</c:v>
                </c:pt>
                <c:pt idx="87">
                  <c:v>0.39500000000000002</c:v>
                </c:pt>
                <c:pt idx="88">
                  <c:v>0.39550000000000002</c:v>
                </c:pt>
                <c:pt idx="89">
                  <c:v>0.39550000000000002</c:v>
                </c:pt>
                <c:pt idx="90">
                  <c:v>0.39550000000000002</c:v>
                </c:pt>
                <c:pt idx="91">
                  <c:v>0.39450000000000007</c:v>
                </c:pt>
                <c:pt idx="92">
                  <c:v>0.39200000000000002</c:v>
                </c:pt>
                <c:pt idx="93">
                  <c:v>0.39350000000000002</c:v>
                </c:pt>
                <c:pt idx="94">
                  <c:v>0.39400000000000002</c:v>
                </c:pt>
                <c:pt idx="95">
                  <c:v>0.39550000000000002</c:v>
                </c:pt>
                <c:pt idx="96">
                  <c:v>0.39550000000000002</c:v>
                </c:pt>
                <c:pt idx="97">
                  <c:v>0.39550000000000002</c:v>
                </c:pt>
                <c:pt idx="98">
                  <c:v>0.39633333333333337</c:v>
                </c:pt>
                <c:pt idx="99">
                  <c:v>0.39750000000000002</c:v>
                </c:pt>
                <c:pt idx="100">
                  <c:v>0.39750000000000002</c:v>
                </c:pt>
                <c:pt idx="101">
                  <c:v>0.39766666666666667</c:v>
                </c:pt>
                <c:pt idx="102">
                  <c:v>0.39650000000000002</c:v>
                </c:pt>
                <c:pt idx="103">
                  <c:v>0.39750000000000002</c:v>
                </c:pt>
                <c:pt idx="104">
                  <c:v>0.39650000000000002</c:v>
                </c:pt>
                <c:pt idx="105">
                  <c:v>0.39800000000000002</c:v>
                </c:pt>
                <c:pt idx="106">
                  <c:v>0.39850000000000008</c:v>
                </c:pt>
                <c:pt idx="107">
                  <c:v>0.39950000000000002</c:v>
                </c:pt>
                <c:pt idx="108">
                  <c:v>0.39950000000000002</c:v>
                </c:pt>
                <c:pt idx="109">
                  <c:v>0.4</c:v>
                </c:pt>
                <c:pt idx="110">
                  <c:v>0.40050000000000002</c:v>
                </c:pt>
                <c:pt idx="111">
                  <c:v>0.40250000000000008</c:v>
                </c:pt>
                <c:pt idx="112">
                  <c:v>0.40250000000000008</c:v>
                </c:pt>
                <c:pt idx="113">
                  <c:v>0.40350000000000003</c:v>
                </c:pt>
                <c:pt idx="114">
                  <c:v>0.40300000000000002</c:v>
                </c:pt>
                <c:pt idx="115">
                  <c:v>0.40400000000000003</c:v>
                </c:pt>
                <c:pt idx="116">
                  <c:v>0.40549999999999997</c:v>
                </c:pt>
                <c:pt idx="117">
                  <c:v>0.40599999999999997</c:v>
                </c:pt>
                <c:pt idx="118">
                  <c:v>0.40599999999999997</c:v>
                </c:pt>
                <c:pt idx="119">
                  <c:v>0.40599999999999997</c:v>
                </c:pt>
                <c:pt idx="120">
                  <c:v>0.40599999999999997</c:v>
                </c:pt>
                <c:pt idx="121">
                  <c:v>0.40250000000000008</c:v>
                </c:pt>
                <c:pt idx="122">
                  <c:v>0.40500000000000003</c:v>
                </c:pt>
                <c:pt idx="123">
                  <c:v>0.40599999999999997</c:v>
                </c:pt>
                <c:pt idx="124">
                  <c:v>0.40599999999999997</c:v>
                </c:pt>
                <c:pt idx="125">
                  <c:v>0.40549999999999997</c:v>
                </c:pt>
                <c:pt idx="126">
                  <c:v>0.40700000000000003</c:v>
                </c:pt>
                <c:pt idx="127">
                  <c:v>0.40966666666666668</c:v>
                </c:pt>
                <c:pt idx="128">
                  <c:v>0.41</c:v>
                </c:pt>
                <c:pt idx="129">
                  <c:v>0.40800000000000003</c:v>
                </c:pt>
                <c:pt idx="130">
                  <c:v>0.40850000000000003</c:v>
                </c:pt>
                <c:pt idx="131">
                  <c:v>0.41</c:v>
                </c:pt>
                <c:pt idx="132">
                  <c:v>0.41100000000000003</c:v>
                </c:pt>
                <c:pt idx="133">
                  <c:v>0.41200000000000003</c:v>
                </c:pt>
                <c:pt idx="134">
                  <c:v>0.41200000000000003</c:v>
                </c:pt>
                <c:pt idx="135">
                  <c:v>0.41100000000000003</c:v>
                </c:pt>
                <c:pt idx="136">
                  <c:v>0.41100000000000003</c:v>
                </c:pt>
                <c:pt idx="137">
                  <c:v>0.41150000000000003</c:v>
                </c:pt>
                <c:pt idx="138">
                  <c:v>0.41150000000000003</c:v>
                </c:pt>
                <c:pt idx="139">
                  <c:v>0.41300000000000003</c:v>
                </c:pt>
                <c:pt idx="140">
                  <c:v>0.41399999999999998</c:v>
                </c:pt>
                <c:pt idx="141">
                  <c:v>0.41449999999999998</c:v>
                </c:pt>
                <c:pt idx="142">
                  <c:v>0.41500000000000004</c:v>
                </c:pt>
                <c:pt idx="143">
                  <c:v>0.41550000000000004</c:v>
                </c:pt>
                <c:pt idx="144">
                  <c:v>0.41550000000000004</c:v>
                </c:pt>
                <c:pt idx="145">
                  <c:v>0.41600000000000004</c:v>
                </c:pt>
                <c:pt idx="146">
                  <c:v>0.41700000000000004</c:v>
                </c:pt>
                <c:pt idx="147">
                  <c:v>0.41799999999999998</c:v>
                </c:pt>
                <c:pt idx="148">
                  <c:v>0.41700000000000004</c:v>
                </c:pt>
                <c:pt idx="149">
                  <c:v>0.41850000000000009</c:v>
                </c:pt>
                <c:pt idx="150">
                  <c:v>0.41950000000000004</c:v>
                </c:pt>
                <c:pt idx="151">
                  <c:v>0.42050000000000004</c:v>
                </c:pt>
                <c:pt idx="152">
                  <c:v>0.42199999999999999</c:v>
                </c:pt>
                <c:pt idx="153">
                  <c:v>0.42249999999999999</c:v>
                </c:pt>
                <c:pt idx="154">
                  <c:v>0.42300000000000004</c:v>
                </c:pt>
                <c:pt idx="155">
                  <c:v>0.42350000000000004</c:v>
                </c:pt>
                <c:pt idx="156">
                  <c:v>0.42533333333333334</c:v>
                </c:pt>
                <c:pt idx="157">
                  <c:v>0.42649999999999999</c:v>
                </c:pt>
                <c:pt idx="158">
                  <c:v>0.42699999999999999</c:v>
                </c:pt>
                <c:pt idx="159">
                  <c:v>0.42766666666666675</c:v>
                </c:pt>
                <c:pt idx="160">
                  <c:v>0.42800000000000005</c:v>
                </c:pt>
                <c:pt idx="161">
                  <c:v>0.42850000000000005</c:v>
                </c:pt>
                <c:pt idx="162">
                  <c:v>0.42833333333333345</c:v>
                </c:pt>
                <c:pt idx="163">
                  <c:v>0.42900000000000005</c:v>
                </c:pt>
                <c:pt idx="164">
                  <c:v>0.43200000000000005</c:v>
                </c:pt>
                <c:pt idx="165">
                  <c:v>0.43250000000000005</c:v>
                </c:pt>
                <c:pt idx="166">
                  <c:v>0.434</c:v>
                </c:pt>
                <c:pt idx="167">
                  <c:v>0.43149999999999999</c:v>
                </c:pt>
                <c:pt idx="168">
                  <c:v>0.43300000000000005</c:v>
                </c:pt>
                <c:pt idx="169">
                  <c:v>0.4335</c:v>
                </c:pt>
                <c:pt idx="170">
                  <c:v>0.43600000000000005</c:v>
                </c:pt>
                <c:pt idx="171">
                  <c:v>0.43600000000000005</c:v>
                </c:pt>
                <c:pt idx="172">
                  <c:v>0.4375</c:v>
                </c:pt>
                <c:pt idx="173">
                  <c:v>0.439</c:v>
                </c:pt>
                <c:pt idx="174">
                  <c:v>0.439</c:v>
                </c:pt>
                <c:pt idx="175">
                  <c:v>0.44000000000000006</c:v>
                </c:pt>
                <c:pt idx="176">
                  <c:v>0.44000000000000006</c:v>
                </c:pt>
                <c:pt idx="177">
                  <c:v>0.44100000000000006</c:v>
                </c:pt>
                <c:pt idx="178">
                  <c:v>0.443</c:v>
                </c:pt>
                <c:pt idx="179">
                  <c:v>0.44400000000000006</c:v>
                </c:pt>
                <c:pt idx="180">
                  <c:v>0.44550000000000001</c:v>
                </c:pt>
                <c:pt idx="181">
                  <c:v>0.44650000000000001</c:v>
                </c:pt>
                <c:pt idx="182">
                  <c:v>0.44850000000000007</c:v>
                </c:pt>
                <c:pt idx="183">
                  <c:v>0.45199999999999996</c:v>
                </c:pt>
                <c:pt idx="184">
                  <c:v>0.44950000000000001</c:v>
                </c:pt>
                <c:pt idx="185">
                  <c:v>0.44900000000000007</c:v>
                </c:pt>
                <c:pt idx="186">
                  <c:v>0.44900000000000007</c:v>
                </c:pt>
                <c:pt idx="187">
                  <c:v>0.44900000000000007</c:v>
                </c:pt>
                <c:pt idx="188">
                  <c:v>0.45</c:v>
                </c:pt>
                <c:pt idx="189">
                  <c:v>0.45300000000000007</c:v>
                </c:pt>
                <c:pt idx="190">
                  <c:v>0.45450000000000002</c:v>
                </c:pt>
                <c:pt idx="191">
                  <c:v>0.45400000000000001</c:v>
                </c:pt>
                <c:pt idx="192">
                  <c:v>0.45500000000000002</c:v>
                </c:pt>
                <c:pt idx="193">
                  <c:v>0.45700000000000007</c:v>
                </c:pt>
                <c:pt idx="194">
                  <c:v>0.45900000000000002</c:v>
                </c:pt>
                <c:pt idx="195">
                  <c:v>0.45700000000000007</c:v>
                </c:pt>
                <c:pt idx="196">
                  <c:v>0.46300000000000002</c:v>
                </c:pt>
                <c:pt idx="197">
                  <c:v>0.46449999999999997</c:v>
                </c:pt>
                <c:pt idx="198">
                  <c:v>0.46449999999999997</c:v>
                </c:pt>
                <c:pt idx="199">
                  <c:v>0.46100000000000008</c:v>
                </c:pt>
                <c:pt idx="200">
                  <c:v>0.46050000000000008</c:v>
                </c:pt>
                <c:pt idx="201">
                  <c:v>0.46100000000000008</c:v>
                </c:pt>
                <c:pt idx="202">
                  <c:v>0.46300000000000002</c:v>
                </c:pt>
                <c:pt idx="203">
                  <c:v>0.46250000000000002</c:v>
                </c:pt>
                <c:pt idx="204">
                  <c:v>0.46350000000000002</c:v>
                </c:pt>
                <c:pt idx="205">
                  <c:v>0.46500000000000008</c:v>
                </c:pt>
                <c:pt idx="206">
                  <c:v>0.46600000000000003</c:v>
                </c:pt>
                <c:pt idx="207">
                  <c:v>0.46600000000000003</c:v>
                </c:pt>
                <c:pt idx="208">
                  <c:v>0.46900000000000008</c:v>
                </c:pt>
                <c:pt idx="209">
                  <c:v>0.47000000000000003</c:v>
                </c:pt>
                <c:pt idx="210">
                  <c:v>0.47199999999999998</c:v>
                </c:pt>
                <c:pt idx="211">
                  <c:v>0.47400000000000003</c:v>
                </c:pt>
                <c:pt idx="212">
                  <c:v>0.47500000000000003</c:v>
                </c:pt>
                <c:pt idx="213">
                  <c:v>0.47533333333333333</c:v>
                </c:pt>
                <c:pt idx="214">
                  <c:v>0.47699999999999998</c:v>
                </c:pt>
                <c:pt idx="215">
                  <c:v>0.47800000000000004</c:v>
                </c:pt>
                <c:pt idx="216">
                  <c:v>0.48049999999999998</c:v>
                </c:pt>
                <c:pt idx="217">
                  <c:v>0.48200000000000004</c:v>
                </c:pt>
                <c:pt idx="218">
                  <c:v>0.48300000000000004</c:v>
                </c:pt>
                <c:pt idx="219">
                  <c:v>0.48449999999999999</c:v>
                </c:pt>
                <c:pt idx="220">
                  <c:v>0.48600000000000004</c:v>
                </c:pt>
                <c:pt idx="221">
                  <c:v>0.48899999999999999</c:v>
                </c:pt>
                <c:pt idx="222">
                  <c:v>0.49100000000000005</c:v>
                </c:pt>
                <c:pt idx="223">
                  <c:v>0.49299999999999999</c:v>
                </c:pt>
                <c:pt idx="224">
                  <c:v>0.49500000000000005</c:v>
                </c:pt>
                <c:pt idx="225">
                  <c:v>0.497</c:v>
                </c:pt>
                <c:pt idx="226">
                  <c:v>0.49866666666666676</c:v>
                </c:pt>
                <c:pt idx="227">
                  <c:v>0.5</c:v>
                </c:pt>
                <c:pt idx="228">
                  <c:v>0.503</c:v>
                </c:pt>
                <c:pt idx="229">
                  <c:v>0.50549999999999995</c:v>
                </c:pt>
                <c:pt idx="230">
                  <c:v>0.50800000000000001</c:v>
                </c:pt>
                <c:pt idx="231">
                  <c:v>0.50900000000000001</c:v>
                </c:pt>
                <c:pt idx="232">
                  <c:v>0.51050000000000006</c:v>
                </c:pt>
                <c:pt idx="233">
                  <c:v>0.51500000000000001</c:v>
                </c:pt>
                <c:pt idx="234">
                  <c:v>0.51600000000000001</c:v>
                </c:pt>
                <c:pt idx="235">
                  <c:v>0.51900000000000002</c:v>
                </c:pt>
                <c:pt idx="236">
                  <c:v>0.52200000000000002</c:v>
                </c:pt>
                <c:pt idx="237">
                  <c:v>0.52500000000000002</c:v>
                </c:pt>
                <c:pt idx="238">
                  <c:v>0.52800000000000002</c:v>
                </c:pt>
                <c:pt idx="239">
                  <c:v>0.53149999999999997</c:v>
                </c:pt>
                <c:pt idx="240">
                  <c:v>0.53300000000000003</c:v>
                </c:pt>
                <c:pt idx="241">
                  <c:v>0.53650000000000009</c:v>
                </c:pt>
                <c:pt idx="242">
                  <c:v>0.53700000000000003</c:v>
                </c:pt>
                <c:pt idx="243">
                  <c:v>0.54100000000000004</c:v>
                </c:pt>
                <c:pt idx="244">
                  <c:v>0.54549999999999998</c:v>
                </c:pt>
                <c:pt idx="245">
                  <c:v>0.55000000000000004</c:v>
                </c:pt>
                <c:pt idx="246">
                  <c:v>0.55349999999999999</c:v>
                </c:pt>
                <c:pt idx="247">
                  <c:v>0.55700000000000005</c:v>
                </c:pt>
                <c:pt idx="248">
                  <c:v>0.55900000000000005</c:v>
                </c:pt>
                <c:pt idx="249">
                  <c:v>0.56399999999999995</c:v>
                </c:pt>
                <c:pt idx="250">
                  <c:v>0.56799999999999995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620224"/>
        <c:axId val="341622784"/>
      </c:scatterChart>
      <c:valAx>
        <c:axId val="34162022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622784"/>
        <c:crosses val="autoZero"/>
        <c:crossBetween val="midCat"/>
        <c:majorUnit val="30"/>
      </c:valAx>
      <c:valAx>
        <c:axId val="34162278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620224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10'!$Q$34:$Q$2003</c:f>
              <c:numCache>
                <c:formatCode>0.00</c:formatCode>
                <c:ptCount val="1970"/>
                <c:pt idx="1">
                  <c:v>3.0333333333333336E-3</c:v>
                </c:pt>
                <c:pt idx="2">
                  <c:v>9.120833333333335E-3</c:v>
                </c:pt>
                <c:pt idx="3">
                  <c:v>1.5241666666666671E-2</c:v>
                </c:pt>
                <c:pt idx="4">
                  <c:v>2.1379166666666671E-2</c:v>
                </c:pt>
                <c:pt idx="5">
                  <c:v>2.7525000000000004E-2</c:v>
                </c:pt>
                <c:pt idx="6">
                  <c:v>3.3666666666666671E-2</c:v>
                </c:pt>
                <c:pt idx="7">
                  <c:v>3.9800000000000002E-2</c:v>
                </c:pt>
                <c:pt idx="8">
                  <c:v>4.5929166666666667E-2</c:v>
                </c:pt>
                <c:pt idx="9">
                  <c:v>5.2058333333333331E-2</c:v>
                </c:pt>
                <c:pt idx="10">
                  <c:v>5.8200000000000002E-2</c:v>
                </c:pt>
                <c:pt idx="11">
                  <c:v>6.4345833333333338E-2</c:v>
                </c:pt>
                <c:pt idx="12">
                  <c:v>7.0483333333333342E-2</c:v>
                </c:pt>
                <c:pt idx="13">
                  <c:v>7.6625000000000013E-2</c:v>
                </c:pt>
                <c:pt idx="14">
                  <c:v>8.2775000000000015E-2</c:v>
                </c:pt>
                <c:pt idx="15">
                  <c:v>8.8937500000000017E-2</c:v>
                </c:pt>
                <c:pt idx="16">
                  <c:v>9.5120833333333349E-2</c:v>
                </c:pt>
                <c:pt idx="17">
                  <c:v>0.10130833333333335</c:v>
                </c:pt>
                <c:pt idx="18">
                  <c:v>0.10749722222222223</c:v>
                </c:pt>
                <c:pt idx="19">
                  <c:v>0.11370277777777779</c:v>
                </c:pt>
                <c:pt idx="20">
                  <c:v>0.11991527777777779</c:v>
                </c:pt>
                <c:pt idx="21">
                  <c:v>0.12613194444444445</c:v>
                </c:pt>
                <c:pt idx="22">
                  <c:v>0.13236944444444446</c:v>
                </c:pt>
                <c:pt idx="23">
                  <c:v>0.13861111111111113</c:v>
                </c:pt>
                <c:pt idx="24">
                  <c:v>0.14484861111111114</c:v>
                </c:pt>
                <c:pt idx="25">
                  <c:v>0.15108611111111114</c:v>
                </c:pt>
                <c:pt idx="26">
                  <c:v>0.15731944444444448</c:v>
                </c:pt>
                <c:pt idx="27">
                  <c:v>0.16356527777777782</c:v>
                </c:pt>
                <c:pt idx="28">
                  <c:v>0.16982361111111116</c:v>
                </c:pt>
                <c:pt idx="29">
                  <c:v>0.17607777777777783</c:v>
                </c:pt>
                <c:pt idx="30">
                  <c:v>0.18232777777777784</c:v>
                </c:pt>
                <c:pt idx="31">
                  <c:v>0.18858611111111118</c:v>
                </c:pt>
                <c:pt idx="32">
                  <c:v>0.19485277777777785</c:v>
                </c:pt>
                <c:pt idx="33">
                  <c:v>0.20112361111111118</c:v>
                </c:pt>
                <c:pt idx="34">
                  <c:v>0.20740277777777785</c:v>
                </c:pt>
                <c:pt idx="35">
                  <c:v>0.21369444444444452</c:v>
                </c:pt>
                <c:pt idx="36">
                  <c:v>0.21997361111111119</c:v>
                </c:pt>
                <c:pt idx="37">
                  <c:v>0.22624861111111119</c:v>
                </c:pt>
                <c:pt idx="38">
                  <c:v>0.23254027777777786</c:v>
                </c:pt>
                <c:pt idx="39">
                  <c:v>0.23883194444444453</c:v>
                </c:pt>
                <c:pt idx="40">
                  <c:v>0.24513611111111119</c:v>
                </c:pt>
                <c:pt idx="41">
                  <c:v>0.25146111111111119</c:v>
                </c:pt>
                <c:pt idx="42">
                  <c:v>0.25779444444444455</c:v>
                </c:pt>
                <c:pt idx="43">
                  <c:v>0.26412777777777791</c:v>
                </c:pt>
                <c:pt idx="44">
                  <c:v>0.2704694444444446</c:v>
                </c:pt>
                <c:pt idx="45">
                  <c:v>0.27681944444444462</c:v>
                </c:pt>
                <c:pt idx="46">
                  <c:v>0.28316944444444464</c:v>
                </c:pt>
                <c:pt idx="47">
                  <c:v>0.28951527777777797</c:v>
                </c:pt>
                <c:pt idx="48">
                  <c:v>0.2958611111111113</c:v>
                </c:pt>
                <c:pt idx="49">
                  <c:v>0.30221527777777796</c:v>
                </c:pt>
                <c:pt idx="50">
                  <c:v>0.30857361111111131</c:v>
                </c:pt>
                <c:pt idx="51">
                  <c:v>0.31493194444444467</c:v>
                </c:pt>
                <c:pt idx="52">
                  <c:v>0.32129027777777802</c:v>
                </c:pt>
                <c:pt idx="53">
                  <c:v>0.32765277777777801</c:v>
                </c:pt>
                <c:pt idx="54">
                  <c:v>0.33402361111111134</c:v>
                </c:pt>
                <c:pt idx="55">
                  <c:v>0.340402777777778</c:v>
                </c:pt>
                <c:pt idx="56">
                  <c:v>0.34678888888888909</c:v>
                </c:pt>
                <c:pt idx="57">
                  <c:v>0.35318333333333352</c:v>
                </c:pt>
                <c:pt idx="58">
                  <c:v>0.35957916666666684</c:v>
                </c:pt>
                <c:pt idx="59">
                  <c:v>0.36598750000000019</c:v>
                </c:pt>
                <c:pt idx="60">
                  <c:v>0.37244166666666684</c:v>
                </c:pt>
                <c:pt idx="61">
                  <c:v>0.37894583333333348</c:v>
                </c:pt>
                <c:pt idx="62">
                  <c:v>0.38545416666666682</c:v>
                </c:pt>
                <c:pt idx="63">
                  <c:v>0.3919416666666668</c:v>
                </c:pt>
                <c:pt idx="64">
                  <c:v>0.39841666666666681</c:v>
                </c:pt>
                <c:pt idx="65">
                  <c:v>0.40487500000000015</c:v>
                </c:pt>
                <c:pt idx="66">
                  <c:v>0.41134166666666683</c:v>
                </c:pt>
                <c:pt idx="67">
                  <c:v>0.41782916666666681</c:v>
                </c:pt>
                <c:pt idx="68">
                  <c:v>0.42431666666666679</c:v>
                </c:pt>
                <c:pt idx="69">
                  <c:v>0.43079583333333343</c:v>
                </c:pt>
                <c:pt idx="70">
                  <c:v>0.43727500000000008</c:v>
                </c:pt>
                <c:pt idx="71">
                  <c:v>0.44376666666666675</c:v>
                </c:pt>
                <c:pt idx="72">
                  <c:v>0.45026666666666676</c:v>
                </c:pt>
                <c:pt idx="73">
                  <c:v>0.45676250000000007</c:v>
                </c:pt>
                <c:pt idx="74">
                  <c:v>0.46325000000000005</c:v>
                </c:pt>
                <c:pt idx="75">
                  <c:v>0.46973333333333339</c:v>
                </c:pt>
                <c:pt idx="76">
                  <c:v>0.47622083333333337</c:v>
                </c:pt>
                <c:pt idx="77">
                  <c:v>0.48271250000000004</c:v>
                </c:pt>
                <c:pt idx="78">
                  <c:v>0.48921111111111115</c:v>
                </c:pt>
                <c:pt idx="79">
                  <c:v>0.49572638888888892</c:v>
                </c:pt>
                <c:pt idx="80">
                  <c:v>0.50225555555555557</c:v>
                </c:pt>
                <c:pt idx="81">
                  <c:v>0.50879305555555554</c:v>
                </c:pt>
                <c:pt idx="82">
                  <c:v>0.5153430555555556</c:v>
                </c:pt>
                <c:pt idx="83">
                  <c:v>0.52188055555555557</c:v>
                </c:pt>
                <c:pt idx="84">
                  <c:v>0.52842222222222224</c:v>
                </c:pt>
                <c:pt idx="85">
                  <c:v>0.53499305555555554</c:v>
                </c:pt>
                <c:pt idx="86">
                  <c:v>0.54156388888888884</c:v>
                </c:pt>
                <c:pt idx="87">
                  <c:v>0.54813888888888884</c:v>
                </c:pt>
                <c:pt idx="88">
                  <c:v>0.55472638888888881</c:v>
                </c:pt>
                <c:pt idx="89">
                  <c:v>0.56131805555555547</c:v>
                </c:pt>
                <c:pt idx="90">
                  <c:v>0.56790972222222214</c:v>
                </c:pt>
                <c:pt idx="91">
                  <c:v>0.57449305555555552</c:v>
                </c:pt>
                <c:pt idx="92">
                  <c:v>0.58104722222222216</c:v>
                </c:pt>
                <c:pt idx="93">
                  <c:v>0.58759305555555552</c:v>
                </c:pt>
                <c:pt idx="94">
                  <c:v>0.59415555555555555</c:v>
                </c:pt>
                <c:pt idx="95">
                  <c:v>0.60073472222222224</c:v>
                </c:pt>
                <c:pt idx="96">
                  <c:v>0.6073263888888889</c:v>
                </c:pt>
                <c:pt idx="97">
                  <c:v>0.61391805555555556</c:v>
                </c:pt>
                <c:pt idx="98">
                  <c:v>0.62051666666666672</c:v>
                </c:pt>
                <c:pt idx="99">
                  <c:v>0.62713194444444453</c:v>
                </c:pt>
                <c:pt idx="100">
                  <c:v>0.63375694444444453</c:v>
                </c:pt>
                <c:pt idx="101">
                  <c:v>0.64038333333333342</c:v>
                </c:pt>
                <c:pt idx="102">
                  <c:v>0.64700138888888892</c:v>
                </c:pt>
                <c:pt idx="103">
                  <c:v>0.65361805555555563</c:v>
                </c:pt>
                <c:pt idx="104">
                  <c:v>0.66023472222222235</c:v>
                </c:pt>
                <c:pt idx="105">
                  <c:v>0.66685555555555565</c:v>
                </c:pt>
                <c:pt idx="106">
                  <c:v>0.67349305555555561</c:v>
                </c:pt>
                <c:pt idx="107">
                  <c:v>0.68014305555555565</c:v>
                </c:pt>
                <c:pt idx="108">
                  <c:v>0.68680138888888898</c:v>
                </c:pt>
                <c:pt idx="109">
                  <c:v>0.69346388888888899</c:v>
                </c:pt>
                <c:pt idx="110">
                  <c:v>0.70013472222222228</c:v>
                </c:pt>
                <c:pt idx="111">
                  <c:v>0.70682638888888893</c:v>
                </c:pt>
                <c:pt idx="112">
                  <c:v>0.71353472222222225</c:v>
                </c:pt>
                <c:pt idx="113">
                  <c:v>0.72025138888888895</c:v>
                </c:pt>
                <c:pt idx="114">
                  <c:v>0.72697222222222224</c:v>
                </c:pt>
                <c:pt idx="115">
                  <c:v>0.73369722222222222</c:v>
                </c:pt>
                <c:pt idx="116">
                  <c:v>0.74044305555555556</c:v>
                </c:pt>
                <c:pt idx="117">
                  <c:v>0.74720555555555557</c:v>
                </c:pt>
                <c:pt idx="118">
                  <c:v>0.75397222222222227</c:v>
                </c:pt>
                <c:pt idx="119">
                  <c:v>0.76073888888888896</c:v>
                </c:pt>
                <c:pt idx="120">
                  <c:v>0.76750555555555566</c:v>
                </c:pt>
                <c:pt idx="121">
                  <c:v>0.77424305555555561</c:v>
                </c:pt>
                <c:pt idx="122">
                  <c:v>0.78097222222222229</c:v>
                </c:pt>
                <c:pt idx="123">
                  <c:v>0.7877305555555556</c:v>
                </c:pt>
                <c:pt idx="124">
                  <c:v>0.7944972222222223</c:v>
                </c:pt>
                <c:pt idx="125">
                  <c:v>0.8012597222222223</c:v>
                </c:pt>
                <c:pt idx="126">
                  <c:v>0.80803055555555559</c:v>
                </c:pt>
                <c:pt idx="127">
                  <c:v>0.81483611111111109</c:v>
                </c:pt>
                <c:pt idx="128">
                  <c:v>0.82166666666666666</c:v>
                </c:pt>
                <c:pt idx="129">
                  <c:v>0.82848333333333335</c:v>
                </c:pt>
                <c:pt idx="130">
                  <c:v>0.83528749999999996</c:v>
                </c:pt>
                <c:pt idx="131">
                  <c:v>0.84210833333333335</c:v>
                </c:pt>
                <c:pt idx="132">
                  <c:v>0.84894999999999998</c:v>
                </c:pt>
                <c:pt idx="133">
                  <c:v>0.85580833333333328</c:v>
                </c:pt>
                <c:pt idx="134">
                  <c:v>0.86267499999999997</c:v>
                </c:pt>
                <c:pt idx="135">
                  <c:v>0.86953333333333327</c:v>
                </c:pt>
                <c:pt idx="136">
                  <c:v>0.87638333333333329</c:v>
                </c:pt>
                <c:pt idx="137">
                  <c:v>0.88323750000000001</c:v>
                </c:pt>
                <c:pt idx="138">
                  <c:v>0.89009583333333331</c:v>
                </c:pt>
                <c:pt idx="139">
                  <c:v>0.89696666666666669</c:v>
                </c:pt>
                <c:pt idx="140">
                  <c:v>0.90385833333333332</c:v>
                </c:pt>
                <c:pt idx="141">
                  <c:v>0.91076250000000003</c:v>
                </c:pt>
                <c:pt idx="142">
                  <c:v>0.91767500000000002</c:v>
                </c:pt>
                <c:pt idx="143">
                  <c:v>0.92459583333333339</c:v>
                </c:pt>
                <c:pt idx="144">
                  <c:v>0.93152083333333335</c:v>
                </c:pt>
                <c:pt idx="145">
                  <c:v>0.93845000000000001</c:v>
                </c:pt>
                <c:pt idx="146">
                  <c:v>0.94539166666666663</c:v>
                </c:pt>
                <c:pt idx="147">
                  <c:v>0.95234999999999992</c:v>
                </c:pt>
                <c:pt idx="148">
                  <c:v>0.95930833333333321</c:v>
                </c:pt>
                <c:pt idx="149">
                  <c:v>0.96627083333333319</c:v>
                </c:pt>
                <c:pt idx="150">
                  <c:v>0.97325416666666653</c:v>
                </c:pt>
                <c:pt idx="151">
                  <c:v>0.98025416666666654</c:v>
                </c:pt>
                <c:pt idx="152">
                  <c:v>0.9872749999999999</c:v>
                </c:pt>
                <c:pt idx="153">
                  <c:v>0.99431249999999993</c:v>
                </c:pt>
                <c:pt idx="154">
                  <c:v>1.0013583333333334</c:v>
                </c:pt>
                <c:pt idx="155">
                  <c:v>1.0084124999999999</c:v>
                </c:pt>
                <c:pt idx="156">
                  <c:v>1.0154861111111111</c:v>
                </c:pt>
                <c:pt idx="157">
                  <c:v>1.0225847222222222</c:v>
                </c:pt>
                <c:pt idx="158">
                  <c:v>1.0296972222222223</c:v>
                </c:pt>
                <c:pt idx="159">
                  <c:v>1.0368194444444445</c:v>
                </c:pt>
                <c:pt idx="160">
                  <c:v>1.0439500000000002</c:v>
                </c:pt>
                <c:pt idx="161">
                  <c:v>1.0510875000000002</c:v>
                </c:pt>
                <c:pt idx="162">
                  <c:v>1.058227777777778</c:v>
                </c:pt>
                <c:pt idx="163">
                  <c:v>1.0653722222222224</c:v>
                </c:pt>
                <c:pt idx="164">
                  <c:v>1.0725472222222223</c:v>
                </c:pt>
                <c:pt idx="165">
                  <c:v>1.079751388888889</c:v>
                </c:pt>
                <c:pt idx="166">
                  <c:v>1.0869722222222222</c:v>
                </c:pt>
                <c:pt idx="167">
                  <c:v>1.0941847222222223</c:v>
                </c:pt>
                <c:pt idx="168">
                  <c:v>1.101388888888889</c:v>
                </c:pt>
                <c:pt idx="169">
                  <c:v>1.1086097222222222</c:v>
                </c:pt>
                <c:pt idx="170">
                  <c:v>1.1158555555555556</c:v>
                </c:pt>
                <c:pt idx="171">
                  <c:v>1.1231222222222224</c:v>
                </c:pt>
                <c:pt idx="172">
                  <c:v>1.1304013888888891</c:v>
                </c:pt>
                <c:pt idx="173">
                  <c:v>1.1377055555555557</c:v>
                </c:pt>
                <c:pt idx="174">
                  <c:v>1.1450222222222224</c:v>
                </c:pt>
                <c:pt idx="175">
                  <c:v>1.1523472222222224</c:v>
                </c:pt>
                <c:pt idx="176">
                  <c:v>1.1596805555555558</c:v>
                </c:pt>
                <c:pt idx="177">
                  <c:v>1.1670222222222224</c:v>
                </c:pt>
                <c:pt idx="178">
                  <c:v>1.1743888888888891</c:v>
                </c:pt>
                <c:pt idx="179">
                  <c:v>1.1817805555555558</c:v>
                </c:pt>
                <c:pt idx="180">
                  <c:v>1.1891930555555559</c:v>
                </c:pt>
                <c:pt idx="181">
                  <c:v>1.1966263888888893</c:v>
                </c:pt>
                <c:pt idx="182">
                  <c:v>1.2040847222222226</c:v>
                </c:pt>
                <c:pt idx="183">
                  <c:v>1.2115888888888893</c:v>
                </c:pt>
                <c:pt idx="184">
                  <c:v>1.2191013888888893</c:v>
                </c:pt>
                <c:pt idx="185">
                  <c:v>1.2265888888888894</c:v>
                </c:pt>
                <c:pt idx="186">
                  <c:v>1.2340722222222227</c:v>
                </c:pt>
                <c:pt idx="187">
                  <c:v>1.241555555555556</c:v>
                </c:pt>
                <c:pt idx="188">
                  <c:v>1.2490472222222226</c:v>
                </c:pt>
                <c:pt idx="189">
                  <c:v>1.2565722222222226</c:v>
                </c:pt>
                <c:pt idx="190">
                  <c:v>1.2641347222222226</c:v>
                </c:pt>
                <c:pt idx="191">
                  <c:v>1.2717055555555559</c:v>
                </c:pt>
                <c:pt idx="192">
                  <c:v>1.279280555555556</c:v>
                </c:pt>
                <c:pt idx="193">
                  <c:v>1.286880555555556</c:v>
                </c:pt>
                <c:pt idx="194">
                  <c:v>1.2945138888888894</c:v>
                </c:pt>
                <c:pt idx="195">
                  <c:v>1.3021472222222228</c:v>
                </c:pt>
                <c:pt idx="196">
                  <c:v>1.3098138888888895</c:v>
                </c:pt>
                <c:pt idx="197">
                  <c:v>1.3175430555555561</c:v>
                </c:pt>
                <c:pt idx="198">
                  <c:v>1.3252847222222228</c:v>
                </c:pt>
                <c:pt idx="199">
                  <c:v>1.3329972222222228</c:v>
                </c:pt>
                <c:pt idx="200">
                  <c:v>1.3406763888888895</c:v>
                </c:pt>
                <c:pt idx="201">
                  <c:v>1.3483555555555562</c:v>
                </c:pt>
                <c:pt idx="202">
                  <c:v>1.3560555555555562</c:v>
                </c:pt>
                <c:pt idx="203">
                  <c:v>1.3637680555555562</c:v>
                </c:pt>
                <c:pt idx="204">
                  <c:v>1.3714847222222228</c:v>
                </c:pt>
                <c:pt idx="205">
                  <c:v>1.3792222222222228</c:v>
                </c:pt>
                <c:pt idx="206">
                  <c:v>1.3869805555555561</c:v>
                </c:pt>
                <c:pt idx="207">
                  <c:v>1.3947472222222228</c:v>
                </c:pt>
                <c:pt idx="208">
                  <c:v>1.4025388888888894</c:v>
                </c:pt>
                <c:pt idx="209">
                  <c:v>1.4103638888888894</c:v>
                </c:pt>
                <c:pt idx="210">
                  <c:v>1.4182138888888893</c:v>
                </c:pt>
                <c:pt idx="211">
                  <c:v>1.4260972222222226</c:v>
                </c:pt>
                <c:pt idx="212">
                  <c:v>1.434005555555556</c:v>
                </c:pt>
                <c:pt idx="213">
                  <c:v>1.4419250000000003</c:v>
                </c:pt>
                <c:pt idx="214">
                  <c:v>1.4498611111111115</c:v>
                </c:pt>
                <c:pt idx="215">
                  <c:v>1.4578194444444448</c:v>
                </c:pt>
                <c:pt idx="216">
                  <c:v>1.4658069444444448</c:v>
                </c:pt>
                <c:pt idx="217">
                  <c:v>1.4738277777777782</c:v>
                </c:pt>
                <c:pt idx="218">
                  <c:v>1.4818694444444449</c:v>
                </c:pt>
                <c:pt idx="219">
                  <c:v>1.489931944444445</c:v>
                </c:pt>
                <c:pt idx="220">
                  <c:v>1.498019444444445</c:v>
                </c:pt>
                <c:pt idx="221">
                  <c:v>1.506144444444445</c:v>
                </c:pt>
                <c:pt idx="222">
                  <c:v>1.5143111111111116</c:v>
                </c:pt>
                <c:pt idx="223">
                  <c:v>1.5225111111111116</c:v>
                </c:pt>
                <c:pt idx="224">
                  <c:v>1.5307444444444449</c:v>
                </c:pt>
                <c:pt idx="225">
                  <c:v>1.5390111111111116</c:v>
                </c:pt>
                <c:pt idx="226">
                  <c:v>1.5473083333333337</c:v>
                </c:pt>
                <c:pt idx="227">
                  <c:v>1.5556305555555558</c:v>
                </c:pt>
                <c:pt idx="228">
                  <c:v>1.5639888888888891</c:v>
                </c:pt>
                <c:pt idx="229">
                  <c:v>1.5723930555555559</c:v>
                </c:pt>
                <c:pt idx="230">
                  <c:v>1.5808388888888891</c:v>
                </c:pt>
                <c:pt idx="231">
                  <c:v>1.5893138888888891</c:v>
                </c:pt>
                <c:pt idx="232">
                  <c:v>1.5978097222222225</c:v>
                </c:pt>
                <c:pt idx="233">
                  <c:v>1.6063555555555558</c:v>
                </c:pt>
                <c:pt idx="234">
                  <c:v>1.6149472222222225</c:v>
                </c:pt>
                <c:pt idx="235">
                  <c:v>1.6235722222222226</c:v>
                </c:pt>
                <c:pt idx="236">
                  <c:v>1.6322472222222226</c:v>
                </c:pt>
                <c:pt idx="237">
                  <c:v>1.6409722222222227</c:v>
                </c:pt>
                <c:pt idx="238">
                  <c:v>1.6497472222222227</c:v>
                </c:pt>
                <c:pt idx="239">
                  <c:v>1.6585763888888894</c:v>
                </c:pt>
                <c:pt idx="240">
                  <c:v>1.6674472222222227</c:v>
                </c:pt>
                <c:pt idx="241">
                  <c:v>1.6763597222222228</c:v>
                </c:pt>
                <c:pt idx="242">
                  <c:v>1.6853055555555563</c:v>
                </c:pt>
                <c:pt idx="243">
                  <c:v>1.6942888888888896</c:v>
                </c:pt>
                <c:pt idx="244">
                  <c:v>1.7033430555555562</c:v>
                </c:pt>
                <c:pt idx="245">
                  <c:v>1.7124722222222228</c:v>
                </c:pt>
                <c:pt idx="246">
                  <c:v>1.7216680555555561</c:v>
                </c:pt>
                <c:pt idx="247">
                  <c:v>1.7309222222222227</c:v>
                </c:pt>
                <c:pt idx="248">
                  <c:v>1.7402222222222228</c:v>
                </c:pt>
                <c:pt idx="249">
                  <c:v>1.7495805555555561</c:v>
                </c:pt>
                <c:pt idx="250">
                  <c:v>1.7590138888888895</c:v>
                </c:pt>
              </c:numCache>
            </c:numRef>
          </c:xVal>
          <c:yVal>
            <c:numRef>
              <c:f>'Batch 10'!$L$34:$L$2003</c:f>
              <c:numCache>
                <c:formatCode>General</c:formatCode>
                <c:ptCount val="1970"/>
                <c:pt idx="0">
                  <c:v>8380</c:v>
                </c:pt>
                <c:pt idx="1">
                  <c:v>8370</c:v>
                </c:pt>
                <c:pt idx="2">
                  <c:v>8330</c:v>
                </c:pt>
                <c:pt idx="3">
                  <c:v>8290</c:v>
                </c:pt>
                <c:pt idx="4">
                  <c:v>8250</c:v>
                </c:pt>
                <c:pt idx="5">
                  <c:v>8220</c:v>
                </c:pt>
                <c:pt idx="6">
                  <c:v>8180</c:v>
                </c:pt>
                <c:pt idx="7">
                  <c:v>8140</c:v>
                </c:pt>
                <c:pt idx="8">
                  <c:v>8100</c:v>
                </c:pt>
                <c:pt idx="9">
                  <c:v>8060</c:v>
                </c:pt>
                <c:pt idx="10">
                  <c:v>8030</c:v>
                </c:pt>
                <c:pt idx="11">
                  <c:v>7990</c:v>
                </c:pt>
                <c:pt idx="12">
                  <c:v>7950</c:v>
                </c:pt>
                <c:pt idx="13">
                  <c:v>7910</c:v>
                </c:pt>
                <c:pt idx="14">
                  <c:v>7870</c:v>
                </c:pt>
                <c:pt idx="15">
                  <c:v>7830</c:v>
                </c:pt>
                <c:pt idx="16">
                  <c:v>7790</c:v>
                </c:pt>
                <c:pt idx="17">
                  <c:v>7760</c:v>
                </c:pt>
                <c:pt idx="18">
                  <c:v>7720</c:v>
                </c:pt>
                <c:pt idx="19">
                  <c:v>7680</c:v>
                </c:pt>
                <c:pt idx="20">
                  <c:v>7650</c:v>
                </c:pt>
                <c:pt idx="21">
                  <c:v>7610</c:v>
                </c:pt>
                <c:pt idx="22">
                  <c:v>7560</c:v>
                </c:pt>
                <c:pt idx="23">
                  <c:v>7520</c:v>
                </c:pt>
                <c:pt idx="24">
                  <c:v>7480</c:v>
                </c:pt>
                <c:pt idx="25">
                  <c:v>7430</c:v>
                </c:pt>
                <c:pt idx="26">
                  <c:v>7380</c:v>
                </c:pt>
                <c:pt idx="27">
                  <c:v>7340</c:v>
                </c:pt>
                <c:pt idx="28">
                  <c:v>7310</c:v>
                </c:pt>
                <c:pt idx="29">
                  <c:v>7270</c:v>
                </c:pt>
                <c:pt idx="30">
                  <c:v>7230</c:v>
                </c:pt>
                <c:pt idx="31">
                  <c:v>7190</c:v>
                </c:pt>
                <c:pt idx="32">
                  <c:v>7150</c:v>
                </c:pt>
                <c:pt idx="33">
                  <c:v>7120</c:v>
                </c:pt>
                <c:pt idx="34">
                  <c:v>7080</c:v>
                </c:pt>
                <c:pt idx="35">
                  <c:v>7050</c:v>
                </c:pt>
                <c:pt idx="36">
                  <c:v>7010</c:v>
                </c:pt>
                <c:pt idx="37">
                  <c:v>6970</c:v>
                </c:pt>
                <c:pt idx="38">
                  <c:v>6940</c:v>
                </c:pt>
                <c:pt idx="39">
                  <c:v>6900</c:v>
                </c:pt>
                <c:pt idx="40">
                  <c:v>6860</c:v>
                </c:pt>
                <c:pt idx="41">
                  <c:v>6830</c:v>
                </c:pt>
                <c:pt idx="42">
                  <c:v>6790</c:v>
                </c:pt>
                <c:pt idx="43">
                  <c:v>6750</c:v>
                </c:pt>
                <c:pt idx="44">
                  <c:v>6720</c:v>
                </c:pt>
                <c:pt idx="45">
                  <c:v>6680</c:v>
                </c:pt>
                <c:pt idx="46">
                  <c:v>6650</c:v>
                </c:pt>
                <c:pt idx="47">
                  <c:v>6610</c:v>
                </c:pt>
                <c:pt idx="48">
                  <c:v>6580</c:v>
                </c:pt>
                <c:pt idx="49">
                  <c:v>6540</c:v>
                </c:pt>
                <c:pt idx="50">
                  <c:v>6510</c:v>
                </c:pt>
                <c:pt idx="51">
                  <c:v>6470</c:v>
                </c:pt>
                <c:pt idx="52">
                  <c:v>6440</c:v>
                </c:pt>
                <c:pt idx="53">
                  <c:v>6400</c:v>
                </c:pt>
                <c:pt idx="54">
                  <c:v>6370</c:v>
                </c:pt>
                <c:pt idx="55">
                  <c:v>6330</c:v>
                </c:pt>
                <c:pt idx="56">
                  <c:v>6300</c:v>
                </c:pt>
                <c:pt idx="57">
                  <c:v>6270</c:v>
                </c:pt>
                <c:pt idx="58">
                  <c:v>6230</c:v>
                </c:pt>
                <c:pt idx="59">
                  <c:v>6200</c:v>
                </c:pt>
                <c:pt idx="60">
                  <c:v>6160</c:v>
                </c:pt>
                <c:pt idx="61">
                  <c:v>6130</c:v>
                </c:pt>
                <c:pt idx="62">
                  <c:v>6090</c:v>
                </c:pt>
                <c:pt idx="63">
                  <c:v>6060</c:v>
                </c:pt>
                <c:pt idx="64">
                  <c:v>6030</c:v>
                </c:pt>
                <c:pt idx="65">
                  <c:v>5990</c:v>
                </c:pt>
                <c:pt idx="66">
                  <c:v>5960</c:v>
                </c:pt>
                <c:pt idx="67">
                  <c:v>5930</c:v>
                </c:pt>
                <c:pt idx="68">
                  <c:v>5890</c:v>
                </c:pt>
                <c:pt idx="69">
                  <c:v>5860</c:v>
                </c:pt>
                <c:pt idx="70">
                  <c:v>5830</c:v>
                </c:pt>
                <c:pt idx="71">
                  <c:v>5790</c:v>
                </c:pt>
                <c:pt idx="72">
                  <c:v>5760</c:v>
                </c:pt>
                <c:pt idx="73">
                  <c:v>5730</c:v>
                </c:pt>
                <c:pt idx="74">
                  <c:v>5700</c:v>
                </c:pt>
                <c:pt idx="75">
                  <c:v>5660</c:v>
                </c:pt>
                <c:pt idx="76">
                  <c:v>5630</c:v>
                </c:pt>
                <c:pt idx="77">
                  <c:v>5600</c:v>
                </c:pt>
                <c:pt idx="78">
                  <c:v>5570</c:v>
                </c:pt>
                <c:pt idx="79">
                  <c:v>5530</c:v>
                </c:pt>
                <c:pt idx="80">
                  <c:v>5500</c:v>
                </c:pt>
                <c:pt idx="81">
                  <c:v>5470</c:v>
                </c:pt>
                <c:pt idx="82">
                  <c:v>5440</c:v>
                </c:pt>
                <c:pt idx="83">
                  <c:v>5410</c:v>
                </c:pt>
                <c:pt idx="84">
                  <c:v>5380</c:v>
                </c:pt>
                <c:pt idx="85">
                  <c:v>5340</c:v>
                </c:pt>
                <c:pt idx="86">
                  <c:v>5310</c:v>
                </c:pt>
                <c:pt idx="87">
                  <c:v>5280</c:v>
                </c:pt>
                <c:pt idx="88">
                  <c:v>5250</c:v>
                </c:pt>
                <c:pt idx="89">
                  <c:v>5220</c:v>
                </c:pt>
                <c:pt idx="90">
                  <c:v>5190</c:v>
                </c:pt>
                <c:pt idx="91">
                  <c:v>5160</c:v>
                </c:pt>
                <c:pt idx="92">
                  <c:v>5130</c:v>
                </c:pt>
                <c:pt idx="93">
                  <c:v>5100</c:v>
                </c:pt>
                <c:pt idx="94">
                  <c:v>5070</c:v>
                </c:pt>
                <c:pt idx="95">
                  <c:v>5040</c:v>
                </c:pt>
                <c:pt idx="96">
                  <c:v>5010</c:v>
                </c:pt>
                <c:pt idx="97">
                  <c:v>4980</c:v>
                </c:pt>
                <c:pt idx="98">
                  <c:v>4950</c:v>
                </c:pt>
                <c:pt idx="99">
                  <c:v>4910</c:v>
                </c:pt>
                <c:pt idx="100">
                  <c:v>4880</c:v>
                </c:pt>
                <c:pt idx="101">
                  <c:v>4850</c:v>
                </c:pt>
                <c:pt idx="102">
                  <c:v>4820</c:v>
                </c:pt>
                <c:pt idx="103">
                  <c:v>4790</c:v>
                </c:pt>
                <c:pt idx="104">
                  <c:v>4770</c:v>
                </c:pt>
                <c:pt idx="105">
                  <c:v>4740</c:v>
                </c:pt>
                <c:pt idx="106">
                  <c:v>4710</c:v>
                </c:pt>
                <c:pt idx="107">
                  <c:v>4680</c:v>
                </c:pt>
                <c:pt idx="108">
                  <c:v>4660</c:v>
                </c:pt>
                <c:pt idx="109">
                  <c:v>4630</c:v>
                </c:pt>
                <c:pt idx="110">
                  <c:v>4600</c:v>
                </c:pt>
                <c:pt idx="111">
                  <c:v>4570</c:v>
                </c:pt>
                <c:pt idx="112">
                  <c:v>4540</c:v>
                </c:pt>
                <c:pt idx="113">
                  <c:v>4520</c:v>
                </c:pt>
                <c:pt idx="114">
                  <c:v>4480</c:v>
                </c:pt>
                <c:pt idx="115">
                  <c:v>4460</c:v>
                </c:pt>
                <c:pt idx="116">
                  <c:v>4420</c:v>
                </c:pt>
                <c:pt idx="117">
                  <c:v>4400</c:v>
                </c:pt>
                <c:pt idx="118">
                  <c:v>4370</c:v>
                </c:pt>
                <c:pt idx="119">
                  <c:v>4340</c:v>
                </c:pt>
                <c:pt idx="120">
                  <c:v>4310</c:v>
                </c:pt>
                <c:pt idx="121">
                  <c:v>4280</c:v>
                </c:pt>
                <c:pt idx="122">
                  <c:v>4250</c:v>
                </c:pt>
                <c:pt idx="123">
                  <c:v>4230</c:v>
                </c:pt>
                <c:pt idx="124">
                  <c:v>4200</c:v>
                </c:pt>
                <c:pt idx="125">
                  <c:v>4170</c:v>
                </c:pt>
                <c:pt idx="126">
                  <c:v>4140</c:v>
                </c:pt>
                <c:pt idx="127">
                  <c:v>4110</c:v>
                </c:pt>
                <c:pt idx="128">
                  <c:v>4080</c:v>
                </c:pt>
                <c:pt idx="129">
                  <c:v>4050</c:v>
                </c:pt>
                <c:pt idx="130">
                  <c:v>4020</c:v>
                </c:pt>
                <c:pt idx="131">
                  <c:v>3990</c:v>
                </c:pt>
                <c:pt idx="132">
                  <c:v>3960</c:v>
                </c:pt>
                <c:pt idx="133">
                  <c:v>3940</c:v>
                </c:pt>
                <c:pt idx="134">
                  <c:v>3910</c:v>
                </c:pt>
                <c:pt idx="135">
                  <c:v>3880</c:v>
                </c:pt>
                <c:pt idx="136">
                  <c:v>3850</c:v>
                </c:pt>
                <c:pt idx="137">
                  <c:v>3820</c:v>
                </c:pt>
                <c:pt idx="138">
                  <c:v>3790</c:v>
                </c:pt>
                <c:pt idx="139">
                  <c:v>3770</c:v>
                </c:pt>
                <c:pt idx="140">
                  <c:v>3740</c:v>
                </c:pt>
                <c:pt idx="141">
                  <c:v>3710</c:v>
                </c:pt>
                <c:pt idx="142">
                  <c:v>3680</c:v>
                </c:pt>
                <c:pt idx="143">
                  <c:v>3660</c:v>
                </c:pt>
                <c:pt idx="144">
                  <c:v>3630</c:v>
                </c:pt>
                <c:pt idx="145">
                  <c:v>3600</c:v>
                </c:pt>
                <c:pt idx="146">
                  <c:v>3570</c:v>
                </c:pt>
                <c:pt idx="147">
                  <c:v>3550</c:v>
                </c:pt>
                <c:pt idx="148">
                  <c:v>3520</c:v>
                </c:pt>
                <c:pt idx="149">
                  <c:v>3490</c:v>
                </c:pt>
                <c:pt idx="150">
                  <c:v>3460</c:v>
                </c:pt>
                <c:pt idx="151">
                  <c:v>3440</c:v>
                </c:pt>
                <c:pt idx="152">
                  <c:v>3410</c:v>
                </c:pt>
                <c:pt idx="153">
                  <c:v>3380</c:v>
                </c:pt>
                <c:pt idx="154">
                  <c:v>3350</c:v>
                </c:pt>
                <c:pt idx="155">
                  <c:v>3330</c:v>
                </c:pt>
                <c:pt idx="156">
                  <c:v>3300</c:v>
                </c:pt>
                <c:pt idx="157">
                  <c:v>3270</c:v>
                </c:pt>
                <c:pt idx="158">
                  <c:v>3240</c:v>
                </c:pt>
                <c:pt idx="159">
                  <c:v>3220</c:v>
                </c:pt>
                <c:pt idx="160">
                  <c:v>3190</c:v>
                </c:pt>
                <c:pt idx="161">
                  <c:v>3160</c:v>
                </c:pt>
                <c:pt idx="162">
                  <c:v>3140</c:v>
                </c:pt>
                <c:pt idx="163">
                  <c:v>3110</c:v>
                </c:pt>
                <c:pt idx="164">
                  <c:v>3080</c:v>
                </c:pt>
                <c:pt idx="165">
                  <c:v>3060</c:v>
                </c:pt>
                <c:pt idx="166">
                  <c:v>3030</c:v>
                </c:pt>
                <c:pt idx="167">
                  <c:v>3000</c:v>
                </c:pt>
                <c:pt idx="168">
                  <c:v>2980</c:v>
                </c:pt>
                <c:pt idx="169">
                  <c:v>2950</c:v>
                </c:pt>
                <c:pt idx="170">
                  <c:v>2930</c:v>
                </c:pt>
                <c:pt idx="171">
                  <c:v>2900</c:v>
                </c:pt>
                <c:pt idx="172">
                  <c:v>2870</c:v>
                </c:pt>
                <c:pt idx="173">
                  <c:v>2850</c:v>
                </c:pt>
                <c:pt idx="174">
                  <c:v>2820</c:v>
                </c:pt>
                <c:pt idx="175">
                  <c:v>2790</c:v>
                </c:pt>
                <c:pt idx="176">
                  <c:v>2770</c:v>
                </c:pt>
                <c:pt idx="177">
                  <c:v>2740</c:v>
                </c:pt>
                <c:pt idx="178">
                  <c:v>2720</c:v>
                </c:pt>
                <c:pt idx="179">
                  <c:v>2690</c:v>
                </c:pt>
                <c:pt idx="180">
                  <c:v>2660</c:v>
                </c:pt>
                <c:pt idx="181">
                  <c:v>2640</c:v>
                </c:pt>
                <c:pt idx="182">
                  <c:v>2610</c:v>
                </c:pt>
                <c:pt idx="183">
                  <c:v>2590</c:v>
                </c:pt>
                <c:pt idx="184">
                  <c:v>2560</c:v>
                </c:pt>
                <c:pt idx="185">
                  <c:v>2540</c:v>
                </c:pt>
                <c:pt idx="186">
                  <c:v>2510</c:v>
                </c:pt>
                <c:pt idx="187">
                  <c:v>2490</c:v>
                </c:pt>
                <c:pt idx="188">
                  <c:v>2460</c:v>
                </c:pt>
                <c:pt idx="189">
                  <c:v>2430</c:v>
                </c:pt>
                <c:pt idx="190">
                  <c:v>2410</c:v>
                </c:pt>
                <c:pt idx="191">
                  <c:v>2380</c:v>
                </c:pt>
                <c:pt idx="192">
                  <c:v>2360</c:v>
                </c:pt>
                <c:pt idx="193">
                  <c:v>2330</c:v>
                </c:pt>
                <c:pt idx="194">
                  <c:v>2310</c:v>
                </c:pt>
                <c:pt idx="195">
                  <c:v>2280</c:v>
                </c:pt>
                <c:pt idx="196">
                  <c:v>2260</c:v>
                </c:pt>
                <c:pt idx="197">
                  <c:v>2230</c:v>
                </c:pt>
                <c:pt idx="198">
                  <c:v>2210</c:v>
                </c:pt>
                <c:pt idx="199">
                  <c:v>2180</c:v>
                </c:pt>
                <c:pt idx="200">
                  <c:v>2160</c:v>
                </c:pt>
                <c:pt idx="201">
                  <c:v>2130</c:v>
                </c:pt>
                <c:pt idx="202">
                  <c:v>2110</c:v>
                </c:pt>
                <c:pt idx="203">
                  <c:v>2090</c:v>
                </c:pt>
                <c:pt idx="204">
                  <c:v>2060</c:v>
                </c:pt>
                <c:pt idx="205">
                  <c:v>2040</c:v>
                </c:pt>
                <c:pt idx="206">
                  <c:v>2010</c:v>
                </c:pt>
                <c:pt idx="207">
                  <c:v>1988</c:v>
                </c:pt>
                <c:pt idx="208">
                  <c:v>1964</c:v>
                </c:pt>
                <c:pt idx="209">
                  <c:v>1939</c:v>
                </c:pt>
                <c:pt idx="210">
                  <c:v>1915</c:v>
                </c:pt>
                <c:pt idx="211">
                  <c:v>1891</c:v>
                </c:pt>
                <c:pt idx="212">
                  <c:v>1867</c:v>
                </c:pt>
                <c:pt idx="213">
                  <c:v>1843</c:v>
                </c:pt>
                <c:pt idx="214">
                  <c:v>1819</c:v>
                </c:pt>
                <c:pt idx="215">
                  <c:v>1795</c:v>
                </c:pt>
                <c:pt idx="216">
                  <c:v>1771</c:v>
                </c:pt>
                <c:pt idx="217">
                  <c:v>1747</c:v>
                </c:pt>
                <c:pt idx="218">
                  <c:v>1723</c:v>
                </c:pt>
                <c:pt idx="219">
                  <c:v>1699</c:v>
                </c:pt>
                <c:pt idx="220">
                  <c:v>1676</c:v>
                </c:pt>
                <c:pt idx="221">
                  <c:v>1652</c:v>
                </c:pt>
                <c:pt idx="222">
                  <c:v>1628</c:v>
                </c:pt>
                <c:pt idx="223">
                  <c:v>1605</c:v>
                </c:pt>
                <c:pt idx="224">
                  <c:v>1581</c:v>
                </c:pt>
                <c:pt idx="225">
                  <c:v>1557</c:v>
                </c:pt>
                <c:pt idx="226">
                  <c:v>1534</c:v>
                </c:pt>
                <c:pt idx="227">
                  <c:v>1511</c:v>
                </c:pt>
                <c:pt idx="228">
                  <c:v>1487</c:v>
                </c:pt>
                <c:pt idx="229">
                  <c:v>1464</c:v>
                </c:pt>
                <c:pt idx="230">
                  <c:v>1441</c:v>
                </c:pt>
                <c:pt idx="231">
                  <c:v>1418</c:v>
                </c:pt>
                <c:pt idx="232">
                  <c:v>1395</c:v>
                </c:pt>
                <c:pt idx="233">
                  <c:v>1372</c:v>
                </c:pt>
                <c:pt idx="234">
                  <c:v>1348</c:v>
                </c:pt>
                <c:pt idx="235">
                  <c:v>1325</c:v>
                </c:pt>
                <c:pt idx="236">
                  <c:v>1302</c:v>
                </c:pt>
                <c:pt idx="237">
                  <c:v>1279</c:v>
                </c:pt>
                <c:pt idx="238">
                  <c:v>1257</c:v>
                </c:pt>
                <c:pt idx="239">
                  <c:v>1234</c:v>
                </c:pt>
                <c:pt idx="240">
                  <c:v>1211</c:v>
                </c:pt>
                <c:pt idx="241">
                  <c:v>1188</c:v>
                </c:pt>
                <c:pt idx="242">
                  <c:v>1166</c:v>
                </c:pt>
                <c:pt idx="243">
                  <c:v>1143</c:v>
                </c:pt>
                <c:pt idx="244">
                  <c:v>1120</c:v>
                </c:pt>
                <c:pt idx="245">
                  <c:v>1098</c:v>
                </c:pt>
                <c:pt idx="246">
                  <c:v>1076</c:v>
                </c:pt>
                <c:pt idx="247">
                  <c:v>1053</c:v>
                </c:pt>
                <c:pt idx="248">
                  <c:v>1031</c:v>
                </c:pt>
                <c:pt idx="249">
                  <c:v>1009</c:v>
                </c:pt>
                <c:pt idx="250">
                  <c:v>986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629952"/>
        <c:axId val="341800448"/>
      </c:scatterChart>
      <c:valAx>
        <c:axId val="341629952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800448"/>
        <c:crosses val="autoZero"/>
        <c:crossBetween val="midCat"/>
      </c:valAx>
      <c:valAx>
        <c:axId val="341800448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629952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10'!$L$34:$L$2003</c:f>
              <c:numCache>
                <c:formatCode>General</c:formatCode>
                <c:ptCount val="1970"/>
                <c:pt idx="0">
                  <c:v>8380</c:v>
                </c:pt>
                <c:pt idx="1">
                  <c:v>8370</c:v>
                </c:pt>
                <c:pt idx="2">
                  <c:v>8330</c:v>
                </c:pt>
                <c:pt idx="3">
                  <c:v>8290</c:v>
                </c:pt>
                <c:pt idx="4">
                  <c:v>8250</c:v>
                </c:pt>
                <c:pt idx="5">
                  <c:v>8220</c:v>
                </c:pt>
                <c:pt idx="6">
                  <c:v>8180</c:v>
                </c:pt>
                <c:pt idx="7">
                  <c:v>8140</c:v>
                </c:pt>
                <c:pt idx="8">
                  <c:v>8100</c:v>
                </c:pt>
                <c:pt idx="9">
                  <c:v>8060</c:v>
                </c:pt>
                <c:pt idx="10">
                  <c:v>8030</c:v>
                </c:pt>
                <c:pt idx="11">
                  <c:v>7990</c:v>
                </c:pt>
                <c:pt idx="12">
                  <c:v>7950</c:v>
                </c:pt>
                <c:pt idx="13">
                  <c:v>7910</c:v>
                </c:pt>
                <c:pt idx="14">
                  <c:v>7870</c:v>
                </c:pt>
                <c:pt idx="15">
                  <c:v>7830</c:v>
                </c:pt>
                <c:pt idx="16">
                  <c:v>7790</c:v>
                </c:pt>
                <c:pt idx="17">
                  <c:v>7760</c:v>
                </c:pt>
                <c:pt idx="18">
                  <c:v>7720</c:v>
                </c:pt>
                <c:pt idx="19">
                  <c:v>7680</c:v>
                </c:pt>
                <c:pt idx="20">
                  <c:v>7650</c:v>
                </c:pt>
                <c:pt idx="21">
                  <c:v>7610</c:v>
                </c:pt>
                <c:pt idx="22">
                  <c:v>7560</c:v>
                </c:pt>
                <c:pt idx="23">
                  <c:v>7520</c:v>
                </c:pt>
                <c:pt idx="24">
                  <c:v>7480</c:v>
                </c:pt>
                <c:pt idx="25">
                  <c:v>7430</c:v>
                </c:pt>
                <c:pt idx="26">
                  <c:v>7380</c:v>
                </c:pt>
                <c:pt idx="27">
                  <c:v>7340</c:v>
                </c:pt>
                <c:pt idx="28">
                  <c:v>7310</c:v>
                </c:pt>
                <c:pt idx="29">
                  <c:v>7270</c:v>
                </c:pt>
                <c:pt idx="30">
                  <c:v>7230</c:v>
                </c:pt>
                <c:pt idx="31">
                  <c:v>7190</c:v>
                </c:pt>
                <c:pt idx="32">
                  <c:v>7150</c:v>
                </c:pt>
                <c:pt idx="33">
                  <c:v>7120</c:v>
                </c:pt>
                <c:pt idx="34">
                  <c:v>7080</c:v>
                </c:pt>
                <c:pt idx="35">
                  <c:v>7050</c:v>
                </c:pt>
                <c:pt idx="36">
                  <c:v>7010</c:v>
                </c:pt>
                <c:pt idx="37">
                  <c:v>6970</c:v>
                </c:pt>
                <c:pt idx="38">
                  <c:v>6940</c:v>
                </c:pt>
                <c:pt idx="39">
                  <c:v>6900</c:v>
                </c:pt>
                <c:pt idx="40">
                  <c:v>6860</c:v>
                </c:pt>
                <c:pt idx="41">
                  <c:v>6830</c:v>
                </c:pt>
                <c:pt idx="42">
                  <c:v>6790</c:v>
                </c:pt>
                <c:pt idx="43">
                  <c:v>6750</c:v>
                </c:pt>
                <c:pt idx="44">
                  <c:v>6720</c:v>
                </c:pt>
                <c:pt idx="45">
                  <c:v>6680</c:v>
                </c:pt>
                <c:pt idx="46">
                  <c:v>6650</c:v>
                </c:pt>
                <c:pt idx="47">
                  <c:v>6610</c:v>
                </c:pt>
                <c:pt idx="48">
                  <c:v>6580</c:v>
                </c:pt>
                <c:pt idx="49">
                  <c:v>6540</c:v>
                </c:pt>
                <c:pt idx="50">
                  <c:v>6510</c:v>
                </c:pt>
                <c:pt idx="51">
                  <c:v>6470</c:v>
                </c:pt>
                <c:pt idx="52">
                  <c:v>6440</c:v>
                </c:pt>
                <c:pt idx="53">
                  <c:v>6400</c:v>
                </c:pt>
                <c:pt idx="54">
                  <c:v>6370</c:v>
                </c:pt>
                <c:pt idx="55">
                  <c:v>6330</c:v>
                </c:pt>
                <c:pt idx="56">
                  <c:v>6300</c:v>
                </c:pt>
                <c:pt idx="57">
                  <c:v>6270</c:v>
                </c:pt>
                <c:pt idx="58">
                  <c:v>6230</c:v>
                </c:pt>
                <c:pt idx="59">
                  <c:v>6200</c:v>
                </c:pt>
                <c:pt idx="60">
                  <c:v>6160</c:v>
                </c:pt>
                <c:pt idx="61">
                  <c:v>6130</c:v>
                </c:pt>
                <c:pt idx="62">
                  <c:v>6090</c:v>
                </c:pt>
                <c:pt idx="63">
                  <c:v>6060</c:v>
                </c:pt>
                <c:pt idx="64">
                  <c:v>6030</c:v>
                </c:pt>
                <c:pt idx="65">
                  <c:v>5990</c:v>
                </c:pt>
                <c:pt idx="66">
                  <c:v>5960</c:v>
                </c:pt>
                <c:pt idx="67">
                  <c:v>5930</c:v>
                </c:pt>
                <c:pt idx="68">
                  <c:v>5890</c:v>
                </c:pt>
                <c:pt idx="69">
                  <c:v>5860</c:v>
                </c:pt>
                <c:pt idx="70">
                  <c:v>5830</c:v>
                </c:pt>
                <c:pt idx="71">
                  <c:v>5790</c:v>
                </c:pt>
                <c:pt idx="72">
                  <c:v>5760</c:v>
                </c:pt>
                <c:pt idx="73">
                  <c:v>5730</c:v>
                </c:pt>
                <c:pt idx="74">
                  <c:v>5700</c:v>
                </c:pt>
                <c:pt idx="75">
                  <c:v>5660</c:v>
                </c:pt>
                <c:pt idx="76">
                  <c:v>5630</c:v>
                </c:pt>
                <c:pt idx="77">
                  <c:v>5600</c:v>
                </c:pt>
                <c:pt idx="78">
                  <c:v>5570</c:v>
                </c:pt>
                <c:pt idx="79">
                  <c:v>5530</c:v>
                </c:pt>
                <c:pt idx="80">
                  <c:v>5500</c:v>
                </c:pt>
                <c:pt idx="81">
                  <c:v>5470</c:v>
                </c:pt>
                <c:pt idx="82">
                  <c:v>5440</c:v>
                </c:pt>
                <c:pt idx="83">
                  <c:v>5410</c:v>
                </c:pt>
                <c:pt idx="84">
                  <c:v>5380</c:v>
                </c:pt>
                <c:pt idx="85">
                  <c:v>5340</c:v>
                </c:pt>
                <c:pt idx="86">
                  <c:v>5310</c:v>
                </c:pt>
                <c:pt idx="87">
                  <c:v>5280</c:v>
                </c:pt>
                <c:pt idx="88">
                  <c:v>5250</c:v>
                </c:pt>
                <c:pt idx="89">
                  <c:v>5220</c:v>
                </c:pt>
                <c:pt idx="90">
                  <c:v>5190</c:v>
                </c:pt>
                <c:pt idx="91">
                  <c:v>5160</c:v>
                </c:pt>
                <c:pt idx="92">
                  <c:v>5130</c:v>
                </c:pt>
                <c:pt idx="93">
                  <c:v>5100</c:v>
                </c:pt>
                <c:pt idx="94">
                  <c:v>5070</c:v>
                </c:pt>
                <c:pt idx="95">
                  <c:v>5040</c:v>
                </c:pt>
                <c:pt idx="96">
                  <c:v>5010</c:v>
                </c:pt>
                <c:pt idx="97">
                  <c:v>4980</c:v>
                </c:pt>
                <c:pt idx="98">
                  <c:v>4950</c:v>
                </c:pt>
                <c:pt idx="99">
                  <c:v>4910</c:v>
                </c:pt>
                <c:pt idx="100">
                  <c:v>4880</c:v>
                </c:pt>
                <c:pt idx="101">
                  <c:v>4850</c:v>
                </c:pt>
                <c:pt idx="102">
                  <c:v>4820</c:v>
                </c:pt>
                <c:pt idx="103">
                  <c:v>4790</c:v>
                </c:pt>
                <c:pt idx="104">
                  <c:v>4770</c:v>
                </c:pt>
                <c:pt idx="105">
                  <c:v>4740</c:v>
                </c:pt>
                <c:pt idx="106">
                  <c:v>4710</c:v>
                </c:pt>
                <c:pt idx="107">
                  <c:v>4680</c:v>
                </c:pt>
                <c:pt idx="108">
                  <c:v>4660</c:v>
                </c:pt>
                <c:pt idx="109">
                  <c:v>4630</c:v>
                </c:pt>
                <c:pt idx="110">
                  <c:v>4600</c:v>
                </c:pt>
                <c:pt idx="111">
                  <c:v>4570</c:v>
                </c:pt>
                <c:pt idx="112">
                  <c:v>4540</c:v>
                </c:pt>
                <c:pt idx="113">
                  <c:v>4520</c:v>
                </c:pt>
                <c:pt idx="114">
                  <c:v>4480</c:v>
                </c:pt>
                <c:pt idx="115">
                  <c:v>4460</c:v>
                </c:pt>
                <c:pt idx="116">
                  <c:v>4420</c:v>
                </c:pt>
                <c:pt idx="117">
                  <c:v>4400</c:v>
                </c:pt>
                <c:pt idx="118">
                  <c:v>4370</c:v>
                </c:pt>
                <c:pt idx="119">
                  <c:v>4340</c:v>
                </c:pt>
                <c:pt idx="120">
                  <c:v>4310</c:v>
                </c:pt>
                <c:pt idx="121">
                  <c:v>4280</c:v>
                </c:pt>
                <c:pt idx="122">
                  <c:v>4250</c:v>
                </c:pt>
                <c:pt idx="123">
                  <c:v>4230</c:v>
                </c:pt>
                <c:pt idx="124">
                  <c:v>4200</c:v>
                </c:pt>
                <c:pt idx="125">
                  <c:v>4170</c:v>
                </c:pt>
                <c:pt idx="126">
                  <c:v>4140</c:v>
                </c:pt>
                <c:pt idx="127">
                  <c:v>4110</c:v>
                </c:pt>
                <c:pt idx="128">
                  <c:v>4080</c:v>
                </c:pt>
                <c:pt idx="129">
                  <c:v>4050</c:v>
                </c:pt>
                <c:pt idx="130">
                  <c:v>4020</c:v>
                </c:pt>
                <c:pt idx="131">
                  <c:v>3990</c:v>
                </c:pt>
                <c:pt idx="132">
                  <c:v>3960</c:v>
                </c:pt>
                <c:pt idx="133">
                  <c:v>3940</c:v>
                </c:pt>
                <c:pt idx="134">
                  <c:v>3910</c:v>
                </c:pt>
                <c:pt idx="135">
                  <c:v>3880</c:v>
                </c:pt>
                <c:pt idx="136">
                  <c:v>3850</c:v>
                </c:pt>
                <c:pt idx="137">
                  <c:v>3820</c:v>
                </c:pt>
                <c:pt idx="138">
                  <c:v>3790</c:v>
                </c:pt>
                <c:pt idx="139">
                  <c:v>3770</c:v>
                </c:pt>
                <c:pt idx="140">
                  <c:v>3740</c:v>
                </c:pt>
                <c:pt idx="141">
                  <c:v>3710</c:v>
                </c:pt>
                <c:pt idx="142">
                  <c:v>3680</c:v>
                </c:pt>
                <c:pt idx="143">
                  <c:v>3660</c:v>
                </c:pt>
                <c:pt idx="144">
                  <c:v>3630</c:v>
                </c:pt>
                <c:pt idx="145">
                  <c:v>3600</c:v>
                </c:pt>
                <c:pt idx="146">
                  <c:v>3570</c:v>
                </c:pt>
                <c:pt idx="147">
                  <c:v>3550</c:v>
                </c:pt>
                <c:pt idx="148">
                  <c:v>3520</c:v>
                </c:pt>
                <c:pt idx="149">
                  <c:v>3490</c:v>
                </c:pt>
                <c:pt idx="150">
                  <c:v>3460</c:v>
                </c:pt>
                <c:pt idx="151">
                  <c:v>3440</c:v>
                </c:pt>
                <c:pt idx="152">
                  <c:v>3410</c:v>
                </c:pt>
                <c:pt idx="153">
                  <c:v>3380</c:v>
                </c:pt>
                <c:pt idx="154">
                  <c:v>3350</c:v>
                </c:pt>
                <c:pt idx="155">
                  <c:v>3330</c:v>
                </c:pt>
                <c:pt idx="156">
                  <c:v>3300</c:v>
                </c:pt>
                <c:pt idx="157">
                  <c:v>3270</c:v>
                </c:pt>
                <c:pt idx="158">
                  <c:v>3240</c:v>
                </c:pt>
                <c:pt idx="159">
                  <c:v>3220</c:v>
                </c:pt>
                <c:pt idx="160">
                  <c:v>3190</c:v>
                </c:pt>
                <c:pt idx="161">
                  <c:v>3160</c:v>
                </c:pt>
                <c:pt idx="162">
                  <c:v>3140</c:v>
                </c:pt>
                <c:pt idx="163">
                  <c:v>3110</c:v>
                </c:pt>
                <c:pt idx="164">
                  <c:v>3080</c:v>
                </c:pt>
                <c:pt idx="165">
                  <c:v>3060</c:v>
                </c:pt>
                <c:pt idx="166">
                  <c:v>3030</c:v>
                </c:pt>
                <c:pt idx="167">
                  <c:v>3000</c:v>
                </c:pt>
                <c:pt idx="168">
                  <c:v>2980</c:v>
                </c:pt>
                <c:pt idx="169">
                  <c:v>2950</c:v>
                </c:pt>
                <c:pt idx="170">
                  <c:v>2930</c:v>
                </c:pt>
                <c:pt idx="171">
                  <c:v>2900</c:v>
                </c:pt>
                <c:pt idx="172">
                  <c:v>2870</c:v>
                </c:pt>
                <c:pt idx="173">
                  <c:v>2850</c:v>
                </c:pt>
                <c:pt idx="174">
                  <c:v>2820</c:v>
                </c:pt>
                <c:pt idx="175">
                  <c:v>2790</c:v>
                </c:pt>
                <c:pt idx="176">
                  <c:v>2770</c:v>
                </c:pt>
                <c:pt idx="177">
                  <c:v>2740</c:v>
                </c:pt>
                <c:pt idx="178">
                  <c:v>2720</c:v>
                </c:pt>
                <c:pt idx="179">
                  <c:v>2690</c:v>
                </c:pt>
                <c:pt idx="180">
                  <c:v>2660</c:v>
                </c:pt>
                <c:pt idx="181">
                  <c:v>2640</c:v>
                </c:pt>
                <c:pt idx="182">
                  <c:v>2610</c:v>
                </c:pt>
                <c:pt idx="183">
                  <c:v>2590</c:v>
                </c:pt>
                <c:pt idx="184">
                  <c:v>2560</c:v>
                </c:pt>
                <c:pt idx="185">
                  <c:v>2540</c:v>
                </c:pt>
                <c:pt idx="186">
                  <c:v>2510</c:v>
                </c:pt>
                <c:pt idx="187">
                  <c:v>2490</c:v>
                </c:pt>
                <c:pt idx="188">
                  <c:v>2460</c:v>
                </c:pt>
                <c:pt idx="189">
                  <c:v>2430</c:v>
                </c:pt>
                <c:pt idx="190">
                  <c:v>2410</c:v>
                </c:pt>
                <c:pt idx="191">
                  <c:v>2380</c:v>
                </c:pt>
                <c:pt idx="192">
                  <c:v>2360</c:v>
                </c:pt>
                <c:pt idx="193">
                  <c:v>2330</c:v>
                </c:pt>
                <c:pt idx="194">
                  <c:v>2310</c:v>
                </c:pt>
                <c:pt idx="195">
                  <c:v>2280</c:v>
                </c:pt>
                <c:pt idx="196">
                  <c:v>2260</c:v>
                </c:pt>
                <c:pt idx="197">
                  <c:v>2230</c:v>
                </c:pt>
                <c:pt idx="198">
                  <c:v>2210</c:v>
                </c:pt>
                <c:pt idx="199">
                  <c:v>2180</c:v>
                </c:pt>
                <c:pt idx="200">
                  <c:v>2160</c:v>
                </c:pt>
                <c:pt idx="201">
                  <c:v>2130</c:v>
                </c:pt>
                <c:pt idx="202">
                  <c:v>2110</c:v>
                </c:pt>
                <c:pt idx="203">
                  <c:v>2090</c:v>
                </c:pt>
                <c:pt idx="204">
                  <c:v>2060</c:v>
                </c:pt>
                <c:pt idx="205">
                  <c:v>2040</c:v>
                </c:pt>
                <c:pt idx="206">
                  <c:v>2010</c:v>
                </c:pt>
                <c:pt idx="207">
                  <c:v>1988</c:v>
                </c:pt>
                <c:pt idx="208">
                  <c:v>1964</c:v>
                </c:pt>
                <c:pt idx="209">
                  <c:v>1939</c:v>
                </c:pt>
                <c:pt idx="210">
                  <c:v>1915</c:v>
                </c:pt>
                <c:pt idx="211">
                  <c:v>1891</c:v>
                </c:pt>
                <c:pt idx="212">
                  <c:v>1867</c:v>
                </c:pt>
                <c:pt idx="213">
                  <c:v>1843</c:v>
                </c:pt>
                <c:pt idx="214">
                  <c:v>1819</c:v>
                </c:pt>
                <c:pt idx="215">
                  <c:v>1795</c:v>
                </c:pt>
                <c:pt idx="216">
                  <c:v>1771</c:v>
                </c:pt>
                <c:pt idx="217">
                  <c:v>1747</c:v>
                </c:pt>
                <c:pt idx="218">
                  <c:v>1723</c:v>
                </c:pt>
                <c:pt idx="219">
                  <c:v>1699</c:v>
                </c:pt>
                <c:pt idx="220">
                  <c:v>1676</c:v>
                </c:pt>
                <c:pt idx="221">
                  <c:v>1652</c:v>
                </c:pt>
                <c:pt idx="222">
                  <c:v>1628</c:v>
                </c:pt>
                <c:pt idx="223">
                  <c:v>1605</c:v>
                </c:pt>
                <c:pt idx="224">
                  <c:v>1581</c:v>
                </c:pt>
                <c:pt idx="225">
                  <c:v>1557</c:v>
                </c:pt>
                <c:pt idx="226">
                  <c:v>1534</c:v>
                </c:pt>
                <c:pt idx="227">
                  <c:v>1511</c:v>
                </c:pt>
                <c:pt idx="228">
                  <c:v>1487</c:v>
                </c:pt>
                <c:pt idx="229">
                  <c:v>1464</c:v>
                </c:pt>
                <c:pt idx="230">
                  <c:v>1441</c:v>
                </c:pt>
                <c:pt idx="231">
                  <c:v>1418</c:v>
                </c:pt>
                <c:pt idx="232">
                  <c:v>1395</c:v>
                </c:pt>
                <c:pt idx="233">
                  <c:v>1372</c:v>
                </c:pt>
                <c:pt idx="234">
                  <c:v>1348</c:v>
                </c:pt>
                <c:pt idx="235">
                  <c:v>1325</c:v>
                </c:pt>
                <c:pt idx="236">
                  <c:v>1302</c:v>
                </c:pt>
                <c:pt idx="237">
                  <c:v>1279</c:v>
                </c:pt>
                <c:pt idx="238">
                  <c:v>1257</c:v>
                </c:pt>
                <c:pt idx="239">
                  <c:v>1234</c:v>
                </c:pt>
                <c:pt idx="240">
                  <c:v>1211</c:v>
                </c:pt>
                <c:pt idx="241">
                  <c:v>1188</c:v>
                </c:pt>
                <c:pt idx="242">
                  <c:v>1166</c:v>
                </c:pt>
                <c:pt idx="243">
                  <c:v>1143</c:v>
                </c:pt>
                <c:pt idx="244">
                  <c:v>1120</c:v>
                </c:pt>
                <c:pt idx="245">
                  <c:v>1098</c:v>
                </c:pt>
                <c:pt idx="246">
                  <c:v>1076</c:v>
                </c:pt>
                <c:pt idx="247">
                  <c:v>1053</c:v>
                </c:pt>
                <c:pt idx="248">
                  <c:v>1031</c:v>
                </c:pt>
                <c:pt idx="249">
                  <c:v>1009</c:v>
                </c:pt>
                <c:pt idx="250">
                  <c:v>986</c:v>
                </c:pt>
              </c:numCache>
            </c:numRef>
          </c:xVal>
          <c:yVal>
            <c:numRef>
              <c:f>'Batch 10'!$O$34:$O$2003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36.4</c:v>
                </c:pt>
                <c:pt idx="2">
                  <c:v>36.65</c:v>
                </c:pt>
                <c:pt idx="3">
                  <c:v>36.799999999999997</c:v>
                </c:pt>
                <c:pt idx="4">
                  <c:v>36.85</c:v>
                </c:pt>
                <c:pt idx="5">
                  <c:v>36.9</c:v>
                </c:pt>
                <c:pt idx="6">
                  <c:v>36.799999999999997</c:v>
                </c:pt>
                <c:pt idx="7">
                  <c:v>36.799999999999997</c:v>
                </c:pt>
                <c:pt idx="8">
                  <c:v>36.749999999999993</c:v>
                </c:pt>
                <c:pt idx="9">
                  <c:v>36.799999999999997</c:v>
                </c:pt>
                <c:pt idx="10">
                  <c:v>36.9</c:v>
                </c:pt>
                <c:pt idx="11">
                  <c:v>36.85</c:v>
                </c:pt>
                <c:pt idx="12">
                  <c:v>36.799999999999997</c:v>
                </c:pt>
                <c:pt idx="13">
                  <c:v>36.9</c:v>
                </c:pt>
                <c:pt idx="14">
                  <c:v>36.9</c:v>
                </c:pt>
                <c:pt idx="15">
                  <c:v>37.049999999999997</c:v>
                </c:pt>
                <c:pt idx="16">
                  <c:v>37.15</c:v>
                </c:pt>
                <c:pt idx="17">
                  <c:v>37.099999999999994</c:v>
                </c:pt>
                <c:pt idx="18">
                  <c:v>37.166666666666664</c:v>
                </c:pt>
                <c:pt idx="19">
                  <c:v>37.299999999999997</c:v>
                </c:pt>
                <c:pt idx="20">
                  <c:v>37.25</c:v>
                </c:pt>
                <c:pt idx="21">
                  <c:v>37.35</c:v>
                </c:pt>
                <c:pt idx="22">
                  <c:v>37.5</c:v>
                </c:pt>
                <c:pt idx="23">
                  <c:v>37.4</c:v>
                </c:pt>
                <c:pt idx="24">
                  <c:v>37.449999999999996</c:v>
                </c:pt>
                <c:pt idx="25">
                  <c:v>37.4</c:v>
                </c:pt>
                <c:pt idx="26">
                  <c:v>37.4</c:v>
                </c:pt>
                <c:pt idx="27">
                  <c:v>37.549999999999997</c:v>
                </c:pt>
                <c:pt idx="28">
                  <c:v>37.549999999999997</c:v>
                </c:pt>
                <c:pt idx="29">
                  <c:v>37.5</c:v>
                </c:pt>
                <c:pt idx="30">
                  <c:v>37.5</c:v>
                </c:pt>
                <c:pt idx="31">
                  <c:v>37.599999999999994</c:v>
                </c:pt>
                <c:pt idx="32">
                  <c:v>37.599999999999994</c:v>
                </c:pt>
                <c:pt idx="33">
                  <c:v>37.649999999999991</c:v>
                </c:pt>
                <c:pt idx="34">
                  <c:v>37.699999999999996</c:v>
                </c:pt>
                <c:pt idx="35">
                  <c:v>37.799999999999997</c:v>
                </c:pt>
                <c:pt idx="36">
                  <c:v>37.549999999999997</c:v>
                </c:pt>
                <c:pt idx="37">
                  <c:v>37.75</c:v>
                </c:pt>
                <c:pt idx="38">
                  <c:v>37.75</c:v>
                </c:pt>
                <c:pt idx="39">
                  <c:v>37.75</c:v>
                </c:pt>
                <c:pt idx="40">
                  <c:v>37.9</c:v>
                </c:pt>
                <c:pt idx="41">
                  <c:v>37.999999999999993</c:v>
                </c:pt>
                <c:pt idx="42">
                  <c:v>37.999999999999993</c:v>
                </c:pt>
                <c:pt idx="43">
                  <c:v>37.999999999999993</c:v>
                </c:pt>
                <c:pt idx="44">
                  <c:v>38.1</c:v>
                </c:pt>
                <c:pt idx="45">
                  <c:v>38.1</c:v>
                </c:pt>
                <c:pt idx="46">
                  <c:v>38.1</c:v>
                </c:pt>
                <c:pt idx="47">
                  <c:v>38.049999999999997</c:v>
                </c:pt>
                <c:pt idx="48">
                  <c:v>38.1</c:v>
                </c:pt>
                <c:pt idx="49">
                  <c:v>38.15</c:v>
                </c:pt>
                <c:pt idx="50">
                  <c:v>38.15</c:v>
                </c:pt>
                <c:pt idx="51">
                  <c:v>38.15</c:v>
                </c:pt>
                <c:pt idx="52">
                  <c:v>38.15</c:v>
                </c:pt>
                <c:pt idx="53">
                  <c:v>38.199999999999996</c:v>
                </c:pt>
                <c:pt idx="54">
                  <c:v>38.25</c:v>
                </c:pt>
                <c:pt idx="55">
                  <c:v>38.299999999999997</c:v>
                </c:pt>
                <c:pt idx="56">
                  <c:v>38.333333333333336</c:v>
                </c:pt>
                <c:pt idx="57">
                  <c:v>38.4</c:v>
                </c:pt>
                <c:pt idx="58">
                  <c:v>38.349999999999994</c:v>
                </c:pt>
                <c:pt idx="59">
                  <c:v>38.549999999999997</c:v>
                </c:pt>
                <c:pt idx="60">
                  <c:v>38.9</c:v>
                </c:pt>
                <c:pt idx="61">
                  <c:v>39.15</c:v>
                </c:pt>
                <c:pt idx="62">
                  <c:v>38.949999999999996</c:v>
                </c:pt>
                <c:pt idx="63">
                  <c:v>38.9</c:v>
                </c:pt>
                <c:pt idx="64">
                  <c:v>38.799999999999997</c:v>
                </c:pt>
                <c:pt idx="65">
                  <c:v>38.699999999999996</c:v>
                </c:pt>
                <c:pt idx="66">
                  <c:v>38.9</c:v>
                </c:pt>
                <c:pt idx="67">
                  <c:v>38.949999999999996</c:v>
                </c:pt>
                <c:pt idx="68">
                  <c:v>38.9</c:v>
                </c:pt>
                <c:pt idx="69">
                  <c:v>38.849999999999994</c:v>
                </c:pt>
                <c:pt idx="70">
                  <c:v>38.9</c:v>
                </c:pt>
                <c:pt idx="71">
                  <c:v>39</c:v>
                </c:pt>
                <c:pt idx="72">
                  <c:v>39</c:v>
                </c:pt>
                <c:pt idx="73">
                  <c:v>38.949999999999996</c:v>
                </c:pt>
                <c:pt idx="74">
                  <c:v>38.9</c:v>
                </c:pt>
                <c:pt idx="75">
                  <c:v>38.9</c:v>
                </c:pt>
                <c:pt idx="76">
                  <c:v>38.949999999999996</c:v>
                </c:pt>
                <c:pt idx="77">
                  <c:v>38.949999999999996</c:v>
                </c:pt>
                <c:pt idx="78">
                  <c:v>39.033333333333339</c:v>
                </c:pt>
                <c:pt idx="79">
                  <c:v>39.15</c:v>
                </c:pt>
                <c:pt idx="80">
                  <c:v>39.199999999999996</c:v>
                </c:pt>
                <c:pt idx="81">
                  <c:v>39.249999999999993</c:v>
                </c:pt>
                <c:pt idx="82">
                  <c:v>39.35</c:v>
                </c:pt>
                <c:pt idx="83">
                  <c:v>39.1</c:v>
                </c:pt>
                <c:pt idx="84">
                  <c:v>39.4</c:v>
                </c:pt>
                <c:pt idx="85">
                  <c:v>39.450000000000003</c:v>
                </c:pt>
                <c:pt idx="86">
                  <c:v>39.4</c:v>
                </c:pt>
                <c:pt idx="87">
                  <c:v>39.5</c:v>
                </c:pt>
                <c:pt idx="88">
                  <c:v>39.549999999999997</c:v>
                </c:pt>
                <c:pt idx="89">
                  <c:v>39.549999999999997</c:v>
                </c:pt>
                <c:pt idx="90">
                  <c:v>39.549999999999997</c:v>
                </c:pt>
                <c:pt idx="91">
                  <c:v>39.450000000000003</c:v>
                </c:pt>
                <c:pt idx="92">
                  <c:v>39.199999999999996</c:v>
                </c:pt>
                <c:pt idx="93">
                  <c:v>39.35</c:v>
                </c:pt>
                <c:pt idx="94">
                  <c:v>39.4</c:v>
                </c:pt>
                <c:pt idx="95">
                  <c:v>39.549999999999997</c:v>
                </c:pt>
                <c:pt idx="96">
                  <c:v>39.549999999999997</c:v>
                </c:pt>
                <c:pt idx="97">
                  <c:v>39.549999999999997</c:v>
                </c:pt>
                <c:pt idx="98">
                  <c:v>39.633333333333333</c:v>
                </c:pt>
                <c:pt idx="99">
                  <c:v>39.75</c:v>
                </c:pt>
                <c:pt idx="100">
                  <c:v>39.75</c:v>
                </c:pt>
                <c:pt idx="101">
                  <c:v>39.766666666666666</c:v>
                </c:pt>
                <c:pt idx="102">
                  <c:v>39.65</c:v>
                </c:pt>
                <c:pt idx="103">
                  <c:v>39.75</c:v>
                </c:pt>
                <c:pt idx="104">
                  <c:v>39.65</c:v>
                </c:pt>
                <c:pt idx="105">
                  <c:v>39.799999999999997</c:v>
                </c:pt>
                <c:pt idx="106">
                  <c:v>39.85</c:v>
                </c:pt>
                <c:pt idx="107">
                  <c:v>39.949999999999996</c:v>
                </c:pt>
                <c:pt idx="108">
                  <c:v>39.949999999999996</c:v>
                </c:pt>
                <c:pt idx="109">
                  <c:v>40</c:v>
                </c:pt>
                <c:pt idx="110">
                  <c:v>40.049999999999997</c:v>
                </c:pt>
                <c:pt idx="111">
                  <c:v>40.25</c:v>
                </c:pt>
                <c:pt idx="112">
                  <c:v>40.25</c:v>
                </c:pt>
                <c:pt idx="113">
                  <c:v>40.35</c:v>
                </c:pt>
                <c:pt idx="114">
                  <c:v>40.299999999999997</c:v>
                </c:pt>
                <c:pt idx="115">
                  <c:v>40.4</c:v>
                </c:pt>
                <c:pt idx="116">
                  <c:v>40.549999999999997</c:v>
                </c:pt>
                <c:pt idx="117">
                  <c:v>40.599999999999994</c:v>
                </c:pt>
                <c:pt idx="118">
                  <c:v>40.599999999999994</c:v>
                </c:pt>
                <c:pt idx="119">
                  <c:v>40.599999999999994</c:v>
                </c:pt>
                <c:pt idx="120">
                  <c:v>40.599999999999994</c:v>
                </c:pt>
                <c:pt idx="121">
                  <c:v>40.25</c:v>
                </c:pt>
                <c:pt idx="122">
                  <c:v>40.499999999999993</c:v>
                </c:pt>
                <c:pt idx="123">
                  <c:v>40.599999999999994</c:v>
                </c:pt>
                <c:pt idx="124">
                  <c:v>40.599999999999994</c:v>
                </c:pt>
                <c:pt idx="125">
                  <c:v>40.549999999999997</c:v>
                </c:pt>
                <c:pt idx="126">
                  <c:v>40.700000000000003</c:v>
                </c:pt>
                <c:pt idx="127">
                  <c:v>40.966666666666661</c:v>
                </c:pt>
                <c:pt idx="128">
                  <c:v>40.999999999999993</c:v>
                </c:pt>
                <c:pt idx="129">
                  <c:v>40.799999999999997</c:v>
                </c:pt>
                <c:pt idx="130">
                  <c:v>40.849999999999994</c:v>
                </c:pt>
                <c:pt idx="131">
                  <c:v>40.999999999999993</c:v>
                </c:pt>
                <c:pt idx="132">
                  <c:v>41.1</c:v>
                </c:pt>
                <c:pt idx="133">
                  <c:v>41.199999999999996</c:v>
                </c:pt>
                <c:pt idx="134">
                  <c:v>41.199999999999996</c:v>
                </c:pt>
                <c:pt idx="135">
                  <c:v>41.1</c:v>
                </c:pt>
                <c:pt idx="136">
                  <c:v>41.1</c:v>
                </c:pt>
                <c:pt idx="137">
                  <c:v>41.15</c:v>
                </c:pt>
                <c:pt idx="138">
                  <c:v>41.15</c:v>
                </c:pt>
                <c:pt idx="139">
                  <c:v>41.3</c:v>
                </c:pt>
                <c:pt idx="140">
                  <c:v>41.399999999999991</c:v>
                </c:pt>
                <c:pt idx="141">
                  <c:v>41.449999999999996</c:v>
                </c:pt>
                <c:pt idx="142">
                  <c:v>41.5</c:v>
                </c:pt>
                <c:pt idx="143">
                  <c:v>41.55</c:v>
                </c:pt>
                <c:pt idx="144">
                  <c:v>41.55</c:v>
                </c:pt>
                <c:pt idx="145">
                  <c:v>41.6</c:v>
                </c:pt>
                <c:pt idx="146">
                  <c:v>41.699999999999996</c:v>
                </c:pt>
                <c:pt idx="147">
                  <c:v>41.8</c:v>
                </c:pt>
                <c:pt idx="148">
                  <c:v>41.699999999999996</c:v>
                </c:pt>
                <c:pt idx="149">
                  <c:v>41.85</c:v>
                </c:pt>
                <c:pt idx="150">
                  <c:v>41.95</c:v>
                </c:pt>
                <c:pt idx="151">
                  <c:v>42.05</c:v>
                </c:pt>
                <c:pt idx="152">
                  <c:v>42.199999999999996</c:v>
                </c:pt>
                <c:pt idx="153">
                  <c:v>42.249999999999993</c:v>
                </c:pt>
                <c:pt idx="154">
                  <c:v>42.300000000000004</c:v>
                </c:pt>
                <c:pt idx="155">
                  <c:v>42.35</c:v>
                </c:pt>
                <c:pt idx="156">
                  <c:v>42.533333333333324</c:v>
                </c:pt>
                <c:pt idx="157">
                  <c:v>42.649999999999991</c:v>
                </c:pt>
                <c:pt idx="158">
                  <c:v>42.699999999999996</c:v>
                </c:pt>
                <c:pt idx="159">
                  <c:v>42.766666666666673</c:v>
                </c:pt>
                <c:pt idx="160">
                  <c:v>42.8</c:v>
                </c:pt>
                <c:pt idx="161">
                  <c:v>42.85</c:v>
                </c:pt>
                <c:pt idx="162">
                  <c:v>42.833333333333336</c:v>
                </c:pt>
                <c:pt idx="163">
                  <c:v>42.9</c:v>
                </c:pt>
                <c:pt idx="164">
                  <c:v>43.2</c:v>
                </c:pt>
                <c:pt idx="165">
                  <c:v>43.25</c:v>
                </c:pt>
                <c:pt idx="166">
                  <c:v>43.4</c:v>
                </c:pt>
                <c:pt idx="167">
                  <c:v>43.149999999999991</c:v>
                </c:pt>
                <c:pt idx="168">
                  <c:v>43.3</c:v>
                </c:pt>
                <c:pt idx="169">
                  <c:v>43.349999999999994</c:v>
                </c:pt>
                <c:pt idx="170">
                  <c:v>43.6</c:v>
                </c:pt>
                <c:pt idx="171">
                  <c:v>43.6</c:v>
                </c:pt>
                <c:pt idx="172">
                  <c:v>43.75</c:v>
                </c:pt>
                <c:pt idx="173">
                  <c:v>43.899999999999991</c:v>
                </c:pt>
                <c:pt idx="174">
                  <c:v>43.899999999999991</c:v>
                </c:pt>
                <c:pt idx="175">
                  <c:v>44</c:v>
                </c:pt>
                <c:pt idx="176">
                  <c:v>44</c:v>
                </c:pt>
                <c:pt idx="177">
                  <c:v>44.1</c:v>
                </c:pt>
                <c:pt idx="178">
                  <c:v>44.3</c:v>
                </c:pt>
                <c:pt idx="179">
                  <c:v>44.4</c:v>
                </c:pt>
                <c:pt idx="180">
                  <c:v>44.55</c:v>
                </c:pt>
                <c:pt idx="181">
                  <c:v>44.65</c:v>
                </c:pt>
                <c:pt idx="182">
                  <c:v>44.85</c:v>
                </c:pt>
                <c:pt idx="183">
                  <c:v>45.199999999999996</c:v>
                </c:pt>
                <c:pt idx="184">
                  <c:v>44.949999999999996</c:v>
                </c:pt>
                <c:pt idx="185">
                  <c:v>44.9</c:v>
                </c:pt>
                <c:pt idx="186">
                  <c:v>44.9</c:v>
                </c:pt>
                <c:pt idx="187">
                  <c:v>44.9</c:v>
                </c:pt>
                <c:pt idx="188">
                  <c:v>45</c:v>
                </c:pt>
                <c:pt idx="189">
                  <c:v>45.3</c:v>
                </c:pt>
                <c:pt idx="190">
                  <c:v>45.449999999999996</c:v>
                </c:pt>
                <c:pt idx="191">
                  <c:v>45.4</c:v>
                </c:pt>
                <c:pt idx="192">
                  <c:v>45.499999999999993</c:v>
                </c:pt>
                <c:pt idx="193">
                  <c:v>45.7</c:v>
                </c:pt>
                <c:pt idx="194">
                  <c:v>45.9</c:v>
                </c:pt>
                <c:pt idx="195">
                  <c:v>45.7</c:v>
                </c:pt>
                <c:pt idx="196">
                  <c:v>46.3</c:v>
                </c:pt>
                <c:pt idx="197">
                  <c:v>46.449999999999996</c:v>
                </c:pt>
                <c:pt idx="198">
                  <c:v>46.449999999999996</c:v>
                </c:pt>
                <c:pt idx="199">
                  <c:v>46.1</c:v>
                </c:pt>
                <c:pt idx="200">
                  <c:v>46.050000000000004</c:v>
                </c:pt>
                <c:pt idx="201">
                  <c:v>46.1</c:v>
                </c:pt>
                <c:pt idx="202">
                  <c:v>46.3</c:v>
                </c:pt>
                <c:pt idx="203">
                  <c:v>46.25</c:v>
                </c:pt>
                <c:pt idx="204">
                  <c:v>46.349999999999994</c:v>
                </c:pt>
                <c:pt idx="205">
                  <c:v>46.5</c:v>
                </c:pt>
                <c:pt idx="206">
                  <c:v>46.6</c:v>
                </c:pt>
                <c:pt idx="207">
                  <c:v>46.6</c:v>
                </c:pt>
                <c:pt idx="208">
                  <c:v>46.9</c:v>
                </c:pt>
                <c:pt idx="209">
                  <c:v>47</c:v>
                </c:pt>
                <c:pt idx="210">
                  <c:v>47.199999999999996</c:v>
                </c:pt>
                <c:pt idx="211">
                  <c:v>47.4</c:v>
                </c:pt>
                <c:pt idx="212">
                  <c:v>47.5</c:v>
                </c:pt>
                <c:pt idx="213">
                  <c:v>47.533333333333324</c:v>
                </c:pt>
                <c:pt idx="214">
                  <c:v>47.699999999999996</c:v>
                </c:pt>
                <c:pt idx="215">
                  <c:v>47.8</c:v>
                </c:pt>
                <c:pt idx="216">
                  <c:v>48.05</c:v>
                </c:pt>
                <c:pt idx="217">
                  <c:v>48.2</c:v>
                </c:pt>
                <c:pt idx="218">
                  <c:v>48.3</c:v>
                </c:pt>
                <c:pt idx="219">
                  <c:v>48.449999999999996</c:v>
                </c:pt>
                <c:pt idx="220">
                  <c:v>48.6</c:v>
                </c:pt>
                <c:pt idx="221">
                  <c:v>48.899999999999991</c:v>
                </c:pt>
                <c:pt idx="222">
                  <c:v>49.1</c:v>
                </c:pt>
                <c:pt idx="223">
                  <c:v>49.3</c:v>
                </c:pt>
                <c:pt idx="224">
                  <c:v>49.5</c:v>
                </c:pt>
                <c:pt idx="225">
                  <c:v>49.699999999999996</c:v>
                </c:pt>
                <c:pt idx="226">
                  <c:v>49.866666666666667</c:v>
                </c:pt>
                <c:pt idx="227">
                  <c:v>50</c:v>
                </c:pt>
                <c:pt idx="228">
                  <c:v>50.3</c:v>
                </c:pt>
                <c:pt idx="229">
                  <c:v>50.55</c:v>
                </c:pt>
                <c:pt idx="230">
                  <c:v>50.8</c:v>
                </c:pt>
                <c:pt idx="231">
                  <c:v>50.9</c:v>
                </c:pt>
                <c:pt idx="232">
                  <c:v>51.050000000000004</c:v>
                </c:pt>
                <c:pt idx="233">
                  <c:v>51.5</c:v>
                </c:pt>
                <c:pt idx="234">
                  <c:v>51.6</c:v>
                </c:pt>
                <c:pt idx="235">
                  <c:v>51.9</c:v>
                </c:pt>
                <c:pt idx="236">
                  <c:v>52.199999999999996</c:v>
                </c:pt>
                <c:pt idx="237">
                  <c:v>52.5</c:v>
                </c:pt>
                <c:pt idx="238">
                  <c:v>52.8</c:v>
                </c:pt>
                <c:pt idx="239">
                  <c:v>53.149999999999991</c:v>
                </c:pt>
                <c:pt idx="240">
                  <c:v>53.3</c:v>
                </c:pt>
                <c:pt idx="241">
                  <c:v>53.65</c:v>
                </c:pt>
                <c:pt idx="242">
                  <c:v>53.699999999999996</c:v>
                </c:pt>
                <c:pt idx="243">
                  <c:v>54.1</c:v>
                </c:pt>
                <c:pt idx="244">
                  <c:v>54.55</c:v>
                </c:pt>
                <c:pt idx="245">
                  <c:v>55</c:v>
                </c:pt>
                <c:pt idx="246">
                  <c:v>55.35</c:v>
                </c:pt>
                <c:pt idx="247">
                  <c:v>55.7</c:v>
                </c:pt>
                <c:pt idx="248">
                  <c:v>55.9</c:v>
                </c:pt>
                <c:pt idx="249">
                  <c:v>56.399999999999991</c:v>
                </c:pt>
                <c:pt idx="250">
                  <c:v>56.8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832448"/>
        <c:axId val="341834752"/>
      </c:scatterChart>
      <c:valAx>
        <c:axId val="341832448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834752"/>
        <c:crosses val="autoZero"/>
        <c:crossBetween val="midCat"/>
        <c:majorUnit val="2000"/>
      </c:valAx>
      <c:valAx>
        <c:axId val="341834752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1832448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'Batch 10'!$C$34:$C$2003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xVal>
          <c:yVal>
            <c:numRef>
              <c:f>'Batch 10'!$E$34:$E$2003</c:f>
              <c:numCache>
                <c:formatCode>0</c:formatCode>
                <c:ptCount val="1970"/>
                <c:pt idx="0">
                  <c:v>30700</c:v>
                </c:pt>
                <c:pt idx="1">
                  <c:v>30700</c:v>
                </c:pt>
                <c:pt idx="2">
                  <c:v>30700</c:v>
                </c:pt>
                <c:pt idx="3">
                  <c:v>30700</c:v>
                </c:pt>
                <c:pt idx="4">
                  <c:v>30700</c:v>
                </c:pt>
                <c:pt idx="5">
                  <c:v>30700</c:v>
                </c:pt>
                <c:pt idx="6">
                  <c:v>30800</c:v>
                </c:pt>
                <c:pt idx="7">
                  <c:v>30800</c:v>
                </c:pt>
                <c:pt idx="8">
                  <c:v>30800</c:v>
                </c:pt>
                <c:pt idx="9">
                  <c:v>30800</c:v>
                </c:pt>
                <c:pt idx="10">
                  <c:v>30800</c:v>
                </c:pt>
                <c:pt idx="11">
                  <c:v>30800</c:v>
                </c:pt>
                <c:pt idx="12">
                  <c:v>30800</c:v>
                </c:pt>
                <c:pt idx="13">
                  <c:v>30800</c:v>
                </c:pt>
                <c:pt idx="14">
                  <c:v>30800</c:v>
                </c:pt>
                <c:pt idx="15">
                  <c:v>30800</c:v>
                </c:pt>
                <c:pt idx="16">
                  <c:v>30900</c:v>
                </c:pt>
                <c:pt idx="17">
                  <c:v>30900</c:v>
                </c:pt>
                <c:pt idx="18">
                  <c:v>30900</c:v>
                </c:pt>
                <c:pt idx="19">
                  <c:v>30900</c:v>
                </c:pt>
                <c:pt idx="20">
                  <c:v>30900</c:v>
                </c:pt>
                <c:pt idx="21">
                  <c:v>30900</c:v>
                </c:pt>
                <c:pt idx="22">
                  <c:v>30900</c:v>
                </c:pt>
                <c:pt idx="23">
                  <c:v>31000</c:v>
                </c:pt>
                <c:pt idx="24">
                  <c:v>30900</c:v>
                </c:pt>
                <c:pt idx="25">
                  <c:v>31000</c:v>
                </c:pt>
                <c:pt idx="26">
                  <c:v>31000</c:v>
                </c:pt>
                <c:pt idx="27">
                  <c:v>31000</c:v>
                </c:pt>
                <c:pt idx="28">
                  <c:v>31000</c:v>
                </c:pt>
                <c:pt idx="29">
                  <c:v>31000</c:v>
                </c:pt>
                <c:pt idx="30">
                  <c:v>31000</c:v>
                </c:pt>
                <c:pt idx="31">
                  <c:v>31000</c:v>
                </c:pt>
                <c:pt idx="32">
                  <c:v>31000</c:v>
                </c:pt>
                <c:pt idx="33">
                  <c:v>31000</c:v>
                </c:pt>
                <c:pt idx="34">
                  <c:v>31000</c:v>
                </c:pt>
                <c:pt idx="35">
                  <c:v>31100</c:v>
                </c:pt>
                <c:pt idx="36">
                  <c:v>31000</c:v>
                </c:pt>
                <c:pt idx="37">
                  <c:v>31100</c:v>
                </c:pt>
                <c:pt idx="38">
                  <c:v>31100</c:v>
                </c:pt>
                <c:pt idx="39">
                  <c:v>31100</c:v>
                </c:pt>
                <c:pt idx="40">
                  <c:v>31100</c:v>
                </c:pt>
                <c:pt idx="41">
                  <c:v>31100</c:v>
                </c:pt>
                <c:pt idx="42">
                  <c:v>31100</c:v>
                </c:pt>
                <c:pt idx="43">
                  <c:v>31100</c:v>
                </c:pt>
                <c:pt idx="44">
                  <c:v>31100</c:v>
                </c:pt>
                <c:pt idx="45">
                  <c:v>31200</c:v>
                </c:pt>
                <c:pt idx="46">
                  <c:v>31100</c:v>
                </c:pt>
                <c:pt idx="47">
                  <c:v>31200</c:v>
                </c:pt>
                <c:pt idx="48">
                  <c:v>31200</c:v>
                </c:pt>
                <c:pt idx="49">
                  <c:v>31200</c:v>
                </c:pt>
                <c:pt idx="50">
                  <c:v>31200</c:v>
                </c:pt>
                <c:pt idx="51">
                  <c:v>31200</c:v>
                </c:pt>
                <c:pt idx="52">
                  <c:v>31200</c:v>
                </c:pt>
                <c:pt idx="53">
                  <c:v>31200</c:v>
                </c:pt>
                <c:pt idx="54">
                  <c:v>31200</c:v>
                </c:pt>
                <c:pt idx="55">
                  <c:v>31200</c:v>
                </c:pt>
                <c:pt idx="56">
                  <c:v>31200</c:v>
                </c:pt>
                <c:pt idx="57">
                  <c:v>31200</c:v>
                </c:pt>
                <c:pt idx="58">
                  <c:v>31200</c:v>
                </c:pt>
                <c:pt idx="59">
                  <c:v>31200</c:v>
                </c:pt>
                <c:pt idx="60">
                  <c:v>31200</c:v>
                </c:pt>
                <c:pt idx="61">
                  <c:v>31200</c:v>
                </c:pt>
                <c:pt idx="62">
                  <c:v>31200</c:v>
                </c:pt>
                <c:pt idx="63">
                  <c:v>31300</c:v>
                </c:pt>
                <c:pt idx="64">
                  <c:v>31300</c:v>
                </c:pt>
                <c:pt idx="65">
                  <c:v>31300</c:v>
                </c:pt>
                <c:pt idx="66">
                  <c:v>31300</c:v>
                </c:pt>
                <c:pt idx="67">
                  <c:v>31300</c:v>
                </c:pt>
                <c:pt idx="68">
                  <c:v>31300</c:v>
                </c:pt>
                <c:pt idx="69">
                  <c:v>31300</c:v>
                </c:pt>
                <c:pt idx="70">
                  <c:v>31300</c:v>
                </c:pt>
                <c:pt idx="71">
                  <c:v>31300</c:v>
                </c:pt>
                <c:pt idx="72">
                  <c:v>31300</c:v>
                </c:pt>
                <c:pt idx="73">
                  <c:v>31300</c:v>
                </c:pt>
                <c:pt idx="74">
                  <c:v>31300</c:v>
                </c:pt>
                <c:pt idx="75">
                  <c:v>31300</c:v>
                </c:pt>
                <c:pt idx="76">
                  <c:v>31300</c:v>
                </c:pt>
                <c:pt idx="77">
                  <c:v>31300</c:v>
                </c:pt>
                <c:pt idx="78">
                  <c:v>31300</c:v>
                </c:pt>
                <c:pt idx="79">
                  <c:v>31300</c:v>
                </c:pt>
                <c:pt idx="80">
                  <c:v>31400</c:v>
                </c:pt>
                <c:pt idx="81">
                  <c:v>31400</c:v>
                </c:pt>
                <c:pt idx="82">
                  <c:v>31400</c:v>
                </c:pt>
                <c:pt idx="83">
                  <c:v>31400</c:v>
                </c:pt>
                <c:pt idx="84">
                  <c:v>31400</c:v>
                </c:pt>
                <c:pt idx="85">
                  <c:v>31400</c:v>
                </c:pt>
                <c:pt idx="86">
                  <c:v>31400</c:v>
                </c:pt>
                <c:pt idx="87">
                  <c:v>31400</c:v>
                </c:pt>
                <c:pt idx="88">
                  <c:v>31400</c:v>
                </c:pt>
                <c:pt idx="89">
                  <c:v>31400</c:v>
                </c:pt>
                <c:pt idx="90">
                  <c:v>31400</c:v>
                </c:pt>
                <c:pt idx="91">
                  <c:v>31400</c:v>
                </c:pt>
                <c:pt idx="92">
                  <c:v>31400</c:v>
                </c:pt>
                <c:pt idx="93">
                  <c:v>31400</c:v>
                </c:pt>
                <c:pt idx="94">
                  <c:v>31400</c:v>
                </c:pt>
                <c:pt idx="95">
                  <c:v>31400</c:v>
                </c:pt>
                <c:pt idx="96">
                  <c:v>31400</c:v>
                </c:pt>
                <c:pt idx="97">
                  <c:v>31400</c:v>
                </c:pt>
                <c:pt idx="98">
                  <c:v>31400</c:v>
                </c:pt>
                <c:pt idx="99">
                  <c:v>31400</c:v>
                </c:pt>
                <c:pt idx="100">
                  <c:v>31400</c:v>
                </c:pt>
                <c:pt idx="101">
                  <c:v>31400</c:v>
                </c:pt>
                <c:pt idx="102">
                  <c:v>31400</c:v>
                </c:pt>
                <c:pt idx="103">
                  <c:v>31400</c:v>
                </c:pt>
                <c:pt idx="104">
                  <c:v>31500</c:v>
                </c:pt>
                <c:pt idx="105">
                  <c:v>31400</c:v>
                </c:pt>
                <c:pt idx="106">
                  <c:v>31500</c:v>
                </c:pt>
                <c:pt idx="107">
                  <c:v>31500</c:v>
                </c:pt>
                <c:pt idx="108">
                  <c:v>31500</c:v>
                </c:pt>
                <c:pt idx="109">
                  <c:v>31500</c:v>
                </c:pt>
                <c:pt idx="110">
                  <c:v>31500</c:v>
                </c:pt>
                <c:pt idx="111">
                  <c:v>31500</c:v>
                </c:pt>
                <c:pt idx="112">
                  <c:v>31500</c:v>
                </c:pt>
                <c:pt idx="113">
                  <c:v>31500</c:v>
                </c:pt>
                <c:pt idx="114">
                  <c:v>31500</c:v>
                </c:pt>
                <c:pt idx="115">
                  <c:v>31500</c:v>
                </c:pt>
                <c:pt idx="116">
                  <c:v>31500</c:v>
                </c:pt>
                <c:pt idx="117">
                  <c:v>31500</c:v>
                </c:pt>
                <c:pt idx="118">
                  <c:v>31500</c:v>
                </c:pt>
                <c:pt idx="119">
                  <c:v>31500</c:v>
                </c:pt>
                <c:pt idx="120">
                  <c:v>31500</c:v>
                </c:pt>
                <c:pt idx="121">
                  <c:v>31500</c:v>
                </c:pt>
                <c:pt idx="122">
                  <c:v>31500</c:v>
                </c:pt>
                <c:pt idx="123">
                  <c:v>31500</c:v>
                </c:pt>
                <c:pt idx="124">
                  <c:v>31500</c:v>
                </c:pt>
                <c:pt idx="125">
                  <c:v>31500</c:v>
                </c:pt>
                <c:pt idx="126">
                  <c:v>31500</c:v>
                </c:pt>
                <c:pt idx="127">
                  <c:v>31500</c:v>
                </c:pt>
                <c:pt idx="128">
                  <c:v>31500</c:v>
                </c:pt>
                <c:pt idx="129">
                  <c:v>31500</c:v>
                </c:pt>
                <c:pt idx="130">
                  <c:v>31500</c:v>
                </c:pt>
                <c:pt idx="131">
                  <c:v>31500</c:v>
                </c:pt>
                <c:pt idx="132">
                  <c:v>31500</c:v>
                </c:pt>
                <c:pt idx="133">
                  <c:v>31500</c:v>
                </c:pt>
                <c:pt idx="134">
                  <c:v>31500</c:v>
                </c:pt>
                <c:pt idx="135">
                  <c:v>31500</c:v>
                </c:pt>
                <c:pt idx="136">
                  <c:v>31500</c:v>
                </c:pt>
                <c:pt idx="137">
                  <c:v>31500</c:v>
                </c:pt>
                <c:pt idx="138">
                  <c:v>31600</c:v>
                </c:pt>
                <c:pt idx="139">
                  <c:v>31500</c:v>
                </c:pt>
                <c:pt idx="140">
                  <c:v>31500</c:v>
                </c:pt>
                <c:pt idx="141">
                  <c:v>31500</c:v>
                </c:pt>
                <c:pt idx="142">
                  <c:v>31600</c:v>
                </c:pt>
                <c:pt idx="143">
                  <c:v>31600</c:v>
                </c:pt>
                <c:pt idx="144">
                  <c:v>31600</c:v>
                </c:pt>
                <c:pt idx="145">
                  <c:v>31500</c:v>
                </c:pt>
                <c:pt idx="146">
                  <c:v>31600</c:v>
                </c:pt>
                <c:pt idx="147">
                  <c:v>31500</c:v>
                </c:pt>
                <c:pt idx="148">
                  <c:v>31600</c:v>
                </c:pt>
                <c:pt idx="149">
                  <c:v>31600</c:v>
                </c:pt>
                <c:pt idx="150">
                  <c:v>31600</c:v>
                </c:pt>
                <c:pt idx="151">
                  <c:v>31600</c:v>
                </c:pt>
                <c:pt idx="152">
                  <c:v>31600</c:v>
                </c:pt>
                <c:pt idx="153">
                  <c:v>31600</c:v>
                </c:pt>
                <c:pt idx="154">
                  <c:v>31600</c:v>
                </c:pt>
                <c:pt idx="155">
                  <c:v>31600</c:v>
                </c:pt>
                <c:pt idx="156">
                  <c:v>31600</c:v>
                </c:pt>
                <c:pt idx="157">
                  <c:v>31600</c:v>
                </c:pt>
                <c:pt idx="158">
                  <c:v>31600</c:v>
                </c:pt>
                <c:pt idx="159">
                  <c:v>31600</c:v>
                </c:pt>
                <c:pt idx="160">
                  <c:v>31600</c:v>
                </c:pt>
                <c:pt idx="161">
                  <c:v>31600</c:v>
                </c:pt>
                <c:pt idx="162">
                  <c:v>31600</c:v>
                </c:pt>
                <c:pt idx="163">
                  <c:v>31600</c:v>
                </c:pt>
                <c:pt idx="164">
                  <c:v>31600</c:v>
                </c:pt>
                <c:pt idx="165">
                  <c:v>31600</c:v>
                </c:pt>
                <c:pt idx="166">
                  <c:v>31600</c:v>
                </c:pt>
                <c:pt idx="167">
                  <c:v>31600</c:v>
                </c:pt>
                <c:pt idx="168">
                  <c:v>31600</c:v>
                </c:pt>
                <c:pt idx="169">
                  <c:v>31600</c:v>
                </c:pt>
                <c:pt idx="170">
                  <c:v>31600</c:v>
                </c:pt>
                <c:pt idx="171">
                  <c:v>31600</c:v>
                </c:pt>
                <c:pt idx="172">
                  <c:v>31600</c:v>
                </c:pt>
                <c:pt idx="173">
                  <c:v>31600</c:v>
                </c:pt>
                <c:pt idx="174">
                  <c:v>31600</c:v>
                </c:pt>
                <c:pt idx="175">
                  <c:v>31600</c:v>
                </c:pt>
                <c:pt idx="176">
                  <c:v>31600</c:v>
                </c:pt>
                <c:pt idx="177">
                  <c:v>31600</c:v>
                </c:pt>
                <c:pt idx="178">
                  <c:v>31600</c:v>
                </c:pt>
                <c:pt idx="179">
                  <c:v>31600</c:v>
                </c:pt>
                <c:pt idx="180">
                  <c:v>31600</c:v>
                </c:pt>
                <c:pt idx="181">
                  <c:v>31600</c:v>
                </c:pt>
                <c:pt idx="182">
                  <c:v>31600</c:v>
                </c:pt>
                <c:pt idx="183">
                  <c:v>31600</c:v>
                </c:pt>
                <c:pt idx="184">
                  <c:v>31600</c:v>
                </c:pt>
                <c:pt idx="185">
                  <c:v>31600</c:v>
                </c:pt>
                <c:pt idx="186">
                  <c:v>31600</c:v>
                </c:pt>
                <c:pt idx="187">
                  <c:v>31600</c:v>
                </c:pt>
                <c:pt idx="188">
                  <c:v>31600</c:v>
                </c:pt>
                <c:pt idx="189">
                  <c:v>31600</c:v>
                </c:pt>
                <c:pt idx="190">
                  <c:v>31600</c:v>
                </c:pt>
                <c:pt idx="191">
                  <c:v>31600</c:v>
                </c:pt>
                <c:pt idx="192">
                  <c:v>31600</c:v>
                </c:pt>
                <c:pt idx="193">
                  <c:v>31600</c:v>
                </c:pt>
                <c:pt idx="194">
                  <c:v>31600</c:v>
                </c:pt>
                <c:pt idx="195">
                  <c:v>31600</c:v>
                </c:pt>
                <c:pt idx="196">
                  <c:v>31600</c:v>
                </c:pt>
                <c:pt idx="197">
                  <c:v>31600</c:v>
                </c:pt>
                <c:pt idx="198">
                  <c:v>31600</c:v>
                </c:pt>
                <c:pt idx="199">
                  <c:v>31600</c:v>
                </c:pt>
                <c:pt idx="200">
                  <c:v>31600</c:v>
                </c:pt>
                <c:pt idx="201">
                  <c:v>31600</c:v>
                </c:pt>
                <c:pt idx="202">
                  <c:v>31600</c:v>
                </c:pt>
                <c:pt idx="203">
                  <c:v>31600</c:v>
                </c:pt>
                <c:pt idx="204">
                  <c:v>31600</c:v>
                </c:pt>
                <c:pt idx="205">
                  <c:v>31600</c:v>
                </c:pt>
                <c:pt idx="206">
                  <c:v>31600</c:v>
                </c:pt>
                <c:pt idx="207">
                  <c:v>31500</c:v>
                </c:pt>
                <c:pt idx="208">
                  <c:v>31600</c:v>
                </c:pt>
                <c:pt idx="209">
                  <c:v>31600</c:v>
                </c:pt>
                <c:pt idx="210">
                  <c:v>31600</c:v>
                </c:pt>
                <c:pt idx="211">
                  <c:v>31600</c:v>
                </c:pt>
                <c:pt idx="212">
                  <c:v>31600</c:v>
                </c:pt>
                <c:pt idx="213">
                  <c:v>31600</c:v>
                </c:pt>
                <c:pt idx="214">
                  <c:v>31600</c:v>
                </c:pt>
                <c:pt idx="215">
                  <c:v>31500</c:v>
                </c:pt>
                <c:pt idx="216">
                  <c:v>31600</c:v>
                </c:pt>
                <c:pt idx="217">
                  <c:v>31600</c:v>
                </c:pt>
                <c:pt idx="218">
                  <c:v>31600</c:v>
                </c:pt>
                <c:pt idx="219">
                  <c:v>31600</c:v>
                </c:pt>
                <c:pt idx="220">
                  <c:v>31600</c:v>
                </c:pt>
                <c:pt idx="221">
                  <c:v>31500</c:v>
                </c:pt>
                <c:pt idx="222">
                  <c:v>31500</c:v>
                </c:pt>
                <c:pt idx="223">
                  <c:v>31600</c:v>
                </c:pt>
                <c:pt idx="224">
                  <c:v>31500</c:v>
                </c:pt>
                <c:pt idx="225">
                  <c:v>31500</c:v>
                </c:pt>
                <c:pt idx="226">
                  <c:v>31500</c:v>
                </c:pt>
                <c:pt idx="227">
                  <c:v>31500</c:v>
                </c:pt>
                <c:pt idx="228">
                  <c:v>31500</c:v>
                </c:pt>
                <c:pt idx="229">
                  <c:v>31500</c:v>
                </c:pt>
                <c:pt idx="230">
                  <c:v>31500</c:v>
                </c:pt>
                <c:pt idx="231">
                  <c:v>31500</c:v>
                </c:pt>
                <c:pt idx="232">
                  <c:v>31500</c:v>
                </c:pt>
                <c:pt idx="233">
                  <c:v>31500</c:v>
                </c:pt>
                <c:pt idx="234">
                  <c:v>31500</c:v>
                </c:pt>
                <c:pt idx="235">
                  <c:v>31500</c:v>
                </c:pt>
                <c:pt idx="236">
                  <c:v>31500</c:v>
                </c:pt>
                <c:pt idx="237">
                  <c:v>31500</c:v>
                </c:pt>
                <c:pt idx="238">
                  <c:v>31500</c:v>
                </c:pt>
                <c:pt idx="239">
                  <c:v>31500</c:v>
                </c:pt>
                <c:pt idx="240">
                  <c:v>31500</c:v>
                </c:pt>
                <c:pt idx="241">
                  <c:v>31500</c:v>
                </c:pt>
                <c:pt idx="242">
                  <c:v>31500</c:v>
                </c:pt>
                <c:pt idx="243">
                  <c:v>31500</c:v>
                </c:pt>
                <c:pt idx="244">
                  <c:v>31500</c:v>
                </c:pt>
                <c:pt idx="245">
                  <c:v>31500</c:v>
                </c:pt>
                <c:pt idx="246">
                  <c:v>31500</c:v>
                </c:pt>
                <c:pt idx="247">
                  <c:v>31500</c:v>
                </c:pt>
                <c:pt idx="248">
                  <c:v>31500</c:v>
                </c:pt>
                <c:pt idx="249">
                  <c:v>31500</c:v>
                </c:pt>
                <c:pt idx="250">
                  <c:v>31500</c:v>
                </c:pt>
              </c:numCache>
            </c:numRef>
          </c:yVal>
          <c:smooth val="0"/>
        </c:ser>
        <c:ser>
          <c:idx val="0"/>
          <c:order val="0"/>
          <c:tx>
            <c:v>EC Dil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'Batch 10'!$K$34:$K$2003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xVal>
          <c:yVal>
            <c:numRef>
              <c:f>'Batch 10'!$L$34:$L$2003</c:f>
              <c:numCache>
                <c:formatCode>General</c:formatCode>
                <c:ptCount val="1970"/>
                <c:pt idx="0">
                  <c:v>8380</c:v>
                </c:pt>
                <c:pt idx="1">
                  <c:v>8370</c:v>
                </c:pt>
                <c:pt idx="2">
                  <c:v>8330</c:v>
                </c:pt>
                <c:pt idx="3">
                  <c:v>8290</c:v>
                </c:pt>
                <c:pt idx="4">
                  <c:v>8250</c:v>
                </c:pt>
                <c:pt idx="5">
                  <c:v>8220</c:v>
                </c:pt>
                <c:pt idx="6">
                  <c:v>8180</c:v>
                </c:pt>
                <c:pt idx="7">
                  <c:v>8140</c:v>
                </c:pt>
                <c:pt idx="8">
                  <c:v>8100</c:v>
                </c:pt>
                <c:pt idx="9">
                  <c:v>8060</c:v>
                </c:pt>
                <c:pt idx="10">
                  <c:v>8030</c:v>
                </c:pt>
                <c:pt idx="11">
                  <c:v>7990</c:v>
                </c:pt>
                <c:pt idx="12">
                  <c:v>7950</c:v>
                </c:pt>
                <c:pt idx="13">
                  <c:v>7910</c:v>
                </c:pt>
                <c:pt idx="14">
                  <c:v>7870</c:v>
                </c:pt>
                <c:pt idx="15">
                  <c:v>7830</c:v>
                </c:pt>
                <c:pt idx="16">
                  <c:v>7790</c:v>
                </c:pt>
                <c:pt idx="17">
                  <c:v>7760</c:v>
                </c:pt>
                <c:pt idx="18">
                  <c:v>7720</c:v>
                </c:pt>
                <c:pt idx="19">
                  <c:v>7680</c:v>
                </c:pt>
                <c:pt idx="20">
                  <c:v>7650</c:v>
                </c:pt>
                <c:pt idx="21">
                  <c:v>7610</c:v>
                </c:pt>
                <c:pt idx="22">
                  <c:v>7560</c:v>
                </c:pt>
                <c:pt idx="23">
                  <c:v>7520</c:v>
                </c:pt>
                <c:pt idx="24">
                  <c:v>7480</c:v>
                </c:pt>
                <c:pt idx="25">
                  <c:v>7430</c:v>
                </c:pt>
                <c:pt idx="26">
                  <c:v>7380</c:v>
                </c:pt>
                <c:pt idx="27">
                  <c:v>7340</c:v>
                </c:pt>
                <c:pt idx="28">
                  <c:v>7310</c:v>
                </c:pt>
                <c:pt idx="29">
                  <c:v>7270</c:v>
                </c:pt>
                <c:pt idx="30">
                  <c:v>7230</c:v>
                </c:pt>
                <c:pt idx="31">
                  <c:v>7190</c:v>
                </c:pt>
                <c:pt idx="32">
                  <c:v>7150</c:v>
                </c:pt>
                <c:pt idx="33">
                  <c:v>7120</c:v>
                </c:pt>
                <c:pt idx="34">
                  <c:v>7080</c:v>
                </c:pt>
                <c:pt idx="35">
                  <c:v>7050</c:v>
                </c:pt>
                <c:pt idx="36">
                  <c:v>7010</c:v>
                </c:pt>
                <c:pt idx="37">
                  <c:v>6970</c:v>
                </c:pt>
                <c:pt idx="38">
                  <c:v>6940</c:v>
                </c:pt>
                <c:pt idx="39">
                  <c:v>6900</c:v>
                </c:pt>
                <c:pt idx="40">
                  <c:v>6860</c:v>
                </c:pt>
                <c:pt idx="41">
                  <c:v>6830</c:v>
                </c:pt>
                <c:pt idx="42">
                  <c:v>6790</c:v>
                </c:pt>
                <c:pt idx="43">
                  <c:v>6750</c:v>
                </c:pt>
                <c:pt idx="44">
                  <c:v>6720</c:v>
                </c:pt>
                <c:pt idx="45">
                  <c:v>6680</c:v>
                </c:pt>
                <c:pt idx="46">
                  <c:v>6650</c:v>
                </c:pt>
                <c:pt idx="47">
                  <c:v>6610</c:v>
                </c:pt>
                <c:pt idx="48">
                  <c:v>6580</c:v>
                </c:pt>
                <c:pt idx="49">
                  <c:v>6540</c:v>
                </c:pt>
                <c:pt idx="50">
                  <c:v>6510</c:v>
                </c:pt>
                <c:pt idx="51">
                  <c:v>6470</c:v>
                </c:pt>
                <c:pt idx="52">
                  <c:v>6440</c:v>
                </c:pt>
                <c:pt idx="53">
                  <c:v>6400</c:v>
                </c:pt>
                <c:pt idx="54">
                  <c:v>6370</c:v>
                </c:pt>
                <c:pt idx="55">
                  <c:v>6330</c:v>
                </c:pt>
                <c:pt idx="56">
                  <c:v>6300</c:v>
                </c:pt>
                <c:pt idx="57">
                  <c:v>6270</c:v>
                </c:pt>
                <c:pt idx="58">
                  <c:v>6230</c:v>
                </c:pt>
                <c:pt idx="59">
                  <c:v>6200</c:v>
                </c:pt>
                <c:pt idx="60">
                  <c:v>6160</c:v>
                </c:pt>
                <c:pt idx="61">
                  <c:v>6130</c:v>
                </c:pt>
                <c:pt idx="62">
                  <c:v>6090</c:v>
                </c:pt>
                <c:pt idx="63">
                  <c:v>6060</c:v>
                </c:pt>
                <c:pt idx="64">
                  <c:v>6030</c:v>
                </c:pt>
                <c:pt idx="65">
                  <c:v>5990</c:v>
                </c:pt>
                <c:pt idx="66">
                  <c:v>5960</c:v>
                </c:pt>
                <c:pt idx="67">
                  <c:v>5930</c:v>
                </c:pt>
                <c:pt idx="68">
                  <c:v>5890</c:v>
                </c:pt>
                <c:pt idx="69">
                  <c:v>5860</c:v>
                </c:pt>
                <c:pt idx="70">
                  <c:v>5830</c:v>
                </c:pt>
                <c:pt idx="71">
                  <c:v>5790</c:v>
                </c:pt>
                <c:pt idx="72">
                  <c:v>5760</c:v>
                </c:pt>
                <c:pt idx="73">
                  <c:v>5730</c:v>
                </c:pt>
                <c:pt idx="74">
                  <c:v>5700</c:v>
                </c:pt>
                <c:pt idx="75">
                  <c:v>5660</c:v>
                </c:pt>
                <c:pt idx="76">
                  <c:v>5630</c:v>
                </c:pt>
                <c:pt idx="77">
                  <c:v>5600</c:v>
                </c:pt>
                <c:pt idx="78">
                  <c:v>5570</c:v>
                </c:pt>
                <c:pt idx="79">
                  <c:v>5530</c:v>
                </c:pt>
                <c:pt idx="80">
                  <c:v>5500</c:v>
                </c:pt>
                <c:pt idx="81">
                  <c:v>5470</c:v>
                </c:pt>
                <c:pt idx="82">
                  <c:v>5440</c:v>
                </c:pt>
                <c:pt idx="83">
                  <c:v>5410</c:v>
                </c:pt>
                <c:pt idx="84">
                  <c:v>5380</c:v>
                </c:pt>
                <c:pt idx="85">
                  <c:v>5340</c:v>
                </c:pt>
                <c:pt idx="86">
                  <c:v>5310</c:v>
                </c:pt>
                <c:pt idx="87">
                  <c:v>5280</c:v>
                </c:pt>
                <c:pt idx="88">
                  <c:v>5250</c:v>
                </c:pt>
                <c:pt idx="89">
                  <c:v>5220</c:v>
                </c:pt>
                <c:pt idx="90">
                  <c:v>5190</c:v>
                </c:pt>
                <c:pt idx="91">
                  <c:v>5160</c:v>
                </c:pt>
                <c:pt idx="92">
                  <c:v>5130</c:v>
                </c:pt>
                <c:pt idx="93">
                  <c:v>5100</c:v>
                </c:pt>
                <c:pt idx="94">
                  <c:v>5070</c:v>
                </c:pt>
                <c:pt idx="95">
                  <c:v>5040</c:v>
                </c:pt>
                <c:pt idx="96">
                  <c:v>5010</c:v>
                </c:pt>
                <c:pt idx="97">
                  <c:v>4980</c:v>
                </c:pt>
                <c:pt idx="98">
                  <c:v>4950</c:v>
                </c:pt>
                <c:pt idx="99">
                  <c:v>4910</c:v>
                </c:pt>
                <c:pt idx="100">
                  <c:v>4880</c:v>
                </c:pt>
                <c:pt idx="101">
                  <c:v>4850</c:v>
                </c:pt>
                <c:pt idx="102">
                  <c:v>4820</c:v>
                </c:pt>
                <c:pt idx="103">
                  <c:v>4790</c:v>
                </c:pt>
                <c:pt idx="104">
                  <c:v>4770</c:v>
                </c:pt>
                <c:pt idx="105">
                  <c:v>4740</c:v>
                </c:pt>
                <c:pt idx="106">
                  <c:v>4710</c:v>
                </c:pt>
                <c:pt idx="107">
                  <c:v>4680</c:v>
                </c:pt>
                <c:pt idx="108">
                  <c:v>4660</c:v>
                </c:pt>
                <c:pt idx="109">
                  <c:v>4630</c:v>
                </c:pt>
                <c:pt idx="110">
                  <c:v>4600</c:v>
                </c:pt>
                <c:pt idx="111">
                  <c:v>4570</c:v>
                </c:pt>
                <c:pt idx="112">
                  <c:v>4540</c:v>
                </c:pt>
                <c:pt idx="113">
                  <c:v>4520</c:v>
                </c:pt>
                <c:pt idx="114">
                  <c:v>4480</c:v>
                </c:pt>
                <c:pt idx="115">
                  <c:v>4460</c:v>
                </c:pt>
                <c:pt idx="116">
                  <c:v>4420</c:v>
                </c:pt>
                <c:pt idx="117">
                  <c:v>4400</c:v>
                </c:pt>
                <c:pt idx="118">
                  <c:v>4370</c:v>
                </c:pt>
                <c:pt idx="119">
                  <c:v>4340</c:v>
                </c:pt>
                <c:pt idx="120">
                  <c:v>4310</c:v>
                </c:pt>
                <c:pt idx="121">
                  <c:v>4280</c:v>
                </c:pt>
                <c:pt idx="122">
                  <c:v>4250</c:v>
                </c:pt>
                <c:pt idx="123">
                  <c:v>4230</c:v>
                </c:pt>
                <c:pt idx="124">
                  <c:v>4200</c:v>
                </c:pt>
                <c:pt idx="125">
                  <c:v>4170</c:v>
                </c:pt>
                <c:pt idx="126">
                  <c:v>4140</c:v>
                </c:pt>
                <c:pt idx="127">
                  <c:v>4110</c:v>
                </c:pt>
                <c:pt idx="128">
                  <c:v>4080</c:v>
                </c:pt>
                <c:pt idx="129">
                  <c:v>4050</c:v>
                </c:pt>
                <c:pt idx="130">
                  <c:v>4020</c:v>
                </c:pt>
                <c:pt idx="131">
                  <c:v>3990</c:v>
                </c:pt>
                <c:pt idx="132">
                  <c:v>3960</c:v>
                </c:pt>
                <c:pt idx="133">
                  <c:v>3940</c:v>
                </c:pt>
                <c:pt idx="134">
                  <c:v>3910</c:v>
                </c:pt>
                <c:pt idx="135">
                  <c:v>3880</c:v>
                </c:pt>
                <c:pt idx="136">
                  <c:v>3850</c:v>
                </c:pt>
                <c:pt idx="137">
                  <c:v>3820</c:v>
                </c:pt>
                <c:pt idx="138">
                  <c:v>3790</c:v>
                </c:pt>
                <c:pt idx="139">
                  <c:v>3770</c:v>
                </c:pt>
                <c:pt idx="140">
                  <c:v>3740</c:v>
                </c:pt>
                <c:pt idx="141">
                  <c:v>3710</c:v>
                </c:pt>
                <c:pt idx="142">
                  <c:v>3680</c:v>
                </c:pt>
                <c:pt idx="143">
                  <c:v>3660</c:v>
                </c:pt>
                <c:pt idx="144">
                  <c:v>3630</c:v>
                </c:pt>
                <c:pt idx="145">
                  <c:v>3600</c:v>
                </c:pt>
                <c:pt idx="146">
                  <c:v>3570</c:v>
                </c:pt>
                <c:pt idx="147">
                  <c:v>3550</c:v>
                </c:pt>
                <c:pt idx="148">
                  <c:v>3520</c:v>
                </c:pt>
                <c:pt idx="149">
                  <c:v>3490</c:v>
                </c:pt>
                <c:pt idx="150">
                  <c:v>3460</c:v>
                </c:pt>
                <c:pt idx="151">
                  <c:v>3440</c:v>
                </c:pt>
                <c:pt idx="152">
                  <c:v>3410</c:v>
                </c:pt>
                <c:pt idx="153">
                  <c:v>3380</c:v>
                </c:pt>
                <c:pt idx="154">
                  <c:v>3350</c:v>
                </c:pt>
                <c:pt idx="155">
                  <c:v>3330</c:v>
                </c:pt>
                <c:pt idx="156">
                  <c:v>3300</c:v>
                </c:pt>
                <c:pt idx="157">
                  <c:v>3270</c:v>
                </c:pt>
                <c:pt idx="158">
                  <c:v>3240</c:v>
                </c:pt>
                <c:pt idx="159">
                  <c:v>3220</c:v>
                </c:pt>
                <c:pt idx="160">
                  <c:v>3190</c:v>
                </c:pt>
                <c:pt idx="161">
                  <c:v>3160</c:v>
                </c:pt>
                <c:pt idx="162">
                  <c:v>3140</c:v>
                </c:pt>
                <c:pt idx="163">
                  <c:v>3110</c:v>
                </c:pt>
                <c:pt idx="164">
                  <c:v>3080</c:v>
                </c:pt>
                <c:pt idx="165">
                  <c:v>3060</c:v>
                </c:pt>
                <c:pt idx="166">
                  <c:v>3030</c:v>
                </c:pt>
                <c:pt idx="167">
                  <c:v>3000</c:v>
                </c:pt>
                <c:pt idx="168">
                  <c:v>2980</c:v>
                </c:pt>
                <c:pt idx="169">
                  <c:v>2950</c:v>
                </c:pt>
                <c:pt idx="170">
                  <c:v>2930</c:v>
                </c:pt>
                <c:pt idx="171">
                  <c:v>2900</c:v>
                </c:pt>
                <c:pt idx="172">
                  <c:v>2870</c:v>
                </c:pt>
                <c:pt idx="173">
                  <c:v>2850</c:v>
                </c:pt>
                <c:pt idx="174">
                  <c:v>2820</c:v>
                </c:pt>
                <c:pt idx="175">
                  <c:v>2790</c:v>
                </c:pt>
                <c:pt idx="176">
                  <c:v>2770</c:v>
                </c:pt>
                <c:pt idx="177">
                  <c:v>2740</c:v>
                </c:pt>
                <c:pt idx="178">
                  <c:v>2720</c:v>
                </c:pt>
                <c:pt idx="179">
                  <c:v>2690</c:v>
                </c:pt>
                <c:pt idx="180">
                  <c:v>2660</c:v>
                </c:pt>
                <c:pt idx="181">
                  <c:v>2640</c:v>
                </c:pt>
                <c:pt idx="182">
                  <c:v>2610</c:v>
                </c:pt>
                <c:pt idx="183">
                  <c:v>2590</c:v>
                </c:pt>
                <c:pt idx="184">
                  <c:v>2560</c:v>
                </c:pt>
                <c:pt idx="185">
                  <c:v>2540</c:v>
                </c:pt>
                <c:pt idx="186">
                  <c:v>2510</c:v>
                </c:pt>
                <c:pt idx="187">
                  <c:v>2490</c:v>
                </c:pt>
                <c:pt idx="188">
                  <c:v>2460</c:v>
                </c:pt>
                <c:pt idx="189">
                  <c:v>2430</c:v>
                </c:pt>
                <c:pt idx="190">
                  <c:v>2410</c:v>
                </c:pt>
                <c:pt idx="191">
                  <c:v>2380</c:v>
                </c:pt>
                <c:pt idx="192">
                  <c:v>2360</c:v>
                </c:pt>
                <c:pt idx="193">
                  <c:v>2330</c:v>
                </c:pt>
                <c:pt idx="194">
                  <c:v>2310</c:v>
                </c:pt>
                <c:pt idx="195">
                  <c:v>2280</c:v>
                </c:pt>
                <c:pt idx="196">
                  <c:v>2260</c:v>
                </c:pt>
                <c:pt idx="197">
                  <c:v>2230</c:v>
                </c:pt>
                <c:pt idx="198">
                  <c:v>2210</c:v>
                </c:pt>
                <c:pt idx="199">
                  <c:v>2180</c:v>
                </c:pt>
                <c:pt idx="200">
                  <c:v>2160</c:v>
                </c:pt>
                <c:pt idx="201">
                  <c:v>2130</c:v>
                </c:pt>
                <c:pt idx="202">
                  <c:v>2110</c:v>
                </c:pt>
                <c:pt idx="203">
                  <c:v>2090</c:v>
                </c:pt>
                <c:pt idx="204">
                  <c:v>2060</c:v>
                </c:pt>
                <c:pt idx="205">
                  <c:v>2040</c:v>
                </c:pt>
                <c:pt idx="206">
                  <c:v>2010</c:v>
                </c:pt>
                <c:pt idx="207">
                  <c:v>1988</c:v>
                </c:pt>
                <c:pt idx="208">
                  <c:v>1964</c:v>
                </c:pt>
                <c:pt idx="209">
                  <c:v>1939</c:v>
                </c:pt>
                <c:pt idx="210">
                  <c:v>1915</c:v>
                </c:pt>
                <c:pt idx="211">
                  <c:v>1891</c:v>
                </c:pt>
                <c:pt idx="212">
                  <c:v>1867</c:v>
                </c:pt>
                <c:pt idx="213">
                  <c:v>1843</c:v>
                </c:pt>
                <c:pt idx="214">
                  <c:v>1819</c:v>
                </c:pt>
                <c:pt idx="215">
                  <c:v>1795</c:v>
                </c:pt>
                <c:pt idx="216">
                  <c:v>1771</c:v>
                </c:pt>
                <c:pt idx="217">
                  <c:v>1747</c:v>
                </c:pt>
                <c:pt idx="218">
                  <c:v>1723</c:v>
                </c:pt>
                <c:pt idx="219">
                  <c:v>1699</c:v>
                </c:pt>
                <c:pt idx="220">
                  <c:v>1676</c:v>
                </c:pt>
                <c:pt idx="221">
                  <c:v>1652</c:v>
                </c:pt>
                <c:pt idx="222">
                  <c:v>1628</c:v>
                </c:pt>
                <c:pt idx="223">
                  <c:v>1605</c:v>
                </c:pt>
                <c:pt idx="224">
                  <c:v>1581</c:v>
                </c:pt>
                <c:pt idx="225">
                  <c:v>1557</c:v>
                </c:pt>
                <c:pt idx="226">
                  <c:v>1534</c:v>
                </c:pt>
                <c:pt idx="227">
                  <c:v>1511</c:v>
                </c:pt>
                <c:pt idx="228">
                  <c:v>1487</c:v>
                </c:pt>
                <c:pt idx="229">
                  <c:v>1464</c:v>
                </c:pt>
                <c:pt idx="230">
                  <c:v>1441</c:v>
                </c:pt>
                <c:pt idx="231">
                  <c:v>1418</c:v>
                </c:pt>
                <c:pt idx="232">
                  <c:v>1395</c:v>
                </c:pt>
                <c:pt idx="233">
                  <c:v>1372</c:v>
                </c:pt>
                <c:pt idx="234">
                  <c:v>1348</c:v>
                </c:pt>
                <c:pt idx="235">
                  <c:v>1325</c:v>
                </c:pt>
                <c:pt idx="236">
                  <c:v>1302</c:v>
                </c:pt>
                <c:pt idx="237">
                  <c:v>1279</c:v>
                </c:pt>
                <c:pt idx="238">
                  <c:v>1257</c:v>
                </c:pt>
                <c:pt idx="239">
                  <c:v>1234</c:v>
                </c:pt>
                <c:pt idx="240">
                  <c:v>1211</c:v>
                </c:pt>
                <c:pt idx="241">
                  <c:v>1188</c:v>
                </c:pt>
                <c:pt idx="242">
                  <c:v>1166</c:v>
                </c:pt>
                <c:pt idx="243">
                  <c:v>1143</c:v>
                </c:pt>
                <c:pt idx="244">
                  <c:v>1120</c:v>
                </c:pt>
                <c:pt idx="245">
                  <c:v>1098</c:v>
                </c:pt>
                <c:pt idx="246">
                  <c:v>1076</c:v>
                </c:pt>
                <c:pt idx="247">
                  <c:v>1053</c:v>
                </c:pt>
                <c:pt idx="248">
                  <c:v>1031</c:v>
                </c:pt>
                <c:pt idx="249">
                  <c:v>1009</c:v>
                </c:pt>
                <c:pt idx="250">
                  <c:v>986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199296"/>
        <c:axId val="342205952"/>
      </c:scatterChart>
      <c:valAx>
        <c:axId val="342199296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2205952"/>
        <c:crosses val="autoZero"/>
        <c:crossBetween val="midCat"/>
        <c:majorUnit val="30"/>
      </c:valAx>
      <c:valAx>
        <c:axId val="342205952"/>
        <c:scaling>
          <c:orientation val="minMax"/>
          <c:max val="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2199296"/>
        <c:crosses val="autoZero"/>
        <c:crossBetween val="midCat"/>
        <c:majorUnit val="10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KPIs!$J$15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ysClr val="window" lastClr="FFFFFF">
                  <a:lumMod val="65000"/>
                </a:sysClr>
              </a:solidFill>
              <a:ln w="12700">
                <a:solidFill>
                  <a:sysClr val="window" lastClr="FFFFFF">
                    <a:lumMod val="65000"/>
                  </a:sysClr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ptCount val="0"/>
              </c:numLit>
            </c:plus>
            <c:minus>
              <c:numLit>
                <c:ptCount val="0"/>
              </c:numLit>
            </c:minus>
          </c:errBars>
          <c:xVal>
            <c:numRef>
              <c:f>KPIs!$C$16:$C$25</c:f>
              <c:numCache>
                <c:formatCode>0.00</c:formatCode>
                <c:ptCount val="10"/>
                <c:pt idx="0">
                  <c:v>2.4119999999999999</c:v>
                </c:pt>
                <c:pt idx="1">
                  <c:v>3.3959999999999999</c:v>
                </c:pt>
                <c:pt idx="2">
                  <c:v>4.0289999999999999</c:v>
                </c:pt>
                <c:pt idx="3">
                  <c:v>4.9240000000000004</c:v>
                </c:pt>
                <c:pt idx="4">
                  <c:v>4.9099999999999993</c:v>
                </c:pt>
                <c:pt idx="5">
                  <c:v>5.4119999999999999</c:v>
                </c:pt>
                <c:pt idx="6">
                  <c:v>6.0660000000000007</c:v>
                </c:pt>
                <c:pt idx="7">
                  <c:v>5.992</c:v>
                </c:pt>
                <c:pt idx="8">
                  <c:v>6.4409999999999998</c:v>
                </c:pt>
                <c:pt idx="9">
                  <c:v>6.6219999999999999</c:v>
                </c:pt>
              </c:numCache>
            </c:numRef>
          </c:xVal>
          <c:yVal>
            <c:numRef>
              <c:f>KPIs!$J$16:$J$25</c:f>
              <c:numCache>
                <c:formatCode>0%</c:formatCode>
                <c:ptCount val="10"/>
                <c:pt idx="0">
                  <c:v>0.75783550499706054</c:v>
                </c:pt>
                <c:pt idx="1">
                  <c:v>0.77568447582469924</c:v>
                </c:pt>
                <c:pt idx="2">
                  <c:v>0.71686248615184089</c:v>
                </c:pt>
                <c:pt idx="3">
                  <c:v>0.66943765914192421</c:v>
                </c:pt>
                <c:pt idx="4">
                  <c:v>0.61687283309283303</c:v>
                </c:pt>
                <c:pt idx="5">
                  <c:v>0.5670805396571631</c:v>
                </c:pt>
                <c:pt idx="6">
                  <c:v>0.56004448778382121</c:v>
                </c:pt>
                <c:pt idx="7">
                  <c:v>0.51473812705420652</c:v>
                </c:pt>
                <c:pt idx="8">
                  <c:v>0.5089294770965469</c:v>
                </c:pt>
                <c:pt idx="9">
                  <c:v>0.48087098493282859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740736"/>
        <c:axId val="336742656"/>
      </c:scatterChart>
      <c:valAx>
        <c:axId val="336740736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NH</a:t>
                </a:r>
                <a:r>
                  <a:rPr lang="nl-NL" baseline="-25000"/>
                  <a:t>4</a:t>
                </a:r>
                <a:r>
                  <a:rPr lang="nl-NL" baseline="30000"/>
                  <a:t>+ </a:t>
                </a:r>
                <a:r>
                  <a:rPr lang="nl-NL" baseline="0"/>
                  <a:t>Concentration Gradient [g·L</a:t>
                </a:r>
                <a:r>
                  <a:rPr lang="nl-NL" baseline="30000"/>
                  <a:t>-1</a:t>
                </a:r>
                <a:r>
                  <a:rPr lang="nl-NL" baseline="0"/>
                  <a:t>] </a:t>
                </a:r>
                <a:endParaRPr lang="nl-NL"/>
              </a:p>
            </c:rich>
          </c:tx>
          <c:layout/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742656"/>
        <c:crosses val="autoZero"/>
        <c:crossBetween val="midCat"/>
        <c:majorUnit val="2"/>
      </c:valAx>
      <c:valAx>
        <c:axId val="336742656"/>
        <c:scaling>
          <c:orientation val="minMax"/>
          <c:max val="1.100000000000000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NH</a:t>
                </a:r>
                <a:r>
                  <a:rPr lang="nl-NL" baseline="-25000"/>
                  <a:t>4</a:t>
                </a:r>
                <a:r>
                  <a:rPr lang="nl-NL" baseline="30000"/>
                  <a:t>+</a:t>
                </a:r>
                <a:r>
                  <a:rPr lang="nl-NL"/>
                  <a:t> Current Efficiency [-]</a:t>
                </a:r>
              </a:p>
            </c:rich>
          </c:tx>
          <c:layout/>
          <c:overlay val="0"/>
        </c:title>
        <c:numFmt formatCode="0%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740736"/>
        <c:crosses val="autoZero"/>
        <c:crossBetween val="midCat"/>
        <c:majorUnit val="0.2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4"/>
          <c:order val="0"/>
          <c:tx>
            <c:v>osmotic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79646"/>
              </a:solidFill>
              <a:ln w="12700">
                <a:noFill/>
              </a:ln>
            </c:spPr>
          </c:marker>
          <c:xVal>
            <c:numRef>
              <c:f>KPIs!$C$16:$C$25</c:f>
              <c:numCache>
                <c:formatCode>0.00</c:formatCode>
                <c:ptCount val="10"/>
                <c:pt idx="0">
                  <c:v>2.4119999999999999</c:v>
                </c:pt>
                <c:pt idx="1">
                  <c:v>3.3959999999999999</c:v>
                </c:pt>
                <c:pt idx="2">
                  <c:v>4.0289999999999999</c:v>
                </c:pt>
                <c:pt idx="3">
                  <c:v>4.9240000000000004</c:v>
                </c:pt>
                <c:pt idx="4">
                  <c:v>4.9099999999999993</c:v>
                </c:pt>
                <c:pt idx="5">
                  <c:v>5.4119999999999999</c:v>
                </c:pt>
                <c:pt idx="6">
                  <c:v>6.0660000000000007</c:v>
                </c:pt>
                <c:pt idx="7">
                  <c:v>5.992</c:v>
                </c:pt>
                <c:pt idx="8">
                  <c:v>6.4409999999999998</c:v>
                </c:pt>
                <c:pt idx="9">
                  <c:v>6.6219999999999999</c:v>
                </c:pt>
              </c:numCache>
            </c:numRef>
          </c:xVal>
          <c:yVal>
            <c:numRef>
              <c:f>KPIs!$O$16:$O$25</c:f>
              <c:numCache>
                <c:formatCode>#,#00%</c:formatCode>
                <c:ptCount val="10"/>
                <c:pt idx="0">
                  <c:v>2.5303560000000037E-2</c:v>
                </c:pt>
                <c:pt idx="1">
                  <c:v>2.3148438000000035E-2</c:v>
                </c:pt>
                <c:pt idx="2">
                  <c:v>2.9950680000000045E-2</c:v>
                </c:pt>
                <c:pt idx="3">
                  <c:v>4.2039593000000056E-2</c:v>
                </c:pt>
                <c:pt idx="4">
                  <c:v>5.3378799999999942E-2</c:v>
                </c:pt>
                <c:pt idx="5">
                  <c:v>4.9441807999999948E-2</c:v>
                </c:pt>
                <c:pt idx="6">
                  <c:v>7.1208695999999974E-2</c:v>
                </c:pt>
                <c:pt idx="7">
                  <c:v>7.3644735999999961E-2</c:v>
                </c:pt>
                <c:pt idx="8">
                  <c:v>8.1180095999999979E-2</c:v>
                </c:pt>
                <c:pt idx="9">
                  <c:v>0.10522744000000001</c:v>
                </c:pt>
              </c:numCache>
            </c:numRef>
          </c:yVal>
          <c:smooth val="0"/>
        </c:ser>
        <c:ser>
          <c:idx val="0"/>
          <c:order val="1"/>
          <c:tx>
            <c:v>electro-osmotic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KPIs!$C$16:$C$25</c:f>
              <c:numCache>
                <c:formatCode>0.00</c:formatCode>
                <c:ptCount val="10"/>
                <c:pt idx="0">
                  <c:v>2.4119999999999999</c:v>
                </c:pt>
                <c:pt idx="1">
                  <c:v>3.3959999999999999</c:v>
                </c:pt>
                <c:pt idx="2">
                  <c:v>4.0289999999999999</c:v>
                </c:pt>
                <c:pt idx="3">
                  <c:v>4.9240000000000004</c:v>
                </c:pt>
                <c:pt idx="4">
                  <c:v>4.9099999999999993</c:v>
                </c:pt>
                <c:pt idx="5">
                  <c:v>5.4119999999999999</c:v>
                </c:pt>
                <c:pt idx="6">
                  <c:v>6.0660000000000007</c:v>
                </c:pt>
                <c:pt idx="7">
                  <c:v>5.992</c:v>
                </c:pt>
                <c:pt idx="8">
                  <c:v>6.4409999999999998</c:v>
                </c:pt>
                <c:pt idx="9">
                  <c:v>6.6219999999999999</c:v>
                </c:pt>
              </c:numCache>
            </c:numRef>
          </c:xVal>
          <c:yVal>
            <c:numRef>
              <c:f>KPIs!$M$16:$M$25</c:f>
              <c:numCache>
                <c:formatCode>#,#00%</c:formatCode>
                <c:ptCount val="10"/>
                <c:pt idx="0">
                  <c:v>1.469644E-2</c:v>
                </c:pt>
                <c:pt idx="1">
                  <c:v>1.4851561999999999E-2</c:v>
                </c:pt>
                <c:pt idx="2">
                  <c:v>1.5049319999999998E-2</c:v>
                </c:pt>
                <c:pt idx="3">
                  <c:v>1.4960406999999998E-2</c:v>
                </c:pt>
                <c:pt idx="4">
                  <c:v>1.4621199999999997E-2</c:v>
                </c:pt>
                <c:pt idx="5">
                  <c:v>1.4558191999999999E-2</c:v>
                </c:pt>
                <c:pt idx="6">
                  <c:v>1.4791304000000002E-2</c:v>
                </c:pt>
                <c:pt idx="7">
                  <c:v>1.4355264E-2</c:v>
                </c:pt>
                <c:pt idx="8">
                  <c:v>1.4819904E-2</c:v>
                </c:pt>
                <c:pt idx="9">
                  <c:v>1.4772559999999999E-2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787712"/>
        <c:axId val="336794368"/>
      </c:scatterChart>
      <c:valAx>
        <c:axId val="336787712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>
                    <a:latin typeface="Tahoma"/>
                    <a:ea typeface="Tahoma"/>
                    <a:cs typeface="Tahoma"/>
                  </a:rPr>
                  <a:t>NH</a:t>
                </a:r>
                <a:r>
                  <a:rPr lang="nl-NL" baseline="-25000">
                    <a:latin typeface="Tahoma"/>
                    <a:ea typeface="Tahoma"/>
                    <a:cs typeface="Tahoma"/>
                  </a:rPr>
                  <a:t>4</a:t>
                </a:r>
                <a:r>
                  <a:rPr lang="nl-NL" baseline="30000">
                    <a:latin typeface="Tahoma"/>
                    <a:ea typeface="Tahoma"/>
                    <a:cs typeface="Tahoma"/>
                  </a:rPr>
                  <a:t>+</a:t>
                </a:r>
                <a:r>
                  <a:rPr lang="nl-NL">
                    <a:latin typeface="Tahoma"/>
                    <a:ea typeface="Tahoma"/>
                    <a:cs typeface="Tahoma"/>
                  </a:rPr>
                  <a:t> Concentration Gradient [g·L</a:t>
                </a:r>
                <a:r>
                  <a:rPr lang="nl-NL" baseline="30000">
                    <a:latin typeface="Tahoma"/>
                    <a:ea typeface="Tahoma"/>
                    <a:cs typeface="Tahoma"/>
                  </a:rPr>
                  <a:t>-1</a:t>
                </a:r>
                <a:r>
                  <a:rPr lang="nl-NL">
                    <a:latin typeface="Tahoma"/>
                    <a:ea typeface="Tahoma"/>
                    <a:cs typeface="Tahoma"/>
                  </a:rPr>
                  <a:t>]</a:t>
                </a:r>
                <a:endParaRPr lang="nl-NL"/>
              </a:p>
            </c:rich>
          </c:tx>
          <c:layout/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794368"/>
        <c:crosses val="autoZero"/>
        <c:crossBetween val="midCat"/>
        <c:majorUnit val="2"/>
      </c:valAx>
      <c:valAx>
        <c:axId val="336794368"/>
        <c:scaling>
          <c:orientation val="minMax"/>
          <c:max val="0.1100000000000000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Water Transport [-]</a:t>
                </a:r>
              </a:p>
            </c:rich>
          </c:tx>
          <c:layout/>
          <c:overlay val="0"/>
        </c:title>
        <c:numFmt formatCode="#,#00%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787712"/>
        <c:crosses val="autoZero"/>
        <c:crossBetween val="midCat"/>
        <c:majorUnit val="2.0000000000000004E-2"/>
      </c:valAx>
      <c:spPr>
        <a:ln>
          <a:solidFill>
            <a:sysClr val="windowText" lastClr="000000"/>
          </a:solidFill>
        </a:ln>
      </c:spPr>
    </c:plotArea>
    <c:legend>
      <c:legendPos val="l"/>
      <c:layout>
        <c:manualLayout>
          <c:xMode val="edge"/>
          <c:yMode val="edge"/>
          <c:x val="0.2046111111111111"/>
          <c:y val="5.809000000000001E-2"/>
          <c:w val="0.31267777777777778"/>
          <c:h val="0.16885703703703703"/>
        </c:manualLayout>
      </c:layout>
      <c:overlay val="1"/>
    </c:legend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1'!$K$34:$K$2003</c:f>
              <c:numCache>
                <c:formatCode>0</c:formatCode>
                <c:ptCount val="19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</c:numCache>
            </c:numRef>
          </c:xVal>
          <c:yVal>
            <c:numRef>
              <c:f>'Batch 1'!$P$34:$P$2003</c:f>
              <c:numCache>
                <c:formatCode>0.00</c:formatCode>
                <c:ptCount val="1970"/>
                <c:pt idx="0">
                  <c:v>0</c:v>
                </c:pt>
                <c:pt idx="1">
                  <c:v>0.38900000000000001</c:v>
                </c:pt>
                <c:pt idx="2">
                  <c:v>0.38800000000000001</c:v>
                </c:pt>
                <c:pt idx="3">
                  <c:v>0.38200000000000001</c:v>
                </c:pt>
                <c:pt idx="4">
                  <c:v>0.38300000000000001</c:v>
                </c:pt>
                <c:pt idx="5">
                  <c:v>0.38100000000000001</c:v>
                </c:pt>
                <c:pt idx="6">
                  <c:v>0.38100000000000001</c:v>
                </c:pt>
                <c:pt idx="7">
                  <c:v>0.378</c:v>
                </c:pt>
                <c:pt idx="8">
                  <c:v>0.378</c:v>
                </c:pt>
                <c:pt idx="9">
                  <c:v>0.37200000000000005</c:v>
                </c:pt>
                <c:pt idx="10">
                  <c:v>0.37200000000000005</c:v>
                </c:pt>
                <c:pt idx="11">
                  <c:v>0.37050000000000005</c:v>
                </c:pt>
                <c:pt idx="12">
                  <c:v>0.37050000000000005</c:v>
                </c:pt>
                <c:pt idx="13">
                  <c:v>0.36899999999999999</c:v>
                </c:pt>
                <c:pt idx="14">
                  <c:v>0.36950000000000005</c:v>
                </c:pt>
                <c:pt idx="15">
                  <c:v>0.36799999999999999</c:v>
                </c:pt>
                <c:pt idx="16">
                  <c:v>0.36900000000000005</c:v>
                </c:pt>
                <c:pt idx="17">
                  <c:v>0.36850000000000005</c:v>
                </c:pt>
                <c:pt idx="18">
                  <c:v>0.36500000000000005</c:v>
                </c:pt>
                <c:pt idx="19">
                  <c:v>0.36400000000000005</c:v>
                </c:pt>
                <c:pt idx="20">
                  <c:v>0.3663333333333334</c:v>
                </c:pt>
                <c:pt idx="21">
                  <c:v>0.36400000000000005</c:v>
                </c:pt>
                <c:pt idx="22">
                  <c:v>0.36400000000000005</c:v>
                </c:pt>
                <c:pt idx="23">
                  <c:v>0.36366666666666669</c:v>
                </c:pt>
                <c:pt idx="24">
                  <c:v>0.36250000000000004</c:v>
                </c:pt>
                <c:pt idx="25">
                  <c:v>0.36349999999999999</c:v>
                </c:pt>
                <c:pt idx="26">
                  <c:v>0.36250000000000004</c:v>
                </c:pt>
                <c:pt idx="27">
                  <c:v>0.36099999999999999</c:v>
                </c:pt>
                <c:pt idx="28">
                  <c:v>0.36250000000000004</c:v>
                </c:pt>
                <c:pt idx="29">
                  <c:v>0.36050000000000004</c:v>
                </c:pt>
                <c:pt idx="30">
                  <c:v>0.36100000000000004</c:v>
                </c:pt>
                <c:pt idx="31">
                  <c:v>0.35949999999999999</c:v>
                </c:pt>
                <c:pt idx="32">
                  <c:v>0.36050000000000004</c:v>
                </c:pt>
                <c:pt idx="33">
                  <c:v>0.36</c:v>
                </c:pt>
                <c:pt idx="34">
                  <c:v>0.35800000000000004</c:v>
                </c:pt>
                <c:pt idx="35">
                  <c:v>0.36000000000000004</c:v>
                </c:pt>
                <c:pt idx="36">
                  <c:v>0.35899999999999999</c:v>
                </c:pt>
                <c:pt idx="37">
                  <c:v>0.36000000000000004</c:v>
                </c:pt>
                <c:pt idx="38">
                  <c:v>0.35699999999999998</c:v>
                </c:pt>
                <c:pt idx="39">
                  <c:v>0.35800000000000004</c:v>
                </c:pt>
                <c:pt idx="40">
                  <c:v>0.35899999999999999</c:v>
                </c:pt>
                <c:pt idx="41">
                  <c:v>0.35800000000000004</c:v>
                </c:pt>
                <c:pt idx="42">
                  <c:v>0.35699999999999998</c:v>
                </c:pt>
                <c:pt idx="43">
                  <c:v>0.35899999999999999</c:v>
                </c:pt>
                <c:pt idx="44">
                  <c:v>0.35899999999999999</c:v>
                </c:pt>
                <c:pt idx="45">
                  <c:v>0.35700000000000004</c:v>
                </c:pt>
                <c:pt idx="46">
                  <c:v>0.35800000000000004</c:v>
                </c:pt>
                <c:pt idx="47">
                  <c:v>0.35899999999999999</c:v>
                </c:pt>
                <c:pt idx="48">
                  <c:v>0.35699999999999998</c:v>
                </c:pt>
                <c:pt idx="49">
                  <c:v>0.35750000000000004</c:v>
                </c:pt>
                <c:pt idx="50">
                  <c:v>0.35800000000000004</c:v>
                </c:pt>
                <c:pt idx="51">
                  <c:v>0.35800000000000004</c:v>
                </c:pt>
                <c:pt idx="52">
                  <c:v>0.35699999999999998</c:v>
                </c:pt>
                <c:pt idx="53">
                  <c:v>0.35899999999999999</c:v>
                </c:pt>
                <c:pt idx="54">
                  <c:v>0.35699999999999998</c:v>
                </c:pt>
                <c:pt idx="55">
                  <c:v>0.35949999999999999</c:v>
                </c:pt>
                <c:pt idx="56">
                  <c:v>0.35949999999999999</c:v>
                </c:pt>
                <c:pt idx="57">
                  <c:v>0.35800000000000004</c:v>
                </c:pt>
                <c:pt idx="58">
                  <c:v>0.35899999999999999</c:v>
                </c:pt>
                <c:pt idx="59">
                  <c:v>0.36099999999999999</c:v>
                </c:pt>
                <c:pt idx="60">
                  <c:v>0.36050000000000004</c:v>
                </c:pt>
                <c:pt idx="61">
                  <c:v>0.36000000000000004</c:v>
                </c:pt>
                <c:pt idx="62">
                  <c:v>0.36150000000000004</c:v>
                </c:pt>
                <c:pt idx="63">
                  <c:v>0.36200000000000004</c:v>
                </c:pt>
                <c:pt idx="64">
                  <c:v>0.36000000000000004</c:v>
                </c:pt>
                <c:pt idx="65">
                  <c:v>0.36200000000000004</c:v>
                </c:pt>
                <c:pt idx="66">
                  <c:v>0.36299999999999999</c:v>
                </c:pt>
                <c:pt idx="67">
                  <c:v>0.36299999999999999</c:v>
                </c:pt>
                <c:pt idx="68">
                  <c:v>0.36250000000000004</c:v>
                </c:pt>
                <c:pt idx="69">
                  <c:v>0.36400000000000005</c:v>
                </c:pt>
                <c:pt idx="70">
                  <c:v>0.36400000000000005</c:v>
                </c:pt>
                <c:pt idx="71">
                  <c:v>0.36299999999999999</c:v>
                </c:pt>
                <c:pt idx="72">
                  <c:v>0.36400000000000005</c:v>
                </c:pt>
                <c:pt idx="73">
                  <c:v>0.36499999999999999</c:v>
                </c:pt>
                <c:pt idx="74">
                  <c:v>0.36400000000000005</c:v>
                </c:pt>
                <c:pt idx="75">
                  <c:v>0.36450000000000005</c:v>
                </c:pt>
                <c:pt idx="76">
                  <c:v>0.36699999999999999</c:v>
                </c:pt>
                <c:pt idx="77">
                  <c:v>0.36600000000000005</c:v>
                </c:pt>
                <c:pt idx="78">
                  <c:v>0.36800000000000005</c:v>
                </c:pt>
                <c:pt idx="79">
                  <c:v>0.36699999999999999</c:v>
                </c:pt>
                <c:pt idx="80">
                  <c:v>0.36800000000000005</c:v>
                </c:pt>
                <c:pt idx="81">
                  <c:v>0.36950000000000005</c:v>
                </c:pt>
                <c:pt idx="82">
                  <c:v>0.36950000000000005</c:v>
                </c:pt>
                <c:pt idx="83">
                  <c:v>0.36899999999999999</c:v>
                </c:pt>
                <c:pt idx="84">
                  <c:v>0.371</c:v>
                </c:pt>
                <c:pt idx="85">
                  <c:v>0.371</c:v>
                </c:pt>
                <c:pt idx="86">
                  <c:v>0.37200000000000005</c:v>
                </c:pt>
                <c:pt idx="87">
                  <c:v>0.37200000000000005</c:v>
                </c:pt>
                <c:pt idx="88">
                  <c:v>0.37450000000000006</c:v>
                </c:pt>
                <c:pt idx="89">
                  <c:v>0.37450000000000006</c:v>
                </c:pt>
                <c:pt idx="90">
                  <c:v>0.37450000000000006</c:v>
                </c:pt>
                <c:pt idx="91">
                  <c:v>0.3755</c:v>
                </c:pt>
                <c:pt idx="92">
                  <c:v>0.3765</c:v>
                </c:pt>
                <c:pt idx="93">
                  <c:v>0.37800000000000006</c:v>
                </c:pt>
                <c:pt idx="94">
                  <c:v>0.37866666666666671</c:v>
                </c:pt>
                <c:pt idx="95">
                  <c:v>0.3795</c:v>
                </c:pt>
                <c:pt idx="96">
                  <c:v>0.38100000000000001</c:v>
                </c:pt>
                <c:pt idx="97">
                  <c:v>0.3805</c:v>
                </c:pt>
                <c:pt idx="98">
                  <c:v>0.38150000000000001</c:v>
                </c:pt>
                <c:pt idx="99">
                  <c:v>0.38200000000000001</c:v>
                </c:pt>
                <c:pt idx="100">
                  <c:v>0.38400000000000001</c:v>
                </c:pt>
                <c:pt idx="101">
                  <c:v>0.38500000000000001</c:v>
                </c:pt>
                <c:pt idx="102">
                  <c:v>0.38600000000000001</c:v>
                </c:pt>
                <c:pt idx="103">
                  <c:v>0.38900000000000001</c:v>
                </c:pt>
                <c:pt idx="104">
                  <c:v>0.38900000000000001</c:v>
                </c:pt>
                <c:pt idx="105">
                  <c:v>0.38900000000000001</c:v>
                </c:pt>
                <c:pt idx="106">
                  <c:v>0.38900000000000001</c:v>
                </c:pt>
                <c:pt idx="107">
                  <c:v>0.39</c:v>
                </c:pt>
                <c:pt idx="108">
                  <c:v>0.39350000000000002</c:v>
                </c:pt>
                <c:pt idx="109">
                  <c:v>0.39300000000000002</c:v>
                </c:pt>
                <c:pt idx="110">
                  <c:v>0.39500000000000002</c:v>
                </c:pt>
                <c:pt idx="111">
                  <c:v>0.39800000000000002</c:v>
                </c:pt>
                <c:pt idx="112">
                  <c:v>0.39800000000000002</c:v>
                </c:pt>
                <c:pt idx="113">
                  <c:v>0.39800000000000002</c:v>
                </c:pt>
                <c:pt idx="114">
                  <c:v>0.4</c:v>
                </c:pt>
                <c:pt idx="115">
                  <c:v>0.40100000000000002</c:v>
                </c:pt>
                <c:pt idx="116">
                  <c:v>0.40300000000000002</c:v>
                </c:pt>
                <c:pt idx="117">
                  <c:v>0.40549999999999997</c:v>
                </c:pt>
                <c:pt idx="118">
                  <c:v>0.40599999999999997</c:v>
                </c:pt>
                <c:pt idx="119">
                  <c:v>0.40900000000000003</c:v>
                </c:pt>
                <c:pt idx="120">
                  <c:v>0.40949999999999998</c:v>
                </c:pt>
                <c:pt idx="121">
                  <c:v>0.41200000000000003</c:v>
                </c:pt>
                <c:pt idx="122">
                  <c:v>0.41399999999999998</c:v>
                </c:pt>
                <c:pt idx="123">
                  <c:v>0.41700000000000004</c:v>
                </c:pt>
                <c:pt idx="124">
                  <c:v>0.42450000000000004</c:v>
                </c:pt>
                <c:pt idx="125">
                  <c:v>0.42500000000000004</c:v>
                </c:pt>
                <c:pt idx="126">
                  <c:v>0.42850000000000005</c:v>
                </c:pt>
                <c:pt idx="127">
                  <c:v>0.43149999999999999</c:v>
                </c:pt>
                <c:pt idx="128">
                  <c:v>0.439</c:v>
                </c:pt>
                <c:pt idx="129">
                  <c:v>0.44100000000000006</c:v>
                </c:pt>
                <c:pt idx="130">
                  <c:v>0.4415</c:v>
                </c:pt>
                <c:pt idx="131">
                  <c:v>0.44500000000000006</c:v>
                </c:pt>
                <c:pt idx="132">
                  <c:v>0.44800000000000006</c:v>
                </c:pt>
                <c:pt idx="133">
                  <c:v>0.44933333333333336</c:v>
                </c:pt>
                <c:pt idx="134">
                  <c:v>0.45199999999999996</c:v>
                </c:pt>
                <c:pt idx="135">
                  <c:v>0.45500000000000002</c:v>
                </c:pt>
                <c:pt idx="136">
                  <c:v>0.45900000000000002</c:v>
                </c:pt>
                <c:pt idx="137">
                  <c:v>0.46250000000000002</c:v>
                </c:pt>
                <c:pt idx="138">
                  <c:v>0.46350000000000002</c:v>
                </c:pt>
                <c:pt idx="139">
                  <c:v>0.46733333333333332</c:v>
                </c:pt>
                <c:pt idx="140">
                  <c:v>0.47199999999999998</c:v>
                </c:pt>
                <c:pt idx="141">
                  <c:v>0.47450000000000003</c:v>
                </c:pt>
                <c:pt idx="142">
                  <c:v>0.47800000000000004</c:v>
                </c:pt>
                <c:pt idx="143">
                  <c:v>0.48199999999999998</c:v>
                </c:pt>
                <c:pt idx="144">
                  <c:v>0.48700000000000004</c:v>
                </c:pt>
                <c:pt idx="145">
                  <c:v>0.49100000000000005</c:v>
                </c:pt>
                <c:pt idx="146">
                  <c:v>0.49500000000000005</c:v>
                </c:pt>
                <c:pt idx="147">
                  <c:v>0.5</c:v>
                </c:pt>
                <c:pt idx="148">
                  <c:v>0.505</c:v>
                </c:pt>
                <c:pt idx="149">
                  <c:v>0.51066666666666671</c:v>
                </c:pt>
                <c:pt idx="150">
                  <c:v>0.51650000000000007</c:v>
                </c:pt>
                <c:pt idx="151">
                  <c:v>0.52300000000000002</c:v>
                </c:pt>
                <c:pt idx="152">
                  <c:v>0.53149999999999997</c:v>
                </c:pt>
                <c:pt idx="153">
                  <c:v>0.53849999999999998</c:v>
                </c:pt>
                <c:pt idx="154">
                  <c:v>0.54600000000000004</c:v>
                </c:pt>
                <c:pt idx="155">
                  <c:v>0.5525000000000001</c:v>
                </c:pt>
                <c:pt idx="156">
                  <c:v>0.5625</c:v>
                </c:pt>
                <c:pt idx="157">
                  <c:v>0.57400000000000007</c:v>
                </c:pt>
                <c:pt idx="158">
                  <c:v>0.58450000000000002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807424"/>
        <c:axId val="336842752"/>
      </c:scatterChart>
      <c:valAx>
        <c:axId val="336807424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Run time [min]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842752"/>
        <c:crosses val="autoZero"/>
        <c:crossBetween val="midCat"/>
        <c:majorUnit val="30"/>
      </c:valAx>
      <c:valAx>
        <c:axId val="336842752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Power [W]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807424"/>
        <c:crosses val="autoZero"/>
        <c:crossBetween val="midCat"/>
        <c:majorUnit val="4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1'!$Q$34:$Q$2003</c:f>
              <c:numCache>
                <c:formatCode>0.00</c:formatCode>
                <c:ptCount val="1970"/>
                <c:pt idx="1">
                  <c:v>3.2416666666666666E-3</c:v>
                </c:pt>
                <c:pt idx="2">
                  <c:v>9.7166666666666669E-3</c:v>
                </c:pt>
                <c:pt idx="3">
                  <c:v>1.6133333333333333E-2</c:v>
                </c:pt>
                <c:pt idx="4">
                  <c:v>2.2508333333333332E-2</c:v>
                </c:pt>
                <c:pt idx="5">
                  <c:v>2.8874999999999998E-2</c:v>
                </c:pt>
                <c:pt idx="6">
                  <c:v>3.5224999999999999E-2</c:v>
                </c:pt>
                <c:pt idx="7">
                  <c:v>4.1549999999999997E-2</c:v>
                </c:pt>
                <c:pt idx="8">
                  <c:v>4.7849999999999997E-2</c:v>
                </c:pt>
                <c:pt idx="9">
                  <c:v>5.4099999999999995E-2</c:v>
                </c:pt>
                <c:pt idx="10">
                  <c:v>6.0299999999999992E-2</c:v>
                </c:pt>
                <c:pt idx="11">
                  <c:v>6.6487499999999991E-2</c:v>
                </c:pt>
                <c:pt idx="12">
                  <c:v>7.2662499999999991E-2</c:v>
                </c:pt>
                <c:pt idx="13">
                  <c:v>7.8824999999999992E-2</c:v>
                </c:pt>
                <c:pt idx="14">
                  <c:v>8.4979166666666661E-2</c:v>
                </c:pt>
                <c:pt idx="15">
                  <c:v>9.1124999999999998E-2</c:v>
                </c:pt>
                <c:pt idx="16">
                  <c:v>9.7266666666666668E-2</c:v>
                </c:pt>
                <c:pt idx="17">
                  <c:v>0.1034125</c:v>
                </c:pt>
                <c:pt idx="18">
                  <c:v>0.10952500000000001</c:v>
                </c:pt>
                <c:pt idx="19">
                  <c:v>0.11560000000000001</c:v>
                </c:pt>
                <c:pt idx="20">
                  <c:v>0.12168611111111112</c:v>
                </c:pt>
                <c:pt idx="21">
                  <c:v>0.12777222222222223</c:v>
                </c:pt>
                <c:pt idx="22">
                  <c:v>0.1338388888888889</c:v>
                </c:pt>
                <c:pt idx="23">
                  <c:v>0.13990277777777779</c:v>
                </c:pt>
                <c:pt idx="24">
                  <c:v>0.14595416666666669</c:v>
                </c:pt>
                <c:pt idx="25">
                  <c:v>0.15200416666666669</c:v>
                </c:pt>
                <c:pt idx="26">
                  <c:v>0.15805416666666669</c:v>
                </c:pt>
                <c:pt idx="27">
                  <c:v>0.16408333333333336</c:v>
                </c:pt>
                <c:pt idx="28">
                  <c:v>0.17011250000000003</c:v>
                </c:pt>
                <c:pt idx="29">
                  <c:v>0.17613750000000003</c:v>
                </c:pt>
                <c:pt idx="30">
                  <c:v>0.18215000000000003</c:v>
                </c:pt>
                <c:pt idx="31">
                  <c:v>0.18815416666666671</c:v>
                </c:pt>
                <c:pt idx="32">
                  <c:v>0.19415416666666671</c:v>
                </c:pt>
                <c:pt idx="33">
                  <c:v>0.20015833333333338</c:v>
                </c:pt>
                <c:pt idx="34">
                  <c:v>0.20614166666666672</c:v>
                </c:pt>
                <c:pt idx="35">
                  <c:v>0.21212500000000006</c:v>
                </c:pt>
                <c:pt idx="36">
                  <c:v>0.21811666666666674</c:v>
                </c:pt>
                <c:pt idx="37">
                  <c:v>0.22410833333333341</c:v>
                </c:pt>
                <c:pt idx="38">
                  <c:v>0.23008333333333342</c:v>
                </c:pt>
                <c:pt idx="39">
                  <c:v>0.23604166666666676</c:v>
                </c:pt>
                <c:pt idx="40">
                  <c:v>0.24201666666666677</c:v>
                </c:pt>
                <c:pt idx="41">
                  <c:v>0.24799166666666678</c:v>
                </c:pt>
                <c:pt idx="42">
                  <c:v>0.25395000000000012</c:v>
                </c:pt>
                <c:pt idx="43">
                  <c:v>0.2599166666666668</c:v>
                </c:pt>
                <c:pt idx="44">
                  <c:v>0.26590000000000014</c:v>
                </c:pt>
                <c:pt idx="45">
                  <c:v>0.27186666666666681</c:v>
                </c:pt>
                <c:pt idx="46">
                  <c:v>0.27782500000000016</c:v>
                </c:pt>
                <c:pt idx="47">
                  <c:v>0.28380000000000016</c:v>
                </c:pt>
                <c:pt idx="48">
                  <c:v>0.28976666666666684</c:v>
                </c:pt>
                <c:pt idx="49">
                  <c:v>0.29572083333333349</c:v>
                </c:pt>
                <c:pt idx="50">
                  <c:v>0.30168333333333347</c:v>
                </c:pt>
                <c:pt idx="51">
                  <c:v>0.30765000000000015</c:v>
                </c:pt>
                <c:pt idx="52">
                  <c:v>0.31360833333333349</c:v>
                </c:pt>
                <c:pt idx="53">
                  <c:v>0.31957500000000016</c:v>
                </c:pt>
                <c:pt idx="54">
                  <c:v>0.32554166666666684</c:v>
                </c:pt>
                <c:pt idx="55">
                  <c:v>0.33151250000000015</c:v>
                </c:pt>
                <c:pt idx="56">
                  <c:v>0.33750416666666683</c:v>
                </c:pt>
                <c:pt idx="57">
                  <c:v>0.34348333333333347</c:v>
                </c:pt>
                <c:pt idx="58">
                  <c:v>0.34945833333333348</c:v>
                </c:pt>
                <c:pt idx="59">
                  <c:v>0.35545833333333349</c:v>
                </c:pt>
                <c:pt idx="60">
                  <c:v>0.36147083333333346</c:v>
                </c:pt>
                <c:pt idx="61">
                  <c:v>0.36747500000000011</c:v>
                </c:pt>
                <c:pt idx="62">
                  <c:v>0.37348750000000008</c:v>
                </c:pt>
                <c:pt idx="63">
                  <c:v>0.37951666666666672</c:v>
                </c:pt>
                <c:pt idx="64">
                  <c:v>0.38553333333333339</c:v>
                </c:pt>
                <c:pt idx="65">
                  <c:v>0.39155000000000006</c:v>
                </c:pt>
                <c:pt idx="66">
                  <c:v>0.39759166666666673</c:v>
                </c:pt>
                <c:pt idx="67">
                  <c:v>0.40364166666666673</c:v>
                </c:pt>
                <c:pt idx="68">
                  <c:v>0.40968750000000009</c:v>
                </c:pt>
                <c:pt idx="69">
                  <c:v>0.41574166666666679</c:v>
                </c:pt>
                <c:pt idx="70">
                  <c:v>0.42180833333333345</c:v>
                </c:pt>
                <c:pt idx="71">
                  <c:v>0.42786666666666678</c:v>
                </c:pt>
                <c:pt idx="72">
                  <c:v>0.43392500000000012</c:v>
                </c:pt>
                <c:pt idx="73">
                  <c:v>0.44000000000000011</c:v>
                </c:pt>
                <c:pt idx="74">
                  <c:v>0.44607500000000011</c:v>
                </c:pt>
                <c:pt idx="75">
                  <c:v>0.45214583333333347</c:v>
                </c:pt>
                <c:pt idx="76">
                  <c:v>0.45824166666666682</c:v>
                </c:pt>
                <c:pt idx="77">
                  <c:v>0.46435000000000015</c:v>
                </c:pt>
                <c:pt idx="78">
                  <c:v>0.47046666666666681</c:v>
                </c:pt>
                <c:pt idx="79">
                  <c:v>0.4765916666666668</c:v>
                </c:pt>
                <c:pt idx="80">
                  <c:v>0.48271666666666679</c:v>
                </c:pt>
                <c:pt idx="81">
                  <c:v>0.48886250000000014</c:v>
                </c:pt>
                <c:pt idx="82">
                  <c:v>0.49502083333333347</c:v>
                </c:pt>
                <c:pt idx="83">
                  <c:v>0.50117500000000015</c:v>
                </c:pt>
                <c:pt idx="84">
                  <c:v>0.5073416666666668</c:v>
                </c:pt>
                <c:pt idx="85">
                  <c:v>0.51352500000000012</c:v>
                </c:pt>
                <c:pt idx="86">
                  <c:v>0.51971666666666683</c:v>
                </c:pt>
                <c:pt idx="87">
                  <c:v>0.52591666666666681</c:v>
                </c:pt>
                <c:pt idx="88">
                  <c:v>0.53213750000000015</c:v>
                </c:pt>
                <c:pt idx="89">
                  <c:v>0.53837916666666685</c:v>
                </c:pt>
                <c:pt idx="90">
                  <c:v>0.54462083333333355</c:v>
                </c:pt>
                <c:pt idx="91">
                  <c:v>0.55087083333333353</c:v>
                </c:pt>
                <c:pt idx="92">
                  <c:v>0.55713750000000017</c:v>
                </c:pt>
                <c:pt idx="93">
                  <c:v>0.56342500000000018</c:v>
                </c:pt>
                <c:pt idx="94">
                  <c:v>0.56973055555555574</c:v>
                </c:pt>
                <c:pt idx="95">
                  <c:v>0.57604861111111128</c:v>
                </c:pt>
                <c:pt idx="96">
                  <c:v>0.58238611111111127</c:v>
                </c:pt>
                <c:pt idx="97">
                  <c:v>0.58873194444444465</c:v>
                </c:pt>
                <c:pt idx="98">
                  <c:v>0.59508194444444462</c:v>
                </c:pt>
                <c:pt idx="99">
                  <c:v>0.60144444444444467</c:v>
                </c:pt>
                <c:pt idx="100">
                  <c:v>0.60782777777777797</c:v>
                </c:pt>
                <c:pt idx="101">
                  <c:v>0.61423611111111132</c:v>
                </c:pt>
                <c:pt idx="102">
                  <c:v>0.62066111111111133</c:v>
                </c:pt>
                <c:pt idx="103">
                  <c:v>0.62711944444444467</c:v>
                </c:pt>
                <c:pt idx="104">
                  <c:v>0.63360277777777796</c:v>
                </c:pt>
                <c:pt idx="105">
                  <c:v>0.64008611111111124</c:v>
                </c:pt>
                <c:pt idx="106">
                  <c:v>0.64656944444444453</c:v>
                </c:pt>
                <c:pt idx="107">
                  <c:v>0.6530611111111112</c:v>
                </c:pt>
                <c:pt idx="108">
                  <c:v>0.6595902777777779</c:v>
                </c:pt>
                <c:pt idx="109">
                  <c:v>0.66614444444444454</c:v>
                </c:pt>
                <c:pt idx="110">
                  <c:v>0.67271111111111126</c:v>
                </c:pt>
                <c:pt idx="111">
                  <c:v>0.67931944444444459</c:v>
                </c:pt>
                <c:pt idx="112">
                  <c:v>0.68595277777777797</c:v>
                </c:pt>
                <c:pt idx="113">
                  <c:v>0.69258611111111135</c:v>
                </c:pt>
                <c:pt idx="114">
                  <c:v>0.69923611111111139</c:v>
                </c:pt>
                <c:pt idx="115">
                  <c:v>0.70591111111111138</c:v>
                </c:pt>
                <c:pt idx="116">
                  <c:v>0.71261111111111142</c:v>
                </c:pt>
                <c:pt idx="117">
                  <c:v>0.71934861111111137</c:v>
                </c:pt>
                <c:pt idx="118">
                  <c:v>0.72611111111111137</c:v>
                </c:pt>
                <c:pt idx="119">
                  <c:v>0.73290277777777801</c:v>
                </c:pt>
                <c:pt idx="120">
                  <c:v>0.7397236111111114</c:v>
                </c:pt>
                <c:pt idx="121">
                  <c:v>0.74656944444444473</c:v>
                </c:pt>
                <c:pt idx="122">
                  <c:v>0.75345277777777808</c:v>
                </c:pt>
                <c:pt idx="123">
                  <c:v>0.76037777777777804</c:v>
                </c:pt>
                <c:pt idx="124">
                  <c:v>0.76739027777777802</c:v>
                </c:pt>
                <c:pt idx="125">
                  <c:v>0.77446944444444465</c:v>
                </c:pt>
                <c:pt idx="126">
                  <c:v>0.78158194444444462</c:v>
                </c:pt>
                <c:pt idx="127">
                  <c:v>0.78874861111111128</c:v>
                </c:pt>
                <c:pt idx="128">
                  <c:v>0.79600277777777795</c:v>
                </c:pt>
                <c:pt idx="129">
                  <c:v>0.80333611111111125</c:v>
                </c:pt>
                <c:pt idx="130">
                  <c:v>0.81069027777777791</c:v>
                </c:pt>
                <c:pt idx="131">
                  <c:v>0.8180777777777779</c:v>
                </c:pt>
                <c:pt idx="132">
                  <c:v>0.82551944444444458</c:v>
                </c:pt>
                <c:pt idx="133">
                  <c:v>0.83299722222222239</c:v>
                </c:pt>
                <c:pt idx="134">
                  <c:v>0.84050833333333352</c:v>
                </c:pt>
                <c:pt idx="135">
                  <c:v>0.84806666666666686</c:v>
                </c:pt>
                <c:pt idx="136">
                  <c:v>0.85568333333333357</c:v>
                </c:pt>
                <c:pt idx="137">
                  <c:v>0.86336250000000025</c:v>
                </c:pt>
                <c:pt idx="138">
                  <c:v>0.87107916666666696</c:v>
                </c:pt>
                <c:pt idx="139">
                  <c:v>0.87883611111111137</c:v>
                </c:pt>
                <c:pt idx="140">
                  <c:v>0.88666388888888914</c:v>
                </c:pt>
                <c:pt idx="141">
                  <c:v>0.89455138888888919</c:v>
                </c:pt>
                <c:pt idx="142">
                  <c:v>0.90248888888888923</c:v>
                </c:pt>
                <c:pt idx="143">
                  <c:v>0.91048888888888924</c:v>
                </c:pt>
                <c:pt idx="144">
                  <c:v>0.91856388888888929</c:v>
                </c:pt>
                <c:pt idx="145">
                  <c:v>0.92671388888888928</c:v>
                </c:pt>
                <c:pt idx="146">
                  <c:v>0.93493055555555593</c:v>
                </c:pt>
                <c:pt idx="147">
                  <c:v>0.94322222222222263</c:v>
                </c:pt>
                <c:pt idx="148">
                  <c:v>0.95159722222222265</c:v>
                </c:pt>
                <c:pt idx="149">
                  <c:v>0.96006111111111159</c:v>
                </c:pt>
                <c:pt idx="150">
                  <c:v>0.96862083333333382</c:v>
                </c:pt>
                <c:pt idx="151">
                  <c:v>0.97728333333333384</c:v>
                </c:pt>
                <c:pt idx="152">
                  <c:v>0.98607083333333378</c:v>
                </c:pt>
                <c:pt idx="153">
                  <c:v>0.99498750000000047</c:v>
                </c:pt>
                <c:pt idx="154">
                  <c:v>1.0040250000000004</c:v>
                </c:pt>
                <c:pt idx="155">
                  <c:v>1.013179166666667</c:v>
                </c:pt>
                <c:pt idx="156">
                  <c:v>1.0224708333333337</c:v>
                </c:pt>
                <c:pt idx="157">
                  <c:v>1.031941666666667</c:v>
                </c:pt>
                <c:pt idx="158">
                  <c:v>1.0415958333333337</c:v>
                </c:pt>
              </c:numCache>
            </c:numRef>
          </c:xVal>
          <c:yVal>
            <c:numRef>
              <c:f>'Batch 1'!$L$34:$L$2003</c:f>
              <c:numCache>
                <c:formatCode>General</c:formatCode>
                <c:ptCount val="1970"/>
                <c:pt idx="0">
                  <c:v>8600</c:v>
                </c:pt>
                <c:pt idx="1">
                  <c:v>8550</c:v>
                </c:pt>
                <c:pt idx="2">
                  <c:v>8500</c:v>
                </c:pt>
                <c:pt idx="3">
                  <c:v>8440</c:v>
                </c:pt>
                <c:pt idx="4">
                  <c:v>8390</c:v>
                </c:pt>
                <c:pt idx="5">
                  <c:v>8340</c:v>
                </c:pt>
                <c:pt idx="6">
                  <c:v>8310</c:v>
                </c:pt>
                <c:pt idx="7">
                  <c:v>8250</c:v>
                </c:pt>
                <c:pt idx="8">
                  <c:v>8200</c:v>
                </c:pt>
                <c:pt idx="9">
                  <c:v>8140</c:v>
                </c:pt>
                <c:pt idx="10">
                  <c:v>8090</c:v>
                </c:pt>
                <c:pt idx="11">
                  <c:v>8050</c:v>
                </c:pt>
                <c:pt idx="12">
                  <c:v>8000</c:v>
                </c:pt>
                <c:pt idx="13">
                  <c:v>7950</c:v>
                </c:pt>
                <c:pt idx="14">
                  <c:v>7890</c:v>
                </c:pt>
                <c:pt idx="15">
                  <c:v>7850</c:v>
                </c:pt>
                <c:pt idx="16">
                  <c:v>7800</c:v>
                </c:pt>
                <c:pt idx="17">
                  <c:v>7740</c:v>
                </c:pt>
                <c:pt idx="18">
                  <c:v>7690</c:v>
                </c:pt>
                <c:pt idx="19">
                  <c:v>7640</c:v>
                </c:pt>
                <c:pt idx="20">
                  <c:v>7580</c:v>
                </c:pt>
                <c:pt idx="21">
                  <c:v>7530</c:v>
                </c:pt>
                <c:pt idx="22">
                  <c:v>7480</c:v>
                </c:pt>
                <c:pt idx="23">
                  <c:v>7440</c:v>
                </c:pt>
                <c:pt idx="24">
                  <c:v>7390</c:v>
                </c:pt>
                <c:pt idx="25">
                  <c:v>7330</c:v>
                </c:pt>
                <c:pt idx="26">
                  <c:v>7280</c:v>
                </c:pt>
                <c:pt idx="27">
                  <c:v>7250</c:v>
                </c:pt>
                <c:pt idx="28">
                  <c:v>7190</c:v>
                </c:pt>
                <c:pt idx="29">
                  <c:v>7150</c:v>
                </c:pt>
                <c:pt idx="30">
                  <c:v>7100</c:v>
                </c:pt>
                <c:pt idx="31">
                  <c:v>7040</c:v>
                </c:pt>
                <c:pt idx="32">
                  <c:v>7000</c:v>
                </c:pt>
                <c:pt idx="33">
                  <c:v>6950</c:v>
                </c:pt>
                <c:pt idx="34">
                  <c:v>6910</c:v>
                </c:pt>
                <c:pt idx="35">
                  <c:v>6860</c:v>
                </c:pt>
                <c:pt idx="36">
                  <c:v>6810</c:v>
                </c:pt>
                <c:pt idx="37">
                  <c:v>6770</c:v>
                </c:pt>
                <c:pt idx="38">
                  <c:v>6720</c:v>
                </c:pt>
                <c:pt idx="39">
                  <c:v>6670</c:v>
                </c:pt>
                <c:pt idx="40">
                  <c:v>6620</c:v>
                </c:pt>
                <c:pt idx="41">
                  <c:v>6570</c:v>
                </c:pt>
                <c:pt idx="42">
                  <c:v>6510</c:v>
                </c:pt>
                <c:pt idx="43">
                  <c:v>6470</c:v>
                </c:pt>
                <c:pt idx="44">
                  <c:v>6420</c:v>
                </c:pt>
                <c:pt idx="45">
                  <c:v>6370</c:v>
                </c:pt>
                <c:pt idx="46">
                  <c:v>6320</c:v>
                </c:pt>
                <c:pt idx="47">
                  <c:v>6270</c:v>
                </c:pt>
                <c:pt idx="48">
                  <c:v>6230</c:v>
                </c:pt>
                <c:pt idx="49">
                  <c:v>6170</c:v>
                </c:pt>
                <c:pt idx="50">
                  <c:v>6130</c:v>
                </c:pt>
                <c:pt idx="51">
                  <c:v>6070</c:v>
                </c:pt>
                <c:pt idx="52">
                  <c:v>6030</c:v>
                </c:pt>
                <c:pt idx="53">
                  <c:v>5980</c:v>
                </c:pt>
                <c:pt idx="54">
                  <c:v>5930</c:v>
                </c:pt>
                <c:pt idx="55">
                  <c:v>5880</c:v>
                </c:pt>
                <c:pt idx="56">
                  <c:v>5840</c:v>
                </c:pt>
                <c:pt idx="57">
                  <c:v>5780</c:v>
                </c:pt>
                <c:pt idx="58">
                  <c:v>5740</c:v>
                </c:pt>
                <c:pt idx="59">
                  <c:v>5700</c:v>
                </c:pt>
                <c:pt idx="60">
                  <c:v>5650</c:v>
                </c:pt>
                <c:pt idx="61">
                  <c:v>5600</c:v>
                </c:pt>
                <c:pt idx="62">
                  <c:v>5550</c:v>
                </c:pt>
                <c:pt idx="63">
                  <c:v>5500</c:v>
                </c:pt>
                <c:pt idx="64">
                  <c:v>5470</c:v>
                </c:pt>
                <c:pt idx="65">
                  <c:v>5420</c:v>
                </c:pt>
                <c:pt idx="66">
                  <c:v>5370</c:v>
                </c:pt>
                <c:pt idx="67">
                  <c:v>5320</c:v>
                </c:pt>
                <c:pt idx="68">
                  <c:v>5280</c:v>
                </c:pt>
                <c:pt idx="69">
                  <c:v>5230</c:v>
                </c:pt>
                <c:pt idx="70">
                  <c:v>5180</c:v>
                </c:pt>
                <c:pt idx="71">
                  <c:v>5130</c:v>
                </c:pt>
                <c:pt idx="72">
                  <c:v>5090</c:v>
                </c:pt>
                <c:pt idx="73">
                  <c:v>5040</c:v>
                </c:pt>
                <c:pt idx="74">
                  <c:v>5010</c:v>
                </c:pt>
                <c:pt idx="75">
                  <c:v>4960</c:v>
                </c:pt>
                <c:pt idx="76">
                  <c:v>4910</c:v>
                </c:pt>
                <c:pt idx="77">
                  <c:v>4860</c:v>
                </c:pt>
                <c:pt idx="78">
                  <c:v>4820</c:v>
                </c:pt>
                <c:pt idx="79">
                  <c:v>4780</c:v>
                </c:pt>
                <c:pt idx="80">
                  <c:v>4730</c:v>
                </c:pt>
                <c:pt idx="81">
                  <c:v>4680</c:v>
                </c:pt>
                <c:pt idx="82">
                  <c:v>4630</c:v>
                </c:pt>
                <c:pt idx="83">
                  <c:v>4580</c:v>
                </c:pt>
                <c:pt idx="84">
                  <c:v>4530</c:v>
                </c:pt>
                <c:pt idx="85">
                  <c:v>4490</c:v>
                </c:pt>
                <c:pt idx="86">
                  <c:v>4440</c:v>
                </c:pt>
                <c:pt idx="87">
                  <c:v>4390</c:v>
                </c:pt>
                <c:pt idx="88">
                  <c:v>4330</c:v>
                </c:pt>
                <c:pt idx="89">
                  <c:v>4280</c:v>
                </c:pt>
                <c:pt idx="90">
                  <c:v>4230</c:v>
                </c:pt>
                <c:pt idx="91">
                  <c:v>4180</c:v>
                </c:pt>
                <c:pt idx="92">
                  <c:v>4140</c:v>
                </c:pt>
                <c:pt idx="93">
                  <c:v>4090</c:v>
                </c:pt>
                <c:pt idx="94">
                  <c:v>4040</c:v>
                </c:pt>
                <c:pt idx="95">
                  <c:v>3990</c:v>
                </c:pt>
                <c:pt idx="96">
                  <c:v>3950</c:v>
                </c:pt>
                <c:pt idx="97">
                  <c:v>3900</c:v>
                </c:pt>
                <c:pt idx="98">
                  <c:v>3860</c:v>
                </c:pt>
                <c:pt idx="99">
                  <c:v>3810</c:v>
                </c:pt>
                <c:pt idx="100">
                  <c:v>3760</c:v>
                </c:pt>
                <c:pt idx="101">
                  <c:v>3710</c:v>
                </c:pt>
                <c:pt idx="102">
                  <c:v>3660</c:v>
                </c:pt>
                <c:pt idx="103">
                  <c:v>3620</c:v>
                </c:pt>
                <c:pt idx="104">
                  <c:v>3560</c:v>
                </c:pt>
                <c:pt idx="105">
                  <c:v>3520</c:v>
                </c:pt>
                <c:pt idx="106">
                  <c:v>3470</c:v>
                </c:pt>
                <c:pt idx="107">
                  <c:v>3420</c:v>
                </c:pt>
                <c:pt idx="108">
                  <c:v>3380</c:v>
                </c:pt>
                <c:pt idx="109">
                  <c:v>3320</c:v>
                </c:pt>
                <c:pt idx="110">
                  <c:v>3280</c:v>
                </c:pt>
                <c:pt idx="111">
                  <c:v>3230</c:v>
                </c:pt>
                <c:pt idx="112">
                  <c:v>3180</c:v>
                </c:pt>
                <c:pt idx="113">
                  <c:v>3140</c:v>
                </c:pt>
                <c:pt idx="114">
                  <c:v>3090</c:v>
                </c:pt>
                <c:pt idx="115">
                  <c:v>3040</c:v>
                </c:pt>
                <c:pt idx="116">
                  <c:v>2990</c:v>
                </c:pt>
                <c:pt idx="117">
                  <c:v>2950</c:v>
                </c:pt>
                <c:pt idx="118">
                  <c:v>2900</c:v>
                </c:pt>
                <c:pt idx="119">
                  <c:v>2850</c:v>
                </c:pt>
                <c:pt idx="120">
                  <c:v>2800</c:v>
                </c:pt>
                <c:pt idx="121">
                  <c:v>2760</c:v>
                </c:pt>
                <c:pt idx="122">
                  <c:v>2710</c:v>
                </c:pt>
                <c:pt idx="123">
                  <c:v>2660</c:v>
                </c:pt>
                <c:pt idx="124">
                  <c:v>2620</c:v>
                </c:pt>
                <c:pt idx="125">
                  <c:v>2570</c:v>
                </c:pt>
                <c:pt idx="126">
                  <c:v>2520</c:v>
                </c:pt>
                <c:pt idx="127">
                  <c:v>2470</c:v>
                </c:pt>
                <c:pt idx="128">
                  <c:v>2430</c:v>
                </c:pt>
                <c:pt idx="129">
                  <c:v>2380</c:v>
                </c:pt>
                <c:pt idx="130">
                  <c:v>2340</c:v>
                </c:pt>
                <c:pt idx="131">
                  <c:v>2290</c:v>
                </c:pt>
                <c:pt idx="132">
                  <c:v>2240</c:v>
                </c:pt>
                <c:pt idx="133">
                  <c:v>2200</c:v>
                </c:pt>
                <c:pt idx="134">
                  <c:v>2150</c:v>
                </c:pt>
                <c:pt idx="135">
                  <c:v>2100</c:v>
                </c:pt>
                <c:pt idx="136">
                  <c:v>2050</c:v>
                </c:pt>
                <c:pt idx="137">
                  <c:v>2010</c:v>
                </c:pt>
                <c:pt idx="138">
                  <c:v>1956</c:v>
                </c:pt>
                <c:pt idx="139">
                  <c:v>1909</c:v>
                </c:pt>
                <c:pt idx="140">
                  <c:v>1862</c:v>
                </c:pt>
                <c:pt idx="141">
                  <c:v>1817</c:v>
                </c:pt>
                <c:pt idx="142">
                  <c:v>1767</c:v>
                </c:pt>
                <c:pt idx="143">
                  <c:v>1717</c:v>
                </c:pt>
                <c:pt idx="144">
                  <c:v>1673</c:v>
                </c:pt>
                <c:pt idx="145">
                  <c:v>1624</c:v>
                </c:pt>
                <c:pt idx="146">
                  <c:v>1576</c:v>
                </c:pt>
                <c:pt idx="147">
                  <c:v>1527</c:v>
                </c:pt>
                <c:pt idx="148">
                  <c:v>1481</c:v>
                </c:pt>
                <c:pt idx="149">
                  <c:v>1433</c:v>
                </c:pt>
                <c:pt idx="150">
                  <c:v>1386</c:v>
                </c:pt>
                <c:pt idx="151">
                  <c:v>1337</c:v>
                </c:pt>
                <c:pt idx="152">
                  <c:v>1289</c:v>
                </c:pt>
                <c:pt idx="153">
                  <c:v>1240</c:v>
                </c:pt>
                <c:pt idx="154">
                  <c:v>1194</c:v>
                </c:pt>
                <c:pt idx="155">
                  <c:v>1147</c:v>
                </c:pt>
                <c:pt idx="156">
                  <c:v>1097</c:v>
                </c:pt>
                <c:pt idx="157">
                  <c:v>1050</c:v>
                </c:pt>
                <c:pt idx="158">
                  <c:v>1000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997376"/>
        <c:axId val="337008128"/>
      </c:scatterChart>
      <c:valAx>
        <c:axId val="336997376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Energy Consumption [Wh]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008128"/>
        <c:crosses val="autoZero"/>
        <c:crossBetween val="midCat"/>
      </c:valAx>
      <c:valAx>
        <c:axId val="337008128"/>
        <c:scaling>
          <c:orientation val="minMax"/>
          <c:max val="1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Electrical</a:t>
                </a:r>
                <a:r>
                  <a:rPr lang="nl-NL" baseline="0"/>
                  <a:t> Conductivity </a:t>
                </a:r>
                <a:r>
                  <a:rPr lang="nl-NL"/>
                  <a:t>[</a:t>
                </a:r>
                <a:r>
                  <a:rPr lang="el-GR">
                    <a:latin typeface="Tahoma"/>
                    <a:ea typeface="Tahoma"/>
                    <a:cs typeface="Tahoma"/>
                  </a:rPr>
                  <a:t>μ</a:t>
                </a:r>
                <a:r>
                  <a:rPr lang="en-GB">
                    <a:latin typeface="Tahoma"/>
                    <a:ea typeface="Tahoma"/>
                    <a:cs typeface="Tahoma"/>
                  </a:rPr>
                  <a:t>S/cm</a:t>
                </a:r>
                <a:r>
                  <a:rPr lang="nl-NL"/>
                  <a:t>]</a:t>
                </a:r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6997376"/>
        <c:crosses val="autoZero"/>
        <c:crossBetween val="midCat"/>
        <c:majorUnit val="200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'Batch 1'!$L$34:$L$2003</c:f>
              <c:numCache>
                <c:formatCode>General</c:formatCode>
                <c:ptCount val="1970"/>
                <c:pt idx="0">
                  <c:v>8600</c:v>
                </c:pt>
                <c:pt idx="1">
                  <c:v>8550</c:v>
                </c:pt>
                <c:pt idx="2">
                  <c:v>8500</c:v>
                </c:pt>
                <c:pt idx="3">
                  <c:v>8440</c:v>
                </c:pt>
                <c:pt idx="4">
                  <c:v>8390</c:v>
                </c:pt>
                <c:pt idx="5">
                  <c:v>8340</c:v>
                </c:pt>
                <c:pt idx="6">
                  <c:v>8310</c:v>
                </c:pt>
                <c:pt idx="7">
                  <c:v>8250</c:v>
                </c:pt>
                <c:pt idx="8">
                  <c:v>8200</c:v>
                </c:pt>
                <c:pt idx="9">
                  <c:v>8140</c:v>
                </c:pt>
                <c:pt idx="10">
                  <c:v>8090</c:v>
                </c:pt>
                <c:pt idx="11">
                  <c:v>8050</c:v>
                </c:pt>
                <c:pt idx="12">
                  <c:v>8000</c:v>
                </c:pt>
                <c:pt idx="13">
                  <c:v>7950</c:v>
                </c:pt>
                <c:pt idx="14">
                  <c:v>7890</c:v>
                </c:pt>
                <c:pt idx="15">
                  <c:v>7850</c:v>
                </c:pt>
                <c:pt idx="16">
                  <c:v>7800</c:v>
                </c:pt>
                <c:pt idx="17">
                  <c:v>7740</c:v>
                </c:pt>
                <c:pt idx="18">
                  <c:v>7690</c:v>
                </c:pt>
                <c:pt idx="19">
                  <c:v>7640</c:v>
                </c:pt>
                <c:pt idx="20">
                  <c:v>7580</c:v>
                </c:pt>
                <c:pt idx="21">
                  <c:v>7530</c:v>
                </c:pt>
                <c:pt idx="22">
                  <c:v>7480</c:v>
                </c:pt>
                <c:pt idx="23">
                  <c:v>7440</c:v>
                </c:pt>
                <c:pt idx="24">
                  <c:v>7390</c:v>
                </c:pt>
                <c:pt idx="25">
                  <c:v>7330</c:v>
                </c:pt>
                <c:pt idx="26">
                  <c:v>7280</c:v>
                </c:pt>
                <c:pt idx="27">
                  <c:v>7250</c:v>
                </c:pt>
                <c:pt idx="28">
                  <c:v>7190</c:v>
                </c:pt>
                <c:pt idx="29">
                  <c:v>7150</c:v>
                </c:pt>
                <c:pt idx="30">
                  <c:v>7100</c:v>
                </c:pt>
                <c:pt idx="31">
                  <c:v>7040</c:v>
                </c:pt>
                <c:pt idx="32">
                  <c:v>7000</c:v>
                </c:pt>
                <c:pt idx="33">
                  <c:v>6950</c:v>
                </c:pt>
                <c:pt idx="34">
                  <c:v>6910</c:v>
                </c:pt>
                <c:pt idx="35">
                  <c:v>6860</c:v>
                </c:pt>
                <c:pt idx="36">
                  <c:v>6810</c:v>
                </c:pt>
                <c:pt idx="37">
                  <c:v>6770</c:v>
                </c:pt>
                <c:pt idx="38">
                  <c:v>6720</c:v>
                </c:pt>
                <c:pt idx="39">
                  <c:v>6670</c:v>
                </c:pt>
                <c:pt idx="40">
                  <c:v>6620</c:v>
                </c:pt>
                <c:pt idx="41">
                  <c:v>6570</c:v>
                </c:pt>
                <c:pt idx="42">
                  <c:v>6510</c:v>
                </c:pt>
                <c:pt idx="43">
                  <c:v>6470</c:v>
                </c:pt>
                <c:pt idx="44">
                  <c:v>6420</c:v>
                </c:pt>
                <c:pt idx="45">
                  <c:v>6370</c:v>
                </c:pt>
                <c:pt idx="46">
                  <c:v>6320</c:v>
                </c:pt>
                <c:pt idx="47">
                  <c:v>6270</c:v>
                </c:pt>
                <c:pt idx="48">
                  <c:v>6230</c:v>
                </c:pt>
                <c:pt idx="49">
                  <c:v>6170</c:v>
                </c:pt>
                <c:pt idx="50">
                  <c:v>6130</c:v>
                </c:pt>
                <c:pt idx="51">
                  <c:v>6070</c:v>
                </c:pt>
                <c:pt idx="52">
                  <c:v>6030</c:v>
                </c:pt>
                <c:pt idx="53">
                  <c:v>5980</c:v>
                </c:pt>
                <c:pt idx="54">
                  <c:v>5930</c:v>
                </c:pt>
                <c:pt idx="55">
                  <c:v>5880</c:v>
                </c:pt>
                <c:pt idx="56">
                  <c:v>5840</c:v>
                </c:pt>
                <c:pt idx="57">
                  <c:v>5780</c:v>
                </c:pt>
                <c:pt idx="58">
                  <c:v>5740</c:v>
                </c:pt>
                <c:pt idx="59">
                  <c:v>5700</c:v>
                </c:pt>
                <c:pt idx="60">
                  <c:v>5650</c:v>
                </c:pt>
                <c:pt idx="61">
                  <c:v>5600</c:v>
                </c:pt>
                <c:pt idx="62">
                  <c:v>5550</c:v>
                </c:pt>
                <c:pt idx="63">
                  <c:v>5500</c:v>
                </c:pt>
                <c:pt idx="64">
                  <c:v>5470</c:v>
                </c:pt>
                <c:pt idx="65">
                  <c:v>5420</c:v>
                </c:pt>
                <c:pt idx="66">
                  <c:v>5370</c:v>
                </c:pt>
                <c:pt idx="67">
                  <c:v>5320</c:v>
                </c:pt>
                <c:pt idx="68">
                  <c:v>5280</c:v>
                </c:pt>
                <c:pt idx="69">
                  <c:v>5230</c:v>
                </c:pt>
                <c:pt idx="70">
                  <c:v>5180</c:v>
                </c:pt>
                <c:pt idx="71">
                  <c:v>5130</c:v>
                </c:pt>
                <c:pt idx="72">
                  <c:v>5090</c:v>
                </c:pt>
                <c:pt idx="73">
                  <c:v>5040</c:v>
                </c:pt>
                <c:pt idx="74">
                  <c:v>5010</c:v>
                </c:pt>
                <c:pt idx="75">
                  <c:v>4960</c:v>
                </c:pt>
                <c:pt idx="76">
                  <c:v>4910</c:v>
                </c:pt>
                <c:pt idx="77">
                  <c:v>4860</c:v>
                </c:pt>
                <c:pt idx="78">
                  <c:v>4820</c:v>
                </c:pt>
                <c:pt idx="79">
                  <c:v>4780</c:v>
                </c:pt>
                <c:pt idx="80">
                  <c:v>4730</c:v>
                </c:pt>
                <c:pt idx="81">
                  <c:v>4680</c:v>
                </c:pt>
                <c:pt idx="82">
                  <c:v>4630</c:v>
                </c:pt>
                <c:pt idx="83">
                  <c:v>4580</c:v>
                </c:pt>
                <c:pt idx="84">
                  <c:v>4530</c:v>
                </c:pt>
                <c:pt idx="85">
                  <c:v>4490</c:v>
                </c:pt>
                <c:pt idx="86">
                  <c:v>4440</c:v>
                </c:pt>
                <c:pt idx="87">
                  <c:v>4390</c:v>
                </c:pt>
                <c:pt idx="88">
                  <c:v>4330</c:v>
                </c:pt>
                <c:pt idx="89">
                  <c:v>4280</c:v>
                </c:pt>
                <c:pt idx="90">
                  <c:v>4230</c:v>
                </c:pt>
                <c:pt idx="91">
                  <c:v>4180</c:v>
                </c:pt>
                <c:pt idx="92">
                  <c:v>4140</c:v>
                </c:pt>
                <c:pt idx="93">
                  <c:v>4090</c:v>
                </c:pt>
                <c:pt idx="94">
                  <c:v>4040</c:v>
                </c:pt>
                <c:pt idx="95">
                  <c:v>3990</c:v>
                </c:pt>
                <c:pt idx="96">
                  <c:v>3950</c:v>
                </c:pt>
                <c:pt idx="97">
                  <c:v>3900</c:v>
                </c:pt>
                <c:pt idx="98">
                  <c:v>3860</c:v>
                </c:pt>
                <c:pt idx="99">
                  <c:v>3810</c:v>
                </c:pt>
                <c:pt idx="100">
                  <c:v>3760</c:v>
                </c:pt>
                <c:pt idx="101">
                  <c:v>3710</c:v>
                </c:pt>
                <c:pt idx="102">
                  <c:v>3660</c:v>
                </c:pt>
                <c:pt idx="103">
                  <c:v>3620</c:v>
                </c:pt>
                <c:pt idx="104">
                  <c:v>3560</c:v>
                </c:pt>
                <c:pt idx="105">
                  <c:v>3520</c:v>
                </c:pt>
                <c:pt idx="106">
                  <c:v>3470</c:v>
                </c:pt>
                <c:pt idx="107">
                  <c:v>3420</c:v>
                </c:pt>
                <c:pt idx="108">
                  <c:v>3380</c:v>
                </c:pt>
                <c:pt idx="109">
                  <c:v>3320</c:v>
                </c:pt>
                <c:pt idx="110">
                  <c:v>3280</c:v>
                </c:pt>
                <c:pt idx="111">
                  <c:v>3230</c:v>
                </c:pt>
                <c:pt idx="112">
                  <c:v>3180</c:v>
                </c:pt>
                <c:pt idx="113">
                  <c:v>3140</c:v>
                </c:pt>
                <c:pt idx="114">
                  <c:v>3090</c:v>
                </c:pt>
                <c:pt idx="115">
                  <c:v>3040</c:v>
                </c:pt>
                <c:pt idx="116">
                  <c:v>2990</c:v>
                </c:pt>
                <c:pt idx="117">
                  <c:v>2950</c:v>
                </c:pt>
                <c:pt idx="118">
                  <c:v>2900</c:v>
                </c:pt>
                <c:pt idx="119">
                  <c:v>2850</c:v>
                </c:pt>
                <c:pt idx="120">
                  <c:v>2800</c:v>
                </c:pt>
                <c:pt idx="121">
                  <c:v>2760</c:v>
                </c:pt>
                <c:pt idx="122">
                  <c:v>2710</c:v>
                </c:pt>
                <c:pt idx="123">
                  <c:v>2660</c:v>
                </c:pt>
                <c:pt idx="124">
                  <c:v>2620</c:v>
                </c:pt>
                <c:pt idx="125">
                  <c:v>2570</c:v>
                </c:pt>
                <c:pt idx="126">
                  <c:v>2520</c:v>
                </c:pt>
                <c:pt idx="127">
                  <c:v>2470</c:v>
                </c:pt>
                <c:pt idx="128">
                  <c:v>2430</c:v>
                </c:pt>
                <c:pt idx="129">
                  <c:v>2380</c:v>
                </c:pt>
                <c:pt idx="130">
                  <c:v>2340</c:v>
                </c:pt>
                <c:pt idx="131">
                  <c:v>2290</c:v>
                </c:pt>
                <c:pt idx="132">
                  <c:v>2240</c:v>
                </c:pt>
                <c:pt idx="133">
                  <c:v>2200</c:v>
                </c:pt>
                <c:pt idx="134">
                  <c:v>2150</c:v>
                </c:pt>
                <c:pt idx="135">
                  <c:v>2100</c:v>
                </c:pt>
                <c:pt idx="136">
                  <c:v>2050</c:v>
                </c:pt>
                <c:pt idx="137">
                  <c:v>2010</c:v>
                </c:pt>
                <c:pt idx="138">
                  <c:v>1956</c:v>
                </c:pt>
                <c:pt idx="139">
                  <c:v>1909</c:v>
                </c:pt>
                <c:pt idx="140">
                  <c:v>1862</c:v>
                </c:pt>
                <c:pt idx="141">
                  <c:v>1817</c:v>
                </c:pt>
                <c:pt idx="142">
                  <c:v>1767</c:v>
                </c:pt>
                <c:pt idx="143">
                  <c:v>1717</c:v>
                </c:pt>
                <c:pt idx="144">
                  <c:v>1673</c:v>
                </c:pt>
                <c:pt idx="145">
                  <c:v>1624</c:v>
                </c:pt>
                <c:pt idx="146">
                  <c:v>1576</c:v>
                </c:pt>
                <c:pt idx="147">
                  <c:v>1527</c:v>
                </c:pt>
                <c:pt idx="148">
                  <c:v>1481</c:v>
                </c:pt>
                <c:pt idx="149">
                  <c:v>1433</c:v>
                </c:pt>
                <c:pt idx="150">
                  <c:v>1386</c:v>
                </c:pt>
                <c:pt idx="151">
                  <c:v>1337</c:v>
                </c:pt>
                <c:pt idx="152">
                  <c:v>1289</c:v>
                </c:pt>
                <c:pt idx="153">
                  <c:v>1240</c:v>
                </c:pt>
                <c:pt idx="154">
                  <c:v>1194</c:v>
                </c:pt>
                <c:pt idx="155">
                  <c:v>1147</c:v>
                </c:pt>
                <c:pt idx="156">
                  <c:v>1097</c:v>
                </c:pt>
                <c:pt idx="157">
                  <c:v>1050</c:v>
                </c:pt>
                <c:pt idx="158">
                  <c:v>1000</c:v>
                </c:pt>
              </c:numCache>
            </c:numRef>
          </c:xVal>
          <c:yVal>
            <c:numRef>
              <c:f>'Batch 1'!$O$34:$O$2003</c:f>
              <c:numCache>
                <c:formatCode>0.00</c:formatCode>
                <c:ptCount val="1970"/>
                <c:pt idx="0">
                  <c:v>0</c:v>
                </c:pt>
                <c:pt idx="1">
                  <c:v>38.9</c:v>
                </c:pt>
                <c:pt idx="2">
                  <c:v>38.799999999999997</c:v>
                </c:pt>
                <c:pt idx="3">
                  <c:v>38.199999999999996</c:v>
                </c:pt>
                <c:pt idx="4">
                  <c:v>38.299999999999997</c:v>
                </c:pt>
                <c:pt idx="5">
                  <c:v>38.1</c:v>
                </c:pt>
                <c:pt idx="6">
                  <c:v>38.1</c:v>
                </c:pt>
                <c:pt idx="7">
                  <c:v>37.799999999999997</c:v>
                </c:pt>
                <c:pt idx="8">
                  <c:v>37.799999999999997</c:v>
                </c:pt>
                <c:pt idx="9">
                  <c:v>37.200000000000003</c:v>
                </c:pt>
                <c:pt idx="10">
                  <c:v>37.200000000000003</c:v>
                </c:pt>
                <c:pt idx="11">
                  <c:v>37.049999999999997</c:v>
                </c:pt>
                <c:pt idx="12">
                  <c:v>37.049999999999997</c:v>
                </c:pt>
                <c:pt idx="13">
                  <c:v>36.9</c:v>
                </c:pt>
                <c:pt idx="14">
                  <c:v>36.950000000000003</c:v>
                </c:pt>
                <c:pt idx="15">
                  <c:v>36.799999999999997</c:v>
                </c:pt>
                <c:pt idx="16">
                  <c:v>36.9</c:v>
                </c:pt>
                <c:pt idx="17">
                  <c:v>36.85</c:v>
                </c:pt>
                <c:pt idx="18">
                  <c:v>36.5</c:v>
                </c:pt>
                <c:pt idx="19">
                  <c:v>36.4</c:v>
                </c:pt>
                <c:pt idx="20">
                  <c:v>36.633333333333333</c:v>
                </c:pt>
                <c:pt idx="21">
                  <c:v>36.4</c:v>
                </c:pt>
                <c:pt idx="22">
                  <c:v>36.4</c:v>
                </c:pt>
                <c:pt idx="23">
                  <c:v>36.366666666666667</c:v>
                </c:pt>
                <c:pt idx="24">
                  <c:v>36.25</c:v>
                </c:pt>
                <c:pt idx="25">
                  <c:v>36.349999999999994</c:v>
                </c:pt>
                <c:pt idx="26">
                  <c:v>36.25</c:v>
                </c:pt>
                <c:pt idx="27">
                  <c:v>36.099999999999994</c:v>
                </c:pt>
                <c:pt idx="28">
                  <c:v>36.25</c:v>
                </c:pt>
                <c:pt idx="29">
                  <c:v>36.049999999999997</c:v>
                </c:pt>
                <c:pt idx="30">
                  <c:v>36.1</c:v>
                </c:pt>
                <c:pt idx="31">
                  <c:v>35.949999999999996</c:v>
                </c:pt>
                <c:pt idx="32">
                  <c:v>36.049999999999997</c:v>
                </c:pt>
                <c:pt idx="33">
                  <c:v>35.999999999999993</c:v>
                </c:pt>
                <c:pt idx="34">
                  <c:v>35.799999999999997</c:v>
                </c:pt>
                <c:pt idx="35">
                  <c:v>36</c:v>
                </c:pt>
                <c:pt idx="36">
                  <c:v>35.9</c:v>
                </c:pt>
                <c:pt idx="37">
                  <c:v>36</c:v>
                </c:pt>
                <c:pt idx="38">
                  <c:v>35.699999999999996</c:v>
                </c:pt>
                <c:pt idx="39">
                  <c:v>35.799999999999997</c:v>
                </c:pt>
                <c:pt idx="40">
                  <c:v>35.9</c:v>
                </c:pt>
                <c:pt idx="41">
                  <c:v>35.799999999999997</c:v>
                </c:pt>
                <c:pt idx="42">
                  <c:v>35.699999999999996</c:v>
                </c:pt>
                <c:pt idx="43">
                  <c:v>35.9</c:v>
                </c:pt>
                <c:pt idx="44">
                  <c:v>35.9</c:v>
                </c:pt>
                <c:pt idx="45">
                  <c:v>35.700000000000003</c:v>
                </c:pt>
                <c:pt idx="46">
                  <c:v>35.799999999999997</c:v>
                </c:pt>
                <c:pt idx="47">
                  <c:v>35.9</c:v>
                </c:pt>
                <c:pt idx="48">
                  <c:v>35.699999999999996</c:v>
                </c:pt>
                <c:pt idx="49">
                  <c:v>35.75</c:v>
                </c:pt>
                <c:pt idx="50">
                  <c:v>35.799999999999997</c:v>
                </c:pt>
                <c:pt idx="51">
                  <c:v>35.799999999999997</c:v>
                </c:pt>
                <c:pt idx="52">
                  <c:v>35.699999999999996</c:v>
                </c:pt>
                <c:pt idx="53">
                  <c:v>35.9</c:v>
                </c:pt>
                <c:pt idx="54">
                  <c:v>35.699999999999996</c:v>
                </c:pt>
                <c:pt idx="55">
                  <c:v>35.949999999999996</c:v>
                </c:pt>
                <c:pt idx="56">
                  <c:v>35.949999999999996</c:v>
                </c:pt>
                <c:pt idx="57">
                  <c:v>35.799999999999997</c:v>
                </c:pt>
                <c:pt idx="58">
                  <c:v>35.9</c:v>
                </c:pt>
                <c:pt idx="59">
                  <c:v>36.099999999999994</c:v>
                </c:pt>
                <c:pt idx="60">
                  <c:v>36.049999999999997</c:v>
                </c:pt>
                <c:pt idx="61">
                  <c:v>36</c:v>
                </c:pt>
                <c:pt idx="62">
                  <c:v>36.15</c:v>
                </c:pt>
                <c:pt idx="63">
                  <c:v>36.199999999999996</c:v>
                </c:pt>
                <c:pt idx="64">
                  <c:v>36</c:v>
                </c:pt>
                <c:pt idx="65">
                  <c:v>36.199999999999996</c:v>
                </c:pt>
                <c:pt idx="66">
                  <c:v>36.299999999999997</c:v>
                </c:pt>
                <c:pt idx="67">
                  <c:v>36.299999999999997</c:v>
                </c:pt>
                <c:pt idx="68">
                  <c:v>36.25</c:v>
                </c:pt>
                <c:pt idx="69">
                  <c:v>36.4</c:v>
                </c:pt>
                <c:pt idx="70">
                  <c:v>36.4</c:v>
                </c:pt>
                <c:pt idx="71">
                  <c:v>36.299999999999997</c:v>
                </c:pt>
                <c:pt idx="72">
                  <c:v>36.4</c:v>
                </c:pt>
                <c:pt idx="73">
                  <c:v>36.5</c:v>
                </c:pt>
                <c:pt idx="74">
                  <c:v>36.4</c:v>
                </c:pt>
                <c:pt idx="75">
                  <c:v>36.449999999999996</c:v>
                </c:pt>
                <c:pt idx="76">
                  <c:v>36.699999999999996</c:v>
                </c:pt>
                <c:pt idx="77">
                  <c:v>36.6</c:v>
                </c:pt>
                <c:pt idx="78">
                  <c:v>36.799999999999997</c:v>
                </c:pt>
                <c:pt idx="79">
                  <c:v>36.699999999999996</c:v>
                </c:pt>
                <c:pt idx="80">
                  <c:v>36.799999999999997</c:v>
                </c:pt>
                <c:pt idx="81">
                  <c:v>36.950000000000003</c:v>
                </c:pt>
                <c:pt idx="82">
                  <c:v>36.950000000000003</c:v>
                </c:pt>
                <c:pt idx="83">
                  <c:v>36.9</c:v>
                </c:pt>
                <c:pt idx="84">
                  <c:v>37.099999999999994</c:v>
                </c:pt>
                <c:pt idx="85">
                  <c:v>37.099999999999994</c:v>
                </c:pt>
                <c:pt idx="86">
                  <c:v>37.200000000000003</c:v>
                </c:pt>
                <c:pt idx="87">
                  <c:v>37.200000000000003</c:v>
                </c:pt>
                <c:pt idx="88">
                  <c:v>37.449999999999996</c:v>
                </c:pt>
                <c:pt idx="89">
                  <c:v>37.449999999999996</c:v>
                </c:pt>
                <c:pt idx="90">
                  <c:v>37.449999999999996</c:v>
                </c:pt>
                <c:pt idx="91">
                  <c:v>37.549999999999997</c:v>
                </c:pt>
                <c:pt idx="92">
                  <c:v>37.649999999999991</c:v>
                </c:pt>
                <c:pt idx="93">
                  <c:v>37.799999999999997</c:v>
                </c:pt>
                <c:pt idx="94">
                  <c:v>37.866666666666667</c:v>
                </c:pt>
                <c:pt idx="95">
                  <c:v>37.949999999999996</c:v>
                </c:pt>
                <c:pt idx="96">
                  <c:v>38.1</c:v>
                </c:pt>
                <c:pt idx="97">
                  <c:v>38.049999999999997</c:v>
                </c:pt>
                <c:pt idx="98">
                  <c:v>38.15</c:v>
                </c:pt>
                <c:pt idx="99">
                  <c:v>38.199999999999996</c:v>
                </c:pt>
                <c:pt idx="100">
                  <c:v>38.4</c:v>
                </c:pt>
                <c:pt idx="101">
                  <c:v>38.499999999999993</c:v>
                </c:pt>
                <c:pt idx="102">
                  <c:v>38.599999999999994</c:v>
                </c:pt>
                <c:pt idx="103">
                  <c:v>38.9</c:v>
                </c:pt>
                <c:pt idx="104">
                  <c:v>38.9</c:v>
                </c:pt>
                <c:pt idx="105">
                  <c:v>38.9</c:v>
                </c:pt>
                <c:pt idx="106">
                  <c:v>38.9</c:v>
                </c:pt>
                <c:pt idx="107">
                  <c:v>39</c:v>
                </c:pt>
                <c:pt idx="108">
                  <c:v>39.35</c:v>
                </c:pt>
                <c:pt idx="109">
                  <c:v>39.299999999999997</c:v>
                </c:pt>
                <c:pt idx="110">
                  <c:v>39.5</c:v>
                </c:pt>
                <c:pt idx="111">
                  <c:v>39.799999999999997</c:v>
                </c:pt>
                <c:pt idx="112">
                  <c:v>39.799999999999997</c:v>
                </c:pt>
                <c:pt idx="113">
                  <c:v>39.799999999999997</c:v>
                </c:pt>
                <c:pt idx="114">
                  <c:v>40</c:v>
                </c:pt>
                <c:pt idx="115">
                  <c:v>40.099999999999994</c:v>
                </c:pt>
                <c:pt idx="116">
                  <c:v>40.299999999999997</c:v>
                </c:pt>
                <c:pt idx="117">
                  <c:v>40.549999999999997</c:v>
                </c:pt>
                <c:pt idx="118">
                  <c:v>40.599999999999994</c:v>
                </c:pt>
                <c:pt idx="119">
                  <c:v>40.9</c:v>
                </c:pt>
                <c:pt idx="120">
                  <c:v>40.949999999999996</c:v>
                </c:pt>
                <c:pt idx="121">
                  <c:v>41.199999999999996</c:v>
                </c:pt>
                <c:pt idx="122">
                  <c:v>41.399999999999991</c:v>
                </c:pt>
                <c:pt idx="123">
                  <c:v>41.699999999999996</c:v>
                </c:pt>
                <c:pt idx="124">
                  <c:v>42.449999999999996</c:v>
                </c:pt>
                <c:pt idx="125">
                  <c:v>42.5</c:v>
                </c:pt>
                <c:pt idx="126">
                  <c:v>42.85</c:v>
                </c:pt>
                <c:pt idx="127">
                  <c:v>43.149999999999991</c:v>
                </c:pt>
                <c:pt idx="128">
                  <c:v>43.899999999999991</c:v>
                </c:pt>
                <c:pt idx="129">
                  <c:v>44.1</c:v>
                </c:pt>
                <c:pt idx="130">
                  <c:v>44.15</c:v>
                </c:pt>
                <c:pt idx="131">
                  <c:v>44.5</c:v>
                </c:pt>
                <c:pt idx="132">
                  <c:v>44.800000000000004</c:v>
                </c:pt>
                <c:pt idx="133">
                  <c:v>44.93333333333333</c:v>
                </c:pt>
                <c:pt idx="134">
                  <c:v>45.199999999999996</c:v>
                </c:pt>
                <c:pt idx="135">
                  <c:v>45.499999999999993</c:v>
                </c:pt>
                <c:pt idx="136">
                  <c:v>45.9</c:v>
                </c:pt>
                <c:pt idx="137">
                  <c:v>46.25</c:v>
                </c:pt>
                <c:pt idx="138">
                  <c:v>46.349999999999994</c:v>
                </c:pt>
                <c:pt idx="139">
                  <c:v>46.733333333333327</c:v>
                </c:pt>
                <c:pt idx="140">
                  <c:v>47.199999999999996</c:v>
                </c:pt>
                <c:pt idx="141">
                  <c:v>47.449999999999996</c:v>
                </c:pt>
                <c:pt idx="142">
                  <c:v>47.8</c:v>
                </c:pt>
                <c:pt idx="143">
                  <c:v>48.199999999999989</c:v>
                </c:pt>
                <c:pt idx="144">
                  <c:v>48.699999999999996</c:v>
                </c:pt>
                <c:pt idx="145">
                  <c:v>49.1</c:v>
                </c:pt>
                <c:pt idx="146">
                  <c:v>49.5</c:v>
                </c:pt>
                <c:pt idx="147">
                  <c:v>50</c:v>
                </c:pt>
                <c:pt idx="148">
                  <c:v>50.499999999999993</c:v>
                </c:pt>
                <c:pt idx="149">
                  <c:v>51.066666666666663</c:v>
                </c:pt>
                <c:pt idx="150">
                  <c:v>51.65</c:v>
                </c:pt>
                <c:pt idx="151">
                  <c:v>52.300000000000004</c:v>
                </c:pt>
                <c:pt idx="152">
                  <c:v>53.149999999999991</c:v>
                </c:pt>
                <c:pt idx="153">
                  <c:v>53.849999999999994</c:v>
                </c:pt>
                <c:pt idx="154">
                  <c:v>54.599999999999994</c:v>
                </c:pt>
                <c:pt idx="155">
                  <c:v>55.25</c:v>
                </c:pt>
                <c:pt idx="156">
                  <c:v>56.25</c:v>
                </c:pt>
                <c:pt idx="157">
                  <c:v>57.4</c:v>
                </c:pt>
                <c:pt idx="158">
                  <c:v>58.449999999999996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048320"/>
        <c:axId val="337050624"/>
      </c:scatterChart>
      <c:valAx>
        <c:axId val="337048320"/>
        <c:scaling>
          <c:orientation val="minMax"/>
          <c:max val="1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EC</a:t>
                </a:r>
                <a:r>
                  <a:rPr lang="nl-NL" baseline="0"/>
                  <a:t> [uS/cm]</a:t>
                </a:r>
                <a:endParaRPr lang="nl-NL"/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050624"/>
        <c:crosses val="autoZero"/>
        <c:crossBetween val="midCat"/>
        <c:majorUnit val="2000"/>
      </c:valAx>
      <c:valAx>
        <c:axId val="337050624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Elec.</a:t>
                </a:r>
                <a:r>
                  <a:rPr lang="en-GB" baseline="0"/>
                  <a:t> Resis. [Ohm]</a:t>
                </a:r>
                <a:endParaRPr lang="nl-NL"/>
              </a:p>
            </c:rich>
          </c:tx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37048320"/>
        <c:crosses val="autoZero"/>
        <c:crossBetween val="midCat"/>
        <c:majorUnit val="30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chart" Target="../charts/chart4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439941</xdr:colOff>
      <xdr:row>11</xdr:row>
      <xdr:rowOff>234705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439940</xdr:colOff>
      <xdr:row>11</xdr:row>
      <xdr:rowOff>234705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15</xdr:col>
      <xdr:colOff>439940</xdr:colOff>
      <xdr:row>11</xdr:row>
      <xdr:rowOff>234705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439941</xdr:colOff>
      <xdr:row>11</xdr:row>
      <xdr:rowOff>234705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439940</xdr:colOff>
      <xdr:row>11</xdr:row>
      <xdr:rowOff>234705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439941</xdr:colOff>
      <xdr:row>11</xdr:row>
      <xdr:rowOff>234705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799941</xdr:colOff>
      <xdr:row>12</xdr:row>
      <xdr:rowOff>168176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12</xdr:col>
      <xdr:colOff>799941</xdr:colOff>
      <xdr:row>12</xdr:row>
      <xdr:rowOff>168176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799941</xdr:colOff>
      <xdr:row>12</xdr:row>
      <xdr:rowOff>168176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8</xdr:col>
      <xdr:colOff>799941</xdr:colOff>
      <xdr:row>12</xdr:row>
      <xdr:rowOff>168176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023"/>
  <sheetViews>
    <sheetView tabSelected="1" zoomScale="85" zoomScaleNormal="85" workbookViewId="0">
      <selection activeCell="I14" sqref="I14"/>
    </sheetView>
  </sheetViews>
  <sheetFormatPr defaultColWidth="15.7109375" defaultRowHeight="20.100000000000001" customHeight="1" x14ac:dyDescent="0.2"/>
  <cols>
    <col min="13" max="13" width="0" hidden="1" customWidth="1"/>
    <col min="15" max="15" width="0" hidden="1" customWidth="1"/>
  </cols>
  <sheetData>
    <row r="2" spans="1:25" ht="20.100000000000001" customHeight="1" x14ac:dyDescent="0.2">
      <c r="T2" s="8"/>
      <c r="U2" s="8"/>
      <c r="V2" s="8"/>
      <c r="W2" s="8"/>
      <c r="X2" s="8"/>
      <c r="Y2" s="8"/>
    </row>
    <row r="3" spans="1:25" ht="20.100000000000001" customHeight="1" x14ac:dyDescent="0.2">
      <c r="T3" s="8"/>
      <c r="U3" s="28"/>
      <c r="V3" s="8"/>
      <c r="W3" s="28"/>
      <c r="X3" s="8"/>
      <c r="Y3" s="28"/>
    </row>
    <row r="4" spans="1:25" ht="20.100000000000001" customHeight="1" x14ac:dyDescent="0.2">
      <c r="T4" s="8"/>
      <c r="U4" s="28"/>
      <c r="V4" s="8"/>
      <c r="W4" s="28"/>
      <c r="X4" s="8"/>
      <c r="Y4" s="28"/>
    </row>
    <row r="5" spans="1:25" ht="20.100000000000001" customHeight="1" x14ac:dyDescent="0.2">
      <c r="T5" s="8"/>
      <c r="U5" s="28"/>
      <c r="V5" s="8"/>
      <c r="W5" s="28"/>
      <c r="X5" s="8"/>
      <c r="Y5" s="28"/>
    </row>
    <row r="6" spans="1:25" ht="20.100000000000001" customHeight="1" x14ac:dyDescent="0.2">
      <c r="T6" s="8"/>
      <c r="U6" s="28"/>
      <c r="V6" s="8"/>
      <c r="W6" s="28"/>
      <c r="X6" s="8"/>
      <c r="Y6" s="28"/>
    </row>
    <row r="7" spans="1:25" ht="20.100000000000001" customHeight="1" x14ac:dyDescent="0.2">
      <c r="T7" s="8"/>
      <c r="U7" s="28"/>
      <c r="V7" s="8"/>
      <c r="W7" s="28"/>
      <c r="X7" s="8"/>
      <c r="Y7" s="28"/>
    </row>
    <row r="8" spans="1:25" ht="20.100000000000001" customHeight="1" x14ac:dyDescent="0.2">
      <c r="T8" s="8"/>
      <c r="U8" s="28"/>
      <c r="V8" s="8"/>
      <c r="W8" s="28"/>
      <c r="X8" s="8"/>
      <c r="Y8" s="28"/>
    </row>
    <row r="9" spans="1:25" ht="20.100000000000001" customHeight="1" x14ac:dyDescent="0.2">
      <c r="T9" s="8"/>
      <c r="U9" s="28"/>
      <c r="V9" s="8"/>
      <c r="W9" s="28"/>
      <c r="X9" s="8"/>
      <c r="Y9" s="28"/>
    </row>
    <row r="10" spans="1:25" ht="20.100000000000001" customHeight="1" x14ac:dyDescent="0.2">
      <c r="T10" s="8"/>
      <c r="U10" s="28"/>
      <c r="V10" s="8"/>
      <c r="W10" s="28"/>
      <c r="X10" s="8"/>
      <c r="Y10" s="28"/>
    </row>
    <row r="11" spans="1:25" ht="20.100000000000001" customHeight="1" x14ac:dyDescent="0.2">
      <c r="T11" s="8"/>
      <c r="U11" s="28"/>
      <c r="V11" s="8"/>
      <c r="W11" s="28"/>
      <c r="X11" s="8"/>
      <c r="Y11" s="28"/>
    </row>
    <row r="12" spans="1:25" ht="20.100000000000001" customHeight="1" x14ac:dyDescent="0.2">
      <c r="T12" s="20"/>
      <c r="U12" s="28"/>
      <c r="V12" s="8"/>
      <c r="W12" s="28"/>
      <c r="X12" s="8"/>
      <c r="Y12" s="28"/>
    </row>
    <row r="14" spans="1:25" ht="20.100000000000001" customHeight="1" x14ac:dyDescent="0.2">
      <c r="B14" s="19" t="s">
        <v>27</v>
      </c>
      <c r="C14" s="19" t="s">
        <v>32</v>
      </c>
      <c r="D14" s="19" t="s">
        <v>29</v>
      </c>
      <c r="E14" s="19" t="s">
        <v>30</v>
      </c>
      <c r="F14" s="37" t="s">
        <v>29</v>
      </c>
      <c r="G14" s="37" t="s">
        <v>30</v>
      </c>
      <c r="H14" s="19" t="s">
        <v>28</v>
      </c>
      <c r="I14" s="19" t="s">
        <v>33</v>
      </c>
      <c r="M14" s="74" t="s">
        <v>113</v>
      </c>
      <c r="N14" s="74" t="s">
        <v>114</v>
      </c>
      <c r="O14" s="19" t="s">
        <v>31</v>
      </c>
      <c r="P14" s="19" t="s">
        <v>46</v>
      </c>
      <c r="Q14" s="27" t="s">
        <v>50</v>
      </c>
      <c r="R14" s="27" t="s">
        <v>51</v>
      </c>
      <c r="S14" s="34" t="s">
        <v>62</v>
      </c>
      <c r="T14" s="59" t="s">
        <v>92</v>
      </c>
      <c r="U14" s="54" t="s">
        <v>23</v>
      </c>
    </row>
    <row r="15" spans="1:25" ht="20.100000000000001" customHeight="1" x14ac:dyDescent="0.2">
      <c r="B15" s="20" t="s">
        <v>98</v>
      </c>
      <c r="C15" s="20" t="s">
        <v>98</v>
      </c>
      <c r="D15" s="62" t="s">
        <v>99</v>
      </c>
      <c r="E15" s="62" t="s">
        <v>99</v>
      </c>
      <c r="F15" s="62" t="s">
        <v>87</v>
      </c>
      <c r="G15" s="62" t="s">
        <v>87</v>
      </c>
      <c r="H15" s="62" t="s">
        <v>100</v>
      </c>
      <c r="I15" s="62" t="s">
        <v>93</v>
      </c>
      <c r="M15" s="20" t="s">
        <v>98</v>
      </c>
      <c r="N15" s="20" t="s">
        <v>98</v>
      </c>
      <c r="O15" s="20" t="s">
        <v>93</v>
      </c>
      <c r="P15" s="20" t="s">
        <v>93</v>
      </c>
      <c r="Q15" s="62" t="s">
        <v>91</v>
      </c>
      <c r="R15" s="62" t="s">
        <v>91</v>
      </c>
      <c r="S15" s="62" t="s">
        <v>91</v>
      </c>
      <c r="T15" s="62" t="s">
        <v>91</v>
      </c>
      <c r="U15" s="62" t="s">
        <v>94</v>
      </c>
    </row>
    <row r="16" spans="1:25" ht="20.100000000000001" customHeight="1" x14ac:dyDescent="0.2">
      <c r="A16" s="18" t="s">
        <v>43</v>
      </c>
      <c r="B16" s="20">
        <v>0</v>
      </c>
      <c r="C16" s="20">
        <v>0</v>
      </c>
      <c r="D16" s="20">
        <f>LOOKUP(B16,'Batch 1'!$K$34:$K$606,'Batch 1'!$L$34:$L$606)</f>
        <v>8600</v>
      </c>
      <c r="E16" s="20">
        <f>LOOKUP(B16,'Batch 1'!$C$34:$C$625,'Batch 1'!$E$34:$E$625)</f>
        <v>8070</v>
      </c>
      <c r="F16" s="20">
        <f>D16/1000</f>
        <v>8.6</v>
      </c>
      <c r="G16" s="20">
        <f>E16/1000</f>
        <v>8.07</v>
      </c>
      <c r="H16" s="21">
        <f>LOOKUP(B16,'Batch 1'!$K$34:$K$606,'Batch 1'!$P$34:$P$606)</f>
        <v>0</v>
      </c>
      <c r="K16" s="30" t="s">
        <v>43</v>
      </c>
      <c r="L16" s="18" t="s">
        <v>47</v>
      </c>
      <c r="M16" s="75"/>
      <c r="N16" s="62">
        <v>0</v>
      </c>
      <c r="O16" s="77">
        <f>MAX('Batch 1'!$Q$34:$Q$2002)*3.6</f>
        <v>3.7497450000000017</v>
      </c>
      <c r="P16" s="20">
        <f>0</f>
        <v>0</v>
      </c>
      <c r="Q16" s="28">
        <f>'Batch 1'!$G$27/1000</f>
        <v>1.4570000000000001</v>
      </c>
      <c r="R16" s="28">
        <f>'Batch 1'!$K$27/1000</f>
        <v>1.486</v>
      </c>
      <c r="S16" s="28">
        <f>'Batch 1'!$C$27/1000</f>
        <v>4.2999999999999997E-2</v>
      </c>
    </row>
    <row r="17" spans="2:21" ht="20.100000000000001" customHeight="1" x14ac:dyDescent="0.2">
      <c r="B17" s="20">
        <v>1</v>
      </c>
      <c r="C17" s="20">
        <v>1</v>
      </c>
      <c r="D17" s="20">
        <f>LOOKUP(B17,'Batch 1'!$K$34:$K$606,'Batch 1'!$L$34:$L$606)</f>
        <v>8550</v>
      </c>
      <c r="E17" s="20">
        <f>LOOKUP(B17,'Batch 1'!$C$34:$C$625,'Batch 1'!$E$34:$E$625)</f>
        <v>8100</v>
      </c>
      <c r="F17" s="20">
        <f t="shared" ref="F17:F80" si="0">D17/1000</f>
        <v>8.5500000000000007</v>
      </c>
      <c r="G17" s="20">
        <f t="shared" ref="G17:G80" si="1">E17/1000</f>
        <v>8.1</v>
      </c>
      <c r="H17" s="21">
        <f>LOOKUP(B17,'Batch 1'!$K$34:$K$606,'Batch 1'!$P$34:$P$606)</f>
        <v>0.38900000000000001</v>
      </c>
      <c r="I17" s="21">
        <f>AVERAGE(H17,H16)*((C17-C16)/60)*3.6+I16</f>
        <v>1.167E-2</v>
      </c>
      <c r="K17" s="31"/>
      <c r="L17" s="18" t="s">
        <v>11</v>
      </c>
      <c r="M17" s="76">
        <f>MAX('Batch 1'!$C$34:$C$500)</f>
        <v>158</v>
      </c>
      <c r="N17" s="76">
        <f>M17</f>
        <v>158</v>
      </c>
      <c r="O17" s="77"/>
      <c r="P17" s="23">
        <f>O16</f>
        <v>3.7497450000000017</v>
      </c>
      <c r="Q17" s="28">
        <f>'Batch 1'!$D$27/1000</f>
        <v>0.312</v>
      </c>
      <c r="R17" s="28">
        <f>'Batch 1'!$L$27/1000</f>
        <v>2.5379999999999998</v>
      </c>
      <c r="S17" s="28">
        <f>'Batch 1'!$D$27/1000</f>
        <v>0.312</v>
      </c>
      <c r="T17" s="28">
        <f>R17-Q17</f>
        <v>2.226</v>
      </c>
      <c r="U17" s="36">
        <f>R17/(AVERAGE($Q$16,$Q$18,$Q$20,$Q$22,$Q$24,$Q$26,$Q$28,$Q$30,$Q$32,$Q$34))</f>
        <v>1.7259435566133967</v>
      </c>
    </row>
    <row r="18" spans="2:21" ht="20.100000000000001" customHeight="1" x14ac:dyDescent="0.2">
      <c r="B18" s="20">
        <v>2</v>
      </c>
      <c r="C18" s="20">
        <v>2</v>
      </c>
      <c r="D18" s="20">
        <f>LOOKUP(B18,'Batch 1'!$K$34:$K$606,'Batch 1'!$L$34:$L$606)</f>
        <v>8500</v>
      </c>
      <c r="E18" s="20">
        <f>LOOKUP(B18,'Batch 1'!$C$34:$C$625,'Batch 1'!$E$34:$E$625)</f>
        <v>8150</v>
      </c>
      <c r="F18" s="20">
        <f t="shared" si="0"/>
        <v>8.5</v>
      </c>
      <c r="G18" s="20">
        <f t="shared" si="1"/>
        <v>8.15</v>
      </c>
      <c r="H18" s="21">
        <f>LOOKUP(B18,'Batch 1'!$K$34:$K$606,'Batch 1'!$P$34:$P$606)</f>
        <v>0.38800000000000001</v>
      </c>
      <c r="I18" s="28">
        <f t="shared" ref="I18:I81" si="2">AVERAGE(H18,H17)*((C18-C17)/60)*3.6+I17</f>
        <v>3.4979999999999997E-2</v>
      </c>
      <c r="K18" s="30" t="s">
        <v>34</v>
      </c>
      <c r="L18" s="18" t="s">
        <v>47</v>
      </c>
      <c r="M18" s="18"/>
      <c r="N18" s="76">
        <f>N17</f>
        <v>158</v>
      </c>
      <c r="O18" s="77">
        <f>MAX('Batch 2'!$Q$34:$Q$2002)*3.6</f>
        <v>3.7409749999999984</v>
      </c>
      <c r="P18" s="23">
        <f>P17</f>
        <v>3.7497450000000017</v>
      </c>
      <c r="Q18" s="28">
        <f>'Batch 2'!$G$27/1000</f>
        <v>1.4550000000000001</v>
      </c>
      <c r="R18" s="28">
        <f>'Batch 2'!$K$27/1000</f>
        <v>2.5379999999999998</v>
      </c>
      <c r="S18" s="28">
        <f>'Batch 2'!$C$27/1000</f>
        <v>0.312</v>
      </c>
      <c r="T18" s="20"/>
      <c r="U18" s="20"/>
    </row>
    <row r="19" spans="2:21" ht="20.100000000000001" customHeight="1" x14ac:dyDescent="0.2">
      <c r="B19" s="20">
        <v>3</v>
      </c>
      <c r="C19" s="20">
        <v>3</v>
      </c>
      <c r="D19" s="20">
        <f>LOOKUP(B19,'Batch 1'!$K$34:$K$606,'Batch 1'!$L$34:$L$606)</f>
        <v>8440</v>
      </c>
      <c r="E19" s="20">
        <f>LOOKUP(B19,'Batch 1'!$C$34:$C$625,'Batch 1'!$E$34:$E$625)</f>
        <v>8200</v>
      </c>
      <c r="F19" s="20">
        <f t="shared" si="0"/>
        <v>8.44</v>
      </c>
      <c r="G19" s="20">
        <f t="shared" si="1"/>
        <v>8.1999999999999993</v>
      </c>
      <c r="H19" s="21">
        <f>LOOKUP(B19,'Batch 1'!$K$34:$K$606,'Batch 1'!$P$34:$P$606)</f>
        <v>0.38200000000000001</v>
      </c>
      <c r="I19" s="28">
        <f t="shared" si="2"/>
        <v>5.808E-2</v>
      </c>
      <c r="K19" s="31"/>
      <c r="L19" s="18" t="s">
        <v>11</v>
      </c>
      <c r="M19" s="76">
        <f>MAX('Batch 2'!$C$34:$C$500)</f>
        <v>156</v>
      </c>
      <c r="N19" s="76">
        <f>N17+M19</f>
        <v>314</v>
      </c>
      <c r="O19" s="77"/>
      <c r="P19" s="23">
        <f>O18+P17</f>
        <v>7.4907199999999996</v>
      </c>
      <c r="Q19" s="28">
        <f>'Batch 2'!$H$27/1000</f>
        <v>0.109</v>
      </c>
      <c r="R19" s="28">
        <f>'Batch 2'!$L$27/1000</f>
        <v>3.5049999999999999</v>
      </c>
      <c r="S19" s="28">
        <f>'Batch 2'!$D$27/1000</f>
        <v>0.61</v>
      </c>
      <c r="T19" s="28">
        <f>R19-Q19</f>
        <v>3.3959999999999999</v>
      </c>
      <c r="U19" s="36">
        <f>R19/(AVERAGE($Q$16,$Q$18,$Q$20,$Q$22,$Q$24,$Q$26,$Q$28,$Q$30,$Q$32,$Q$34))</f>
        <v>2.3835430125807551</v>
      </c>
    </row>
    <row r="20" spans="2:21" ht="20.100000000000001" customHeight="1" x14ac:dyDescent="0.2">
      <c r="B20" s="20">
        <v>4</v>
      </c>
      <c r="C20" s="20">
        <v>4</v>
      </c>
      <c r="D20" s="20">
        <f>LOOKUP(B20,'Batch 1'!$K$34:$K$606,'Batch 1'!$L$34:$L$606)</f>
        <v>8390</v>
      </c>
      <c r="E20" s="20">
        <f>LOOKUP(B20,'Batch 1'!$C$34:$C$625,'Batch 1'!$E$34:$E$625)</f>
        <v>8240</v>
      </c>
      <c r="F20" s="20">
        <f t="shared" si="0"/>
        <v>8.39</v>
      </c>
      <c r="G20" s="20">
        <f t="shared" si="1"/>
        <v>8.24</v>
      </c>
      <c r="H20" s="21">
        <f>LOOKUP(B20,'Batch 1'!$K$34:$K$606,'Batch 1'!$P$34:$P$606)</f>
        <v>0.38300000000000001</v>
      </c>
      <c r="I20" s="28">
        <f t="shared" si="2"/>
        <v>8.1029999999999991E-2</v>
      </c>
      <c r="K20" s="30" t="s">
        <v>35</v>
      </c>
      <c r="L20" s="18" t="s">
        <v>47</v>
      </c>
      <c r="M20" s="18"/>
      <c r="N20" s="76">
        <f>N19</f>
        <v>314</v>
      </c>
      <c r="O20" s="77">
        <f>MAX('Batch 3'!$Q$34:$Q$2002)*3.6</f>
        <v>4.1769799999999995</v>
      </c>
      <c r="P20" s="23">
        <f>P19</f>
        <v>7.4907199999999996</v>
      </c>
      <c r="Q20" s="28">
        <f>'Batch 3'!$G$27/1000</f>
        <v>1.498</v>
      </c>
      <c r="R20" s="28">
        <f>'Batch 3'!$K$27/1000</f>
        <v>3.5049999999999999</v>
      </c>
      <c r="S20" s="28">
        <f>'Batch 3'!$C$27/1000</f>
        <v>0.65900000000000003</v>
      </c>
      <c r="T20" s="20"/>
      <c r="U20" s="20"/>
    </row>
    <row r="21" spans="2:21" ht="20.100000000000001" customHeight="1" x14ac:dyDescent="0.2">
      <c r="B21" s="20">
        <v>5</v>
      </c>
      <c r="C21" s="20">
        <v>5</v>
      </c>
      <c r="D21" s="20">
        <f>LOOKUP(B21,'Batch 1'!$K$34:$K$606,'Batch 1'!$L$34:$L$606)</f>
        <v>8340</v>
      </c>
      <c r="E21" s="20">
        <f>LOOKUP(B21,'Batch 1'!$C$34:$C$625,'Batch 1'!$E$34:$E$625)</f>
        <v>8290</v>
      </c>
      <c r="F21" s="20">
        <f t="shared" si="0"/>
        <v>8.34</v>
      </c>
      <c r="G21" s="20">
        <f t="shared" si="1"/>
        <v>8.2899999999999991</v>
      </c>
      <c r="H21" s="21">
        <f>LOOKUP(B21,'Batch 1'!$K$34:$K$606,'Batch 1'!$P$34:$P$606)</f>
        <v>0.38100000000000001</v>
      </c>
      <c r="I21" s="28">
        <f t="shared" si="2"/>
        <v>0.10394999999999999</v>
      </c>
      <c r="K21" s="31"/>
      <c r="L21" s="18" t="s">
        <v>11</v>
      </c>
      <c r="M21" s="76">
        <f>MAX('Batch 3'!$C$34:$C$500)</f>
        <v>171</v>
      </c>
      <c r="N21" s="76">
        <f>N19+M21</f>
        <v>485</v>
      </c>
      <c r="O21" s="77"/>
      <c r="P21" s="23">
        <f>O20+P19</f>
        <v>11.6677</v>
      </c>
      <c r="Q21" s="28">
        <f>'Batch 3'!$H$27/1000</f>
        <v>0.13600000000000001</v>
      </c>
      <c r="R21" s="28">
        <f>'Batch 3'!$L$27/1000</f>
        <v>4.165</v>
      </c>
      <c r="S21" s="28">
        <f>'Batch 3'!$D$27/1000</f>
        <v>0.89900000000000002</v>
      </c>
      <c r="T21" s="28">
        <f>R21-Q21</f>
        <v>4.0289999999999999</v>
      </c>
      <c r="U21" s="36">
        <f>R21/(AVERAGE($Q$16,$Q$18,$Q$20,$Q$22,$Q$24,$Q$26,$Q$28,$Q$30,$Q$32,$Q$34))</f>
        <v>2.8323699421965318</v>
      </c>
    </row>
    <row r="22" spans="2:21" ht="20.100000000000001" customHeight="1" x14ac:dyDescent="0.2">
      <c r="B22" s="20">
        <v>6</v>
      </c>
      <c r="C22" s="20">
        <v>6</v>
      </c>
      <c r="D22" s="20">
        <f>LOOKUP(B22,'Batch 1'!$K$34:$K$606,'Batch 1'!$L$34:$L$606)</f>
        <v>8310</v>
      </c>
      <c r="E22" s="20">
        <f>LOOKUP(B22,'Batch 1'!$C$34:$C$625,'Batch 1'!$E$34:$E$625)</f>
        <v>8340</v>
      </c>
      <c r="F22" s="20">
        <f t="shared" si="0"/>
        <v>8.31</v>
      </c>
      <c r="G22" s="20">
        <f t="shared" si="1"/>
        <v>8.34</v>
      </c>
      <c r="H22" s="21">
        <f>LOOKUP(B22,'Batch 1'!$K$34:$K$606,'Batch 1'!$P$34:$P$606)</f>
        <v>0.38100000000000001</v>
      </c>
      <c r="I22" s="28">
        <f t="shared" si="2"/>
        <v>0.12680999999999998</v>
      </c>
      <c r="K22" s="30" t="s">
        <v>36</v>
      </c>
      <c r="L22" s="18" t="s">
        <v>47</v>
      </c>
      <c r="M22" s="18"/>
      <c r="N22" s="76">
        <f>N21</f>
        <v>485</v>
      </c>
      <c r="O22" s="77">
        <f>MAX('Batch 4'!$Q$34:$Q$2002)*3.6</f>
        <v>4.5650650000000015</v>
      </c>
      <c r="P22" s="23">
        <f>P21</f>
        <v>11.6677</v>
      </c>
      <c r="Q22" s="28">
        <f>'Batch 4'!$G$27/1000</f>
        <v>1.4930000000000001</v>
      </c>
      <c r="R22" s="28">
        <f>'Batch 4'!$K$27/1000</f>
        <v>4.165</v>
      </c>
      <c r="S22" s="28">
        <f>'Batch 4'!$C$27/1000</f>
        <v>0.89900000000000002</v>
      </c>
      <c r="T22" s="20"/>
      <c r="U22" s="20"/>
    </row>
    <row r="23" spans="2:21" ht="20.100000000000001" customHeight="1" x14ac:dyDescent="0.2">
      <c r="B23" s="20">
        <v>7</v>
      </c>
      <c r="C23" s="20">
        <v>7</v>
      </c>
      <c r="D23" s="20">
        <f>LOOKUP(B23,'Batch 1'!$K$34:$K$606,'Batch 1'!$L$34:$L$606)</f>
        <v>8250</v>
      </c>
      <c r="E23" s="20">
        <f>LOOKUP(B23,'Batch 1'!$C$34:$C$625,'Batch 1'!$E$34:$E$625)</f>
        <v>8380</v>
      </c>
      <c r="F23" s="20">
        <f t="shared" si="0"/>
        <v>8.25</v>
      </c>
      <c r="G23" s="20">
        <f t="shared" si="1"/>
        <v>8.3800000000000008</v>
      </c>
      <c r="H23" s="21">
        <f>LOOKUP(B23,'Batch 1'!$K$34:$K$606,'Batch 1'!$P$34:$P$606)</f>
        <v>0.378</v>
      </c>
      <c r="I23" s="28">
        <f t="shared" si="2"/>
        <v>0.14957999999999999</v>
      </c>
      <c r="K23" s="31"/>
      <c r="L23" s="18" t="s">
        <v>11</v>
      </c>
      <c r="M23" s="76">
        <f>MAX('Batch 4'!$C$34:$C$500)</f>
        <v>182</v>
      </c>
      <c r="N23" s="76">
        <f>N21+M23</f>
        <v>667</v>
      </c>
      <c r="O23" s="77"/>
      <c r="P23" s="23">
        <f>O22+P21</f>
        <v>16.232765000000001</v>
      </c>
      <c r="Q23" s="28">
        <f>'Batch 4'!$H$27/1000</f>
        <v>0.14099999999999999</v>
      </c>
      <c r="R23" s="28">
        <f>'Batch 4'!$L$27/1000</f>
        <v>5.0650000000000004</v>
      </c>
      <c r="S23" s="28">
        <f>'Batch 4'!$D$27/1000</f>
        <v>1.1950000000000001</v>
      </c>
      <c r="T23" s="28">
        <f>R23-Q23</f>
        <v>4.9240000000000004</v>
      </c>
      <c r="U23" s="36">
        <f>R23/(AVERAGE($Q$16,$Q$18,$Q$20,$Q$22,$Q$24,$Q$26,$Q$28,$Q$30,$Q$32,$Q$34))</f>
        <v>3.4444066643998643</v>
      </c>
    </row>
    <row r="24" spans="2:21" ht="20.100000000000001" customHeight="1" x14ac:dyDescent="0.2">
      <c r="B24" s="20">
        <v>8</v>
      </c>
      <c r="C24" s="20">
        <v>8</v>
      </c>
      <c r="D24" s="20">
        <f>LOOKUP(B24,'Batch 1'!$K$34:$K$606,'Batch 1'!$L$34:$L$606)</f>
        <v>8200</v>
      </c>
      <c r="E24" s="20">
        <f>LOOKUP(B24,'Batch 1'!$C$34:$C$625,'Batch 1'!$E$34:$E$625)</f>
        <v>8430</v>
      </c>
      <c r="F24" s="20">
        <f t="shared" si="0"/>
        <v>8.1999999999999993</v>
      </c>
      <c r="G24" s="20">
        <f t="shared" si="1"/>
        <v>8.43</v>
      </c>
      <c r="H24" s="21">
        <f>LOOKUP(B24,'Batch 1'!$K$34:$K$606,'Batch 1'!$P$34:$P$606)</f>
        <v>0.378</v>
      </c>
      <c r="I24" s="28">
        <f t="shared" si="2"/>
        <v>0.17226</v>
      </c>
      <c r="K24" s="30" t="s">
        <v>37</v>
      </c>
      <c r="L24" s="18" t="s">
        <v>47</v>
      </c>
      <c r="M24" s="18"/>
      <c r="N24" s="76">
        <f>N23</f>
        <v>667</v>
      </c>
      <c r="O24" s="77">
        <f>MAX('Batch 5'!$Q$34:$Q$2002)*3.6</f>
        <v>4.7499199999999968</v>
      </c>
      <c r="P24" s="23">
        <f>P23</f>
        <v>16.232765000000001</v>
      </c>
      <c r="Q24" s="28">
        <f>'Batch 5'!$G$27/1000</f>
        <v>1.4690000000000001</v>
      </c>
      <c r="R24" s="28">
        <f>'Batch 5'!$K$27/1000</f>
        <v>5.0650000000000004</v>
      </c>
      <c r="S24" s="28">
        <f>'Batch 5'!$C$27/1000</f>
        <v>1.1950000000000001</v>
      </c>
      <c r="T24" s="20"/>
      <c r="U24" s="20"/>
    </row>
    <row r="25" spans="2:21" ht="20.100000000000001" customHeight="1" x14ac:dyDescent="0.2">
      <c r="B25" s="20">
        <v>9</v>
      </c>
      <c r="C25" s="20">
        <v>9</v>
      </c>
      <c r="D25" s="20">
        <f>LOOKUP(B25,'Batch 1'!$K$34:$K$606,'Batch 1'!$L$34:$L$606)</f>
        <v>8140</v>
      </c>
      <c r="E25" s="20">
        <f>LOOKUP(B25,'Batch 1'!$C$34:$C$625,'Batch 1'!$E$34:$E$625)</f>
        <v>8480</v>
      </c>
      <c r="F25" s="20">
        <f t="shared" si="0"/>
        <v>8.14</v>
      </c>
      <c r="G25" s="20">
        <f t="shared" si="1"/>
        <v>8.48</v>
      </c>
      <c r="H25" s="21">
        <f>LOOKUP(B25,'Batch 1'!$K$34:$K$606,'Batch 1'!$P$34:$P$606)</f>
        <v>0.37200000000000005</v>
      </c>
      <c r="I25" s="28">
        <f t="shared" si="2"/>
        <v>0.19475999999999999</v>
      </c>
      <c r="K25" s="31"/>
      <c r="L25" s="18" t="s">
        <v>11</v>
      </c>
      <c r="M25" s="76">
        <f>MAX('Batch 5'!$C$34:$C$500)</f>
        <v>193</v>
      </c>
      <c r="N25" s="76">
        <f>N23+M25</f>
        <v>860</v>
      </c>
      <c r="O25" s="77"/>
      <c r="P25" s="23">
        <f>O24+P23</f>
        <v>20.982684999999996</v>
      </c>
      <c r="Q25" s="28">
        <f>'Batch 5'!$H$27/1000</f>
        <v>0.15</v>
      </c>
      <c r="R25" s="28">
        <f>'Batch 5'!$L$27/1000</f>
        <v>5.0599999999999996</v>
      </c>
      <c r="S25" s="28">
        <f>'Batch 5'!$D$27/1000</f>
        <v>1.5149999999999999</v>
      </c>
      <c r="T25" s="28">
        <f>R25-Q25</f>
        <v>4.9099999999999993</v>
      </c>
      <c r="U25" s="36">
        <f>R25/(AVERAGE($Q$16,$Q$18,$Q$20,$Q$22,$Q$24,$Q$26,$Q$28,$Q$30,$Q$32,$Q$34))</f>
        <v>3.4410064603876234</v>
      </c>
    </row>
    <row r="26" spans="2:21" ht="20.100000000000001" customHeight="1" x14ac:dyDescent="0.2">
      <c r="B26" s="20">
        <v>10</v>
      </c>
      <c r="C26" s="20">
        <v>10</v>
      </c>
      <c r="D26" s="20">
        <f>LOOKUP(B26,'Batch 1'!$K$34:$K$606,'Batch 1'!$L$34:$L$606)</f>
        <v>8090</v>
      </c>
      <c r="E26" s="20">
        <f>LOOKUP(B26,'Batch 1'!$C$34:$C$625,'Batch 1'!$E$34:$E$625)</f>
        <v>8520</v>
      </c>
      <c r="F26" s="20">
        <f t="shared" si="0"/>
        <v>8.09</v>
      </c>
      <c r="G26" s="20">
        <f t="shared" si="1"/>
        <v>8.52</v>
      </c>
      <c r="H26" s="21">
        <f>LOOKUP(B26,'Batch 1'!$K$34:$K$606,'Batch 1'!$P$34:$P$606)</f>
        <v>0.37200000000000005</v>
      </c>
      <c r="I26" s="28">
        <f t="shared" si="2"/>
        <v>0.21708</v>
      </c>
      <c r="K26" s="30" t="s">
        <v>38</v>
      </c>
      <c r="L26" s="18" t="s">
        <v>47</v>
      </c>
      <c r="M26" s="18"/>
      <c r="N26" s="76">
        <f>N25</f>
        <v>860</v>
      </c>
      <c r="O26" s="77">
        <f>MAX('Batch 6'!$Q$34:$Q$2002)*3.6</f>
        <v>5.1474849999999988</v>
      </c>
      <c r="P26" s="23">
        <f>P25</f>
        <v>20.982684999999996</v>
      </c>
      <c r="Q26" s="28">
        <f>'Batch 6'!$G$27/1000</f>
        <v>1.462</v>
      </c>
      <c r="R26" s="28">
        <f>'Batch 6'!$K$27/1000</f>
        <v>5.0599999999999996</v>
      </c>
      <c r="S26" s="28">
        <f>'Batch 6'!$C$27/1000</f>
        <v>1.548</v>
      </c>
      <c r="T26" s="20"/>
      <c r="U26" s="20"/>
    </row>
    <row r="27" spans="2:21" ht="20.100000000000001" customHeight="1" x14ac:dyDescent="0.2">
      <c r="B27" s="20">
        <v>11</v>
      </c>
      <c r="C27" s="20">
        <v>11</v>
      </c>
      <c r="D27" s="20">
        <f>LOOKUP(B27,'Batch 1'!$K$34:$K$606,'Batch 1'!$L$34:$L$606)</f>
        <v>8050</v>
      </c>
      <c r="E27" s="20">
        <f>LOOKUP(B27,'Batch 1'!$C$34:$C$625,'Batch 1'!$E$34:$E$625)</f>
        <v>8560</v>
      </c>
      <c r="F27" s="20">
        <f t="shared" si="0"/>
        <v>8.0500000000000007</v>
      </c>
      <c r="G27" s="20">
        <f t="shared" si="1"/>
        <v>8.56</v>
      </c>
      <c r="H27" s="21">
        <f>LOOKUP(B27,'Batch 1'!$K$34:$K$606,'Batch 1'!$P$34:$P$606)</f>
        <v>0.37050000000000005</v>
      </c>
      <c r="I27" s="28">
        <f t="shared" si="2"/>
        <v>0.23935499999999998</v>
      </c>
      <c r="K27" s="31"/>
      <c r="L27" s="18" t="s">
        <v>11</v>
      </c>
      <c r="M27" s="76">
        <f>MAX('Batch 6'!$C$34:$C$500)</f>
        <v>209</v>
      </c>
      <c r="N27" s="76">
        <f>N25+M27</f>
        <v>1069</v>
      </c>
      <c r="O27" s="77"/>
      <c r="P27" s="23">
        <f>O26+P25</f>
        <v>26.130169999999996</v>
      </c>
      <c r="Q27" s="28">
        <f>'Batch 6'!$H$27/1000</f>
        <v>0.14799999999999999</v>
      </c>
      <c r="R27" s="28">
        <f>'Batch 6'!$L$27/1000</f>
        <v>5.56</v>
      </c>
      <c r="S27" s="28">
        <f>'Batch 6'!$D$27/1000</f>
        <v>1.8759999999999999</v>
      </c>
      <c r="T27" s="28">
        <f>R27-Q27</f>
        <v>5.4119999999999999</v>
      </c>
      <c r="U27" s="36">
        <f>R27/(AVERAGE($Q$16,$Q$18,$Q$20,$Q$22,$Q$24,$Q$26,$Q$28,$Q$30,$Q$32,$Q$34))</f>
        <v>3.7810268616116964</v>
      </c>
    </row>
    <row r="28" spans="2:21" ht="20.100000000000001" customHeight="1" x14ac:dyDescent="0.2">
      <c r="B28" s="20">
        <v>12</v>
      </c>
      <c r="C28" s="20">
        <v>12</v>
      </c>
      <c r="D28" s="20">
        <f>LOOKUP(B28,'Batch 1'!$K$34:$K$606,'Batch 1'!$L$34:$L$606)</f>
        <v>8000</v>
      </c>
      <c r="E28" s="20">
        <f>LOOKUP(B28,'Batch 1'!$C$34:$C$625,'Batch 1'!$E$34:$E$625)</f>
        <v>8610</v>
      </c>
      <c r="F28" s="20">
        <f t="shared" si="0"/>
        <v>8</v>
      </c>
      <c r="G28" s="20">
        <f t="shared" si="1"/>
        <v>8.61</v>
      </c>
      <c r="H28" s="21">
        <f>LOOKUP(B28,'Batch 1'!$K$34:$K$606,'Batch 1'!$P$34:$P$606)</f>
        <v>0.37050000000000005</v>
      </c>
      <c r="I28" s="28">
        <f t="shared" si="2"/>
        <v>0.26158500000000001</v>
      </c>
      <c r="K28" s="30" t="s">
        <v>39</v>
      </c>
      <c r="L28" s="18" t="s">
        <v>47</v>
      </c>
      <c r="M28" s="18"/>
      <c r="N28" s="76">
        <f>N27</f>
        <v>1069</v>
      </c>
      <c r="O28" s="77">
        <f>MAX('Batch 7'!$Q$34:$Q$2002)*3.6</f>
        <v>5.1485000000000012</v>
      </c>
      <c r="P28" s="23">
        <f>P27</f>
        <v>26.130169999999996</v>
      </c>
      <c r="Q28" s="28">
        <f>'Batch 7'!$G$27/1000</f>
        <v>1.458</v>
      </c>
      <c r="R28" s="28">
        <f>'Batch 7'!$K$27/1000</f>
        <v>5.56</v>
      </c>
      <c r="S28" s="28">
        <f>'Batch 7'!$C$27/1000</f>
        <v>1.8759999999999999</v>
      </c>
      <c r="T28" s="20"/>
      <c r="U28" s="20"/>
    </row>
    <row r="29" spans="2:21" ht="20.100000000000001" customHeight="1" x14ac:dyDescent="0.2">
      <c r="B29" s="20">
        <v>13</v>
      </c>
      <c r="C29" s="20">
        <v>13</v>
      </c>
      <c r="D29" s="20">
        <f>LOOKUP(B29,'Batch 1'!$K$34:$K$606,'Batch 1'!$L$34:$L$606)</f>
        <v>7950</v>
      </c>
      <c r="E29" s="20">
        <f>LOOKUP(B29,'Batch 1'!$C$34:$C$625,'Batch 1'!$E$34:$E$625)</f>
        <v>8650</v>
      </c>
      <c r="F29" s="20">
        <f t="shared" si="0"/>
        <v>7.95</v>
      </c>
      <c r="G29" s="20">
        <f t="shared" si="1"/>
        <v>8.65</v>
      </c>
      <c r="H29" s="21">
        <f>LOOKUP(B29,'Batch 1'!$K$34:$K$606,'Batch 1'!$P$34:$P$606)</f>
        <v>0.36899999999999999</v>
      </c>
      <c r="I29" s="28">
        <f t="shared" si="2"/>
        <v>0.28377000000000002</v>
      </c>
      <c r="K29" s="31"/>
      <c r="L29" s="18" t="s">
        <v>11</v>
      </c>
      <c r="M29" s="76">
        <f>MAX('Batch 7'!$C$34:$C$500)</f>
        <v>215</v>
      </c>
      <c r="N29" s="76">
        <f>N27+M29</f>
        <v>1284</v>
      </c>
      <c r="O29" s="77"/>
      <c r="P29" s="23">
        <f>O28+P27</f>
        <v>31.278669999999998</v>
      </c>
      <c r="Q29" s="28">
        <f>'Batch 7'!$H$27/1000</f>
        <v>0.124</v>
      </c>
      <c r="R29" s="28">
        <f>'Batch 7'!$L$27/1000</f>
        <v>6.19</v>
      </c>
      <c r="S29" s="28">
        <f>'Batch 7'!$D$27/1000</f>
        <v>2.0819999999999999</v>
      </c>
      <c r="T29" s="28">
        <f>R29-Q29</f>
        <v>6.0660000000000007</v>
      </c>
      <c r="U29" s="36">
        <f>R29/(AVERAGE($Q$16,$Q$18,$Q$20,$Q$22,$Q$24,$Q$26,$Q$28,$Q$30,$Q$32,$Q$34))</f>
        <v>4.2094525671540302</v>
      </c>
    </row>
    <row r="30" spans="2:21" ht="20.100000000000001" customHeight="1" x14ac:dyDescent="0.2">
      <c r="B30" s="20">
        <v>14</v>
      </c>
      <c r="C30" s="20">
        <v>14</v>
      </c>
      <c r="D30" s="20">
        <f>LOOKUP(B30,'Batch 1'!$K$34:$K$606,'Batch 1'!$L$34:$L$606)</f>
        <v>7890</v>
      </c>
      <c r="E30" s="20">
        <f>LOOKUP(B30,'Batch 1'!$C$34:$C$625,'Batch 1'!$E$34:$E$625)</f>
        <v>8690</v>
      </c>
      <c r="F30" s="20">
        <f t="shared" si="0"/>
        <v>7.89</v>
      </c>
      <c r="G30" s="20">
        <f t="shared" si="1"/>
        <v>8.69</v>
      </c>
      <c r="H30" s="21">
        <f>LOOKUP(B30,'Batch 1'!$K$34:$K$606,'Batch 1'!$P$34:$P$606)</f>
        <v>0.36950000000000005</v>
      </c>
      <c r="I30" s="28">
        <f t="shared" si="2"/>
        <v>0.305925</v>
      </c>
      <c r="K30" s="30" t="s">
        <v>40</v>
      </c>
      <c r="L30" s="18" t="s">
        <v>47</v>
      </c>
      <c r="M30" s="18"/>
      <c r="N30" s="76">
        <f>N29</f>
        <v>1284</v>
      </c>
      <c r="O30" s="77">
        <f>MAX('Batch 8'!$Q$34:$Q$2002)*3.6</f>
        <v>5.4403599999999983</v>
      </c>
      <c r="P30" s="23">
        <f>P29</f>
        <v>31.278669999999998</v>
      </c>
      <c r="Q30" s="28">
        <f>'Batch 8'!$G$27/1000</f>
        <v>1.44</v>
      </c>
      <c r="R30" s="28">
        <f>'Batch 8'!$K$27/1000</f>
        <v>6.19</v>
      </c>
      <c r="S30" s="28">
        <f>'Batch 8'!$C$27/1000</f>
        <v>2.2080000000000002</v>
      </c>
      <c r="T30" s="20"/>
      <c r="U30" s="20"/>
    </row>
    <row r="31" spans="2:21" ht="20.100000000000001" customHeight="1" x14ac:dyDescent="0.2">
      <c r="B31" s="20">
        <v>15</v>
      </c>
      <c r="C31" s="20">
        <v>15</v>
      </c>
      <c r="D31" s="20">
        <f>LOOKUP(B31,'Batch 1'!$K$34:$K$606,'Batch 1'!$L$34:$L$606)</f>
        <v>7850</v>
      </c>
      <c r="E31" s="20">
        <f>LOOKUP(B31,'Batch 1'!$C$34:$C$625,'Batch 1'!$E$34:$E$625)</f>
        <v>8740</v>
      </c>
      <c r="F31" s="20">
        <f t="shared" si="0"/>
        <v>7.85</v>
      </c>
      <c r="G31" s="20">
        <f t="shared" si="1"/>
        <v>8.74</v>
      </c>
      <c r="H31" s="21">
        <f>LOOKUP(B31,'Batch 1'!$K$34:$K$606,'Batch 1'!$P$34:$P$606)</f>
        <v>0.36799999999999999</v>
      </c>
      <c r="I31" s="28">
        <f t="shared" si="2"/>
        <v>0.32805000000000001</v>
      </c>
      <c r="K31" s="31"/>
      <c r="L31" s="18" t="s">
        <v>11</v>
      </c>
      <c r="M31" s="76">
        <f>MAX('Batch 8'!$C$34:$C$500)</f>
        <v>227</v>
      </c>
      <c r="N31" s="76">
        <f>N29+M31</f>
        <v>1511</v>
      </c>
      <c r="O31" s="77"/>
      <c r="P31" s="23">
        <f>O30+P29</f>
        <v>36.719029999999997</v>
      </c>
      <c r="Q31" s="28">
        <f>'Batch 8'!$H$27/1000</f>
        <v>0.14799999999999999</v>
      </c>
      <c r="R31" s="28">
        <f>'Batch 8'!$L$27/1000</f>
        <v>6.14</v>
      </c>
      <c r="S31" s="28">
        <f>'Batch 8'!$D$27/1000</f>
        <v>2.4660000000000002</v>
      </c>
      <c r="T31" s="28">
        <f>R31-Q31</f>
        <v>5.992</v>
      </c>
      <c r="U31" s="36">
        <f>R31/(AVERAGE($Q$16,$Q$18,$Q$20,$Q$22,$Q$24,$Q$26,$Q$28,$Q$30,$Q$32,$Q$34))</f>
        <v>4.1754505270316216</v>
      </c>
    </row>
    <row r="32" spans="2:21" ht="20.100000000000001" customHeight="1" x14ac:dyDescent="0.2">
      <c r="B32" s="20">
        <v>16</v>
      </c>
      <c r="C32" s="20">
        <v>16</v>
      </c>
      <c r="D32" s="20">
        <f>LOOKUP(B32,'Batch 1'!$K$34:$K$606,'Batch 1'!$L$34:$L$606)</f>
        <v>7800</v>
      </c>
      <c r="E32" s="20">
        <f>LOOKUP(B32,'Batch 1'!$C$34:$C$625,'Batch 1'!$E$34:$E$625)</f>
        <v>8780</v>
      </c>
      <c r="F32" s="20">
        <f t="shared" si="0"/>
        <v>7.8</v>
      </c>
      <c r="G32" s="20">
        <f t="shared" si="1"/>
        <v>8.7799999999999994</v>
      </c>
      <c r="H32" s="21">
        <f>LOOKUP(B32,'Batch 1'!$K$34:$K$606,'Batch 1'!$P$34:$P$606)</f>
        <v>0.36900000000000005</v>
      </c>
      <c r="I32" s="28">
        <f t="shared" si="2"/>
        <v>0.35016000000000003</v>
      </c>
      <c r="K32" s="30" t="s">
        <v>41</v>
      </c>
      <c r="L32" s="18" t="s">
        <v>47</v>
      </c>
      <c r="M32" s="18"/>
      <c r="N32" s="76">
        <f>N31</f>
        <v>1511</v>
      </c>
      <c r="O32" s="77">
        <f>MAX('Batch 9'!$Q$34:$Q$2002)*3.6</f>
        <v>5.6353000000000009</v>
      </c>
      <c r="P32" s="23">
        <f>P31</f>
        <v>36.719029999999997</v>
      </c>
      <c r="Q32" s="28">
        <f>'Batch 9'!$G$27/1000</f>
        <v>1.4910000000000001</v>
      </c>
      <c r="R32" s="28">
        <f>'Batch 9'!$K$27/1000</f>
        <v>6.14</v>
      </c>
      <c r="S32" s="28">
        <f>'Batch 9'!$C$27/1000</f>
        <v>2.4660000000000002</v>
      </c>
      <c r="T32" s="20"/>
      <c r="U32" s="20"/>
    </row>
    <row r="33" spans="2:21" ht="20.100000000000001" customHeight="1" x14ac:dyDescent="0.2">
      <c r="B33" s="20">
        <v>17</v>
      </c>
      <c r="C33" s="20">
        <v>17</v>
      </c>
      <c r="D33" s="20">
        <f>LOOKUP(B33,'Batch 1'!$K$34:$K$606,'Batch 1'!$L$34:$L$606)</f>
        <v>7740</v>
      </c>
      <c r="E33" s="20">
        <f>LOOKUP(B33,'Batch 1'!$C$34:$C$625,'Batch 1'!$E$34:$E$625)</f>
        <v>8830</v>
      </c>
      <c r="F33" s="20">
        <f t="shared" si="0"/>
        <v>7.74</v>
      </c>
      <c r="G33" s="20">
        <f t="shared" si="1"/>
        <v>8.83</v>
      </c>
      <c r="H33" s="21">
        <f>LOOKUP(B33,'Batch 1'!$K$34:$K$606,'Batch 1'!$P$34:$P$606)</f>
        <v>0.36850000000000005</v>
      </c>
      <c r="I33" s="28">
        <f t="shared" si="2"/>
        <v>0.37228500000000003</v>
      </c>
      <c r="K33" s="31"/>
      <c r="L33" s="18" t="s">
        <v>11</v>
      </c>
      <c r="M33" s="76">
        <f>MAX('Batch 9'!$C$34:$C$500)</f>
        <v>237</v>
      </c>
      <c r="N33" s="76">
        <f>N31+M33</f>
        <v>1748</v>
      </c>
      <c r="O33" s="77"/>
      <c r="P33" s="23">
        <f>O32+P31</f>
        <v>42.354329999999997</v>
      </c>
      <c r="Q33" s="28">
        <f>'Batch 9'!$H$27/1000</f>
        <v>0.159</v>
      </c>
      <c r="R33" s="28">
        <f>'Batch 9'!$L$27/1000</f>
        <v>6.6</v>
      </c>
      <c r="S33" s="28">
        <f>'Batch 9'!$D$27/1000</f>
        <v>2.7440000000000002</v>
      </c>
      <c r="T33" s="28">
        <f>R33-Q33</f>
        <v>6.4409999999999998</v>
      </c>
      <c r="U33" s="36">
        <f>R33/(AVERAGE($Q$16,$Q$18,$Q$20,$Q$22,$Q$24,$Q$26,$Q$28,$Q$30,$Q$32,$Q$34))</f>
        <v>4.4882692961577693</v>
      </c>
    </row>
    <row r="34" spans="2:21" ht="20.100000000000001" customHeight="1" x14ac:dyDescent="0.2">
      <c r="B34" s="20">
        <v>18</v>
      </c>
      <c r="C34" s="20">
        <v>18</v>
      </c>
      <c r="D34" s="20">
        <f>LOOKUP(B34,'Batch 1'!$K$34:$K$606,'Batch 1'!$L$34:$L$606)</f>
        <v>7690</v>
      </c>
      <c r="E34" s="20">
        <f>LOOKUP(B34,'Batch 1'!$C$34:$C$625,'Batch 1'!$E$34:$E$625)</f>
        <v>8870</v>
      </c>
      <c r="F34" s="20">
        <f t="shared" si="0"/>
        <v>7.69</v>
      </c>
      <c r="G34" s="20">
        <f t="shared" si="1"/>
        <v>8.8699999999999992</v>
      </c>
      <c r="H34" s="21">
        <f>LOOKUP(B34,'Batch 1'!$K$34:$K$606,'Batch 1'!$P$34:$P$606)</f>
        <v>0.36500000000000005</v>
      </c>
      <c r="I34" s="28">
        <f t="shared" si="2"/>
        <v>0.39429000000000003</v>
      </c>
      <c r="K34" s="30" t="s">
        <v>42</v>
      </c>
      <c r="L34" s="18" t="s">
        <v>47</v>
      </c>
      <c r="M34" s="18"/>
      <c r="N34" s="76">
        <f>N33</f>
        <v>1748</v>
      </c>
      <c r="O34" s="77">
        <f>MAX('Batch 10'!$Q$34:$Q$2002)*3.6</f>
        <v>6.3324500000000024</v>
      </c>
      <c r="P34" s="23">
        <f>P33</f>
        <v>42.354329999999997</v>
      </c>
      <c r="Q34" s="28">
        <f>'Batch 10'!$G$27/1000</f>
        <v>1.482</v>
      </c>
      <c r="R34" s="28">
        <f>'Batch 10'!$K$27/1000</f>
        <v>6.6</v>
      </c>
      <c r="S34" s="28">
        <f>'Batch 10'!$C$27/1000</f>
        <v>2.86</v>
      </c>
      <c r="T34" s="20"/>
      <c r="U34" s="20"/>
    </row>
    <row r="35" spans="2:21" ht="20.100000000000001" customHeight="1" x14ac:dyDescent="0.2">
      <c r="B35" s="20">
        <v>19</v>
      </c>
      <c r="C35" s="20">
        <v>19</v>
      </c>
      <c r="D35" s="20">
        <f>LOOKUP(B35,'Batch 1'!$K$34:$K$606,'Batch 1'!$L$34:$L$606)</f>
        <v>7640</v>
      </c>
      <c r="E35" s="20">
        <f>LOOKUP(B35,'Batch 1'!$C$34:$C$625,'Batch 1'!$E$34:$E$625)</f>
        <v>8910</v>
      </c>
      <c r="F35" s="20">
        <f t="shared" si="0"/>
        <v>7.64</v>
      </c>
      <c r="G35" s="20">
        <f t="shared" si="1"/>
        <v>8.91</v>
      </c>
      <c r="H35" s="21">
        <f>LOOKUP(B35,'Batch 1'!$K$34:$K$606,'Batch 1'!$P$34:$P$606)</f>
        <v>0.36400000000000005</v>
      </c>
      <c r="I35" s="28">
        <f t="shared" si="2"/>
        <v>0.41616000000000003</v>
      </c>
      <c r="L35" s="18" t="s">
        <v>11</v>
      </c>
      <c r="M35" s="76">
        <f>MAX('Batch 10'!$C$34:$C$500)</f>
        <v>250</v>
      </c>
      <c r="N35" s="76">
        <f>N33+M35</f>
        <v>1998</v>
      </c>
      <c r="O35" s="77"/>
      <c r="P35" s="23">
        <f>O34+P33</f>
        <v>48.686779999999999</v>
      </c>
      <c r="Q35" s="28">
        <f>'Batch 10'!$H$27/1000</f>
        <v>0.158</v>
      </c>
      <c r="R35" s="28">
        <f>'Batch 10'!$L$27/1000</f>
        <v>6.78</v>
      </c>
      <c r="S35" s="28">
        <f>'Batch 10'!$D$27/1000</f>
        <v>3.16</v>
      </c>
      <c r="T35" s="28">
        <f>R35-Q35</f>
        <v>6.6219999999999999</v>
      </c>
      <c r="U35" s="36">
        <f>R35/(AVERAGE($Q$16,$Q$18,$Q$20,$Q$22,$Q$24,$Q$26,$Q$28,$Q$30,$Q$32,$Q$34))</f>
        <v>4.6106766405984363</v>
      </c>
    </row>
    <row r="36" spans="2:21" ht="20.100000000000001" customHeight="1" x14ac:dyDescent="0.2">
      <c r="B36" s="20">
        <v>20</v>
      </c>
      <c r="C36" s="20">
        <v>20</v>
      </c>
      <c r="D36" s="20">
        <f>LOOKUP(B36,'Batch 1'!$K$34:$K$606,'Batch 1'!$L$34:$L$606)</f>
        <v>7580</v>
      </c>
      <c r="E36" s="20">
        <f>LOOKUP(B36,'Batch 1'!$C$34:$C$625,'Batch 1'!$E$34:$E$625)</f>
        <v>8960</v>
      </c>
      <c r="F36" s="20">
        <f t="shared" si="0"/>
        <v>7.58</v>
      </c>
      <c r="G36" s="20">
        <f t="shared" si="1"/>
        <v>8.9600000000000009</v>
      </c>
      <c r="H36" s="21">
        <f>LOOKUP(B36,'Batch 1'!$K$34:$K$606,'Batch 1'!$P$34:$P$606)</f>
        <v>0.3663333333333334</v>
      </c>
      <c r="I36" s="28">
        <f t="shared" si="2"/>
        <v>0.43807000000000001</v>
      </c>
      <c r="P36" s="23"/>
    </row>
    <row r="37" spans="2:21" ht="20.100000000000001" customHeight="1" x14ac:dyDescent="0.2">
      <c r="B37" s="20">
        <v>21</v>
      </c>
      <c r="C37" s="20">
        <v>21</v>
      </c>
      <c r="D37" s="20">
        <f>LOOKUP(B37,'Batch 1'!$K$34:$K$606,'Batch 1'!$L$34:$L$606)</f>
        <v>7530</v>
      </c>
      <c r="E37" s="20">
        <f>LOOKUP(B37,'Batch 1'!$C$34:$C$625,'Batch 1'!$E$34:$E$625)</f>
        <v>9000</v>
      </c>
      <c r="F37" s="20">
        <f t="shared" si="0"/>
        <v>7.53</v>
      </c>
      <c r="G37" s="20">
        <f t="shared" si="1"/>
        <v>9</v>
      </c>
      <c r="H37" s="21">
        <f>LOOKUP(B37,'Batch 1'!$K$34:$K$606,'Batch 1'!$P$34:$P$606)</f>
        <v>0.36400000000000005</v>
      </c>
      <c r="I37" s="28">
        <f t="shared" si="2"/>
        <v>0.45998</v>
      </c>
    </row>
    <row r="38" spans="2:21" ht="20.100000000000001" customHeight="1" x14ac:dyDescent="0.2">
      <c r="B38" s="20">
        <v>22</v>
      </c>
      <c r="C38" s="20">
        <v>22</v>
      </c>
      <c r="D38" s="20">
        <f>LOOKUP(B38,'Batch 1'!$K$34:$K$606,'Batch 1'!$L$34:$L$606)</f>
        <v>7480</v>
      </c>
      <c r="E38" s="20">
        <f>LOOKUP(B38,'Batch 1'!$C$34:$C$625,'Batch 1'!$E$34:$E$625)</f>
        <v>9040</v>
      </c>
      <c r="F38" s="20">
        <f t="shared" si="0"/>
        <v>7.48</v>
      </c>
      <c r="G38" s="20">
        <f t="shared" si="1"/>
        <v>9.0399999999999991</v>
      </c>
      <c r="H38" s="21">
        <f>LOOKUP(B38,'Batch 1'!$K$34:$K$606,'Batch 1'!$P$34:$P$606)</f>
        <v>0.36400000000000005</v>
      </c>
      <c r="I38" s="28">
        <f t="shared" si="2"/>
        <v>0.48182000000000003</v>
      </c>
    </row>
    <row r="39" spans="2:21" ht="20.100000000000001" customHeight="1" x14ac:dyDescent="0.2">
      <c r="B39" s="20">
        <v>23</v>
      </c>
      <c r="C39" s="20">
        <v>23</v>
      </c>
      <c r="D39" s="20">
        <f>LOOKUP(B39,'Batch 1'!$K$34:$K$606,'Batch 1'!$L$34:$L$606)</f>
        <v>7440</v>
      </c>
      <c r="E39" s="20">
        <f>LOOKUP(B39,'Batch 1'!$C$34:$C$625,'Batch 1'!$E$34:$E$625)</f>
        <v>9090</v>
      </c>
      <c r="F39" s="20">
        <f t="shared" si="0"/>
        <v>7.44</v>
      </c>
      <c r="G39" s="20">
        <f t="shared" si="1"/>
        <v>9.09</v>
      </c>
      <c r="H39" s="21">
        <f>LOOKUP(B39,'Batch 1'!$K$34:$K$606,'Batch 1'!$P$34:$P$606)</f>
        <v>0.36366666666666669</v>
      </c>
      <c r="I39" s="28">
        <f t="shared" si="2"/>
        <v>0.50365000000000004</v>
      </c>
    </row>
    <row r="40" spans="2:21" ht="20.100000000000001" customHeight="1" x14ac:dyDescent="0.2">
      <c r="B40" s="20">
        <v>24</v>
      </c>
      <c r="C40" s="20">
        <v>24</v>
      </c>
      <c r="D40" s="20">
        <f>LOOKUP(B40,'Batch 1'!$K$34:$K$606,'Batch 1'!$L$34:$L$606)</f>
        <v>7390</v>
      </c>
      <c r="E40" s="20">
        <f>LOOKUP(B40,'Batch 1'!$C$34:$C$625,'Batch 1'!$E$34:$E$625)</f>
        <v>9130</v>
      </c>
      <c r="F40" s="20">
        <f t="shared" si="0"/>
        <v>7.39</v>
      </c>
      <c r="G40" s="20">
        <f t="shared" si="1"/>
        <v>9.1300000000000008</v>
      </c>
      <c r="H40" s="21">
        <f>LOOKUP(B40,'Batch 1'!$K$34:$K$606,'Batch 1'!$P$34:$P$606)</f>
        <v>0.36250000000000004</v>
      </c>
      <c r="I40" s="28">
        <f t="shared" si="2"/>
        <v>0.5254350000000001</v>
      </c>
    </row>
    <row r="41" spans="2:21" ht="20.100000000000001" customHeight="1" x14ac:dyDescent="0.2">
      <c r="B41" s="20">
        <v>25</v>
      </c>
      <c r="C41" s="20">
        <v>25</v>
      </c>
      <c r="D41" s="20">
        <f>LOOKUP(B41,'Batch 1'!$K$34:$K$606,'Batch 1'!$L$34:$L$606)</f>
        <v>7330</v>
      </c>
      <c r="E41" s="20">
        <f>LOOKUP(B41,'Batch 1'!$C$34:$C$625,'Batch 1'!$E$34:$E$625)</f>
        <v>9170</v>
      </c>
      <c r="F41" s="20">
        <f t="shared" si="0"/>
        <v>7.33</v>
      </c>
      <c r="G41" s="20">
        <f t="shared" si="1"/>
        <v>9.17</v>
      </c>
      <c r="H41" s="21">
        <f>LOOKUP(B41,'Batch 1'!$K$34:$K$606,'Batch 1'!$P$34:$P$606)</f>
        <v>0.36349999999999999</v>
      </c>
      <c r="I41" s="28">
        <f t="shared" si="2"/>
        <v>0.54721500000000012</v>
      </c>
    </row>
    <row r="42" spans="2:21" ht="20.100000000000001" customHeight="1" x14ac:dyDescent="0.2">
      <c r="B42" s="20">
        <v>26</v>
      </c>
      <c r="C42" s="20">
        <v>26</v>
      </c>
      <c r="D42" s="20">
        <f>LOOKUP(B42,'Batch 1'!$K$34:$K$606,'Batch 1'!$L$34:$L$606)</f>
        <v>7280</v>
      </c>
      <c r="E42" s="20">
        <f>LOOKUP(B42,'Batch 1'!$C$34:$C$625,'Batch 1'!$E$34:$E$625)</f>
        <v>9220</v>
      </c>
      <c r="F42" s="20">
        <f t="shared" si="0"/>
        <v>7.28</v>
      </c>
      <c r="G42" s="20">
        <f t="shared" si="1"/>
        <v>9.2200000000000006</v>
      </c>
      <c r="H42" s="21">
        <f>LOOKUP(B42,'Batch 1'!$K$34:$K$606,'Batch 1'!$P$34:$P$606)</f>
        <v>0.36250000000000004</v>
      </c>
      <c r="I42" s="28">
        <f t="shared" si="2"/>
        <v>0.56899500000000014</v>
      </c>
    </row>
    <row r="43" spans="2:21" ht="20.100000000000001" customHeight="1" x14ac:dyDescent="0.2">
      <c r="B43" s="20">
        <v>27</v>
      </c>
      <c r="C43" s="20">
        <v>27</v>
      </c>
      <c r="D43" s="20">
        <f>LOOKUP(B43,'Batch 1'!$K$34:$K$606,'Batch 1'!$L$34:$L$606)</f>
        <v>7250</v>
      </c>
      <c r="E43" s="20">
        <f>LOOKUP(B43,'Batch 1'!$C$34:$C$625,'Batch 1'!$E$34:$E$625)</f>
        <v>9260</v>
      </c>
      <c r="F43" s="20">
        <f t="shared" si="0"/>
        <v>7.25</v>
      </c>
      <c r="G43" s="20">
        <f t="shared" si="1"/>
        <v>9.26</v>
      </c>
      <c r="H43" s="21">
        <f>LOOKUP(B43,'Batch 1'!$K$34:$K$606,'Batch 1'!$P$34:$P$606)</f>
        <v>0.36099999999999999</v>
      </c>
      <c r="I43" s="28">
        <f t="shared" si="2"/>
        <v>0.59070000000000011</v>
      </c>
    </row>
    <row r="44" spans="2:21" ht="20.100000000000001" customHeight="1" x14ac:dyDescent="0.2">
      <c r="B44" s="20">
        <v>28</v>
      </c>
      <c r="C44" s="20">
        <v>28</v>
      </c>
      <c r="D44" s="20">
        <f>LOOKUP(B44,'Batch 1'!$K$34:$K$606,'Batch 1'!$L$34:$L$606)</f>
        <v>7190</v>
      </c>
      <c r="E44" s="20">
        <f>LOOKUP(B44,'Batch 1'!$C$34:$C$625,'Batch 1'!$E$34:$E$625)</f>
        <v>9310</v>
      </c>
      <c r="F44" s="20">
        <f t="shared" si="0"/>
        <v>7.19</v>
      </c>
      <c r="G44" s="20">
        <f t="shared" si="1"/>
        <v>9.31</v>
      </c>
      <c r="H44" s="21">
        <f>LOOKUP(B44,'Batch 1'!$K$34:$K$606,'Batch 1'!$P$34:$P$606)</f>
        <v>0.36250000000000004</v>
      </c>
      <c r="I44" s="28">
        <f t="shared" si="2"/>
        <v>0.61240500000000009</v>
      </c>
    </row>
    <row r="45" spans="2:21" ht="20.100000000000001" customHeight="1" x14ac:dyDescent="0.2">
      <c r="B45" s="20">
        <v>29</v>
      </c>
      <c r="C45" s="20">
        <v>29</v>
      </c>
      <c r="D45" s="20">
        <f>LOOKUP(B45,'Batch 1'!$K$34:$K$606,'Batch 1'!$L$34:$L$606)</f>
        <v>7150</v>
      </c>
      <c r="E45" s="20">
        <f>LOOKUP(B45,'Batch 1'!$C$34:$C$625,'Batch 1'!$E$34:$E$625)</f>
        <v>9350</v>
      </c>
      <c r="F45" s="20">
        <f t="shared" si="0"/>
        <v>7.15</v>
      </c>
      <c r="G45" s="20">
        <f t="shared" si="1"/>
        <v>9.35</v>
      </c>
      <c r="H45" s="21">
        <f>LOOKUP(B45,'Batch 1'!$K$34:$K$606,'Batch 1'!$P$34:$P$606)</f>
        <v>0.36050000000000004</v>
      </c>
      <c r="I45" s="28">
        <f t="shared" si="2"/>
        <v>0.63409500000000008</v>
      </c>
    </row>
    <row r="46" spans="2:21" ht="20.100000000000001" customHeight="1" x14ac:dyDescent="0.2">
      <c r="B46" s="20">
        <v>30</v>
      </c>
      <c r="C46" s="20">
        <v>30</v>
      </c>
      <c r="D46" s="20">
        <f>LOOKUP(B46,'Batch 1'!$K$34:$K$606,'Batch 1'!$L$34:$L$606)</f>
        <v>7100</v>
      </c>
      <c r="E46" s="20">
        <f>LOOKUP(B46,'Batch 1'!$C$34:$C$625,'Batch 1'!$E$34:$E$625)</f>
        <v>9390</v>
      </c>
      <c r="F46" s="20">
        <f t="shared" si="0"/>
        <v>7.1</v>
      </c>
      <c r="G46" s="20">
        <f t="shared" si="1"/>
        <v>9.39</v>
      </c>
      <c r="H46" s="21">
        <f>LOOKUP(B46,'Batch 1'!$K$34:$K$606,'Batch 1'!$P$34:$P$606)</f>
        <v>0.36100000000000004</v>
      </c>
      <c r="I46" s="28">
        <f t="shared" si="2"/>
        <v>0.6557400000000001</v>
      </c>
    </row>
    <row r="47" spans="2:21" ht="20.100000000000001" customHeight="1" x14ac:dyDescent="0.2">
      <c r="B47" s="20">
        <v>31</v>
      </c>
      <c r="C47" s="20">
        <v>31</v>
      </c>
      <c r="D47" s="20">
        <f>LOOKUP(B47,'Batch 1'!$K$34:$K$606,'Batch 1'!$L$34:$L$606)</f>
        <v>7040</v>
      </c>
      <c r="E47" s="20">
        <f>LOOKUP(B47,'Batch 1'!$C$34:$C$625,'Batch 1'!$E$34:$E$625)</f>
        <v>9440</v>
      </c>
      <c r="F47" s="20">
        <f t="shared" si="0"/>
        <v>7.04</v>
      </c>
      <c r="G47" s="20">
        <f t="shared" si="1"/>
        <v>9.44</v>
      </c>
      <c r="H47" s="21">
        <f>LOOKUP(B47,'Batch 1'!$K$34:$K$606,'Batch 1'!$P$34:$P$606)</f>
        <v>0.35949999999999999</v>
      </c>
      <c r="I47" s="28">
        <f t="shared" si="2"/>
        <v>0.67735500000000015</v>
      </c>
    </row>
    <row r="48" spans="2:21" ht="20.100000000000001" customHeight="1" x14ac:dyDescent="0.2">
      <c r="B48" s="20">
        <v>32</v>
      </c>
      <c r="C48" s="20">
        <v>32</v>
      </c>
      <c r="D48" s="20">
        <f>LOOKUP(B48,'Batch 1'!$K$34:$K$606,'Batch 1'!$L$34:$L$606)</f>
        <v>7000</v>
      </c>
      <c r="E48" s="20">
        <f>LOOKUP(B48,'Batch 1'!$C$34:$C$625,'Batch 1'!$E$34:$E$625)</f>
        <v>9480</v>
      </c>
      <c r="F48" s="20">
        <f t="shared" si="0"/>
        <v>7</v>
      </c>
      <c r="G48" s="20">
        <f t="shared" si="1"/>
        <v>9.48</v>
      </c>
      <c r="H48" s="21">
        <f>LOOKUP(B48,'Batch 1'!$K$34:$K$606,'Batch 1'!$P$34:$P$606)</f>
        <v>0.36050000000000004</v>
      </c>
      <c r="I48" s="28">
        <f t="shared" si="2"/>
        <v>0.6989550000000001</v>
      </c>
    </row>
    <row r="49" spans="2:9" ht="20.100000000000001" customHeight="1" x14ac:dyDescent="0.2">
      <c r="B49" s="20">
        <v>33</v>
      </c>
      <c r="C49" s="20">
        <v>33</v>
      </c>
      <c r="D49" s="20">
        <f>LOOKUP(B49,'Batch 1'!$K$34:$K$606,'Batch 1'!$L$34:$L$606)</f>
        <v>6950</v>
      </c>
      <c r="E49" s="20">
        <f>LOOKUP(B49,'Batch 1'!$C$34:$C$625,'Batch 1'!$E$34:$E$625)</f>
        <v>9520</v>
      </c>
      <c r="F49" s="20">
        <f t="shared" si="0"/>
        <v>6.95</v>
      </c>
      <c r="G49" s="20">
        <f t="shared" si="1"/>
        <v>9.52</v>
      </c>
      <c r="H49" s="21">
        <f>LOOKUP(B49,'Batch 1'!$K$34:$K$606,'Batch 1'!$P$34:$P$606)</f>
        <v>0.36</v>
      </c>
      <c r="I49" s="28">
        <f t="shared" si="2"/>
        <v>0.72057000000000015</v>
      </c>
    </row>
    <row r="50" spans="2:9" ht="20.100000000000001" customHeight="1" x14ac:dyDescent="0.2">
      <c r="B50" s="20">
        <v>34</v>
      </c>
      <c r="C50" s="20">
        <v>34</v>
      </c>
      <c r="D50" s="20">
        <f>LOOKUP(B50,'Batch 1'!$K$34:$K$606,'Batch 1'!$L$34:$L$606)</f>
        <v>6910</v>
      </c>
      <c r="E50" s="20">
        <f>LOOKUP(B50,'Batch 1'!$C$34:$C$625,'Batch 1'!$E$34:$E$625)</f>
        <v>9560</v>
      </c>
      <c r="F50" s="20">
        <f t="shared" si="0"/>
        <v>6.91</v>
      </c>
      <c r="G50" s="20">
        <f t="shared" si="1"/>
        <v>9.56</v>
      </c>
      <c r="H50" s="21">
        <f>LOOKUP(B50,'Batch 1'!$K$34:$K$606,'Batch 1'!$P$34:$P$606)</f>
        <v>0.35800000000000004</v>
      </c>
      <c r="I50" s="28">
        <f t="shared" si="2"/>
        <v>0.74211000000000016</v>
      </c>
    </row>
    <row r="51" spans="2:9" ht="20.100000000000001" customHeight="1" x14ac:dyDescent="0.2">
      <c r="B51" s="20">
        <v>35</v>
      </c>
      <c r="C51" s="20">
        <v>35</v>
      </c>
      <c r="D51" s="20">
        <f>LOOKUP(B51,'Batch 1'!$K$34:$K$606,'Batch 1'!$L$34:$L$606)</f>
        <v>6860</v>
      </c>
      <c r="E51" s="20">
        <f>LOOKUP(B51,'Batch 1'!$C$34:$C$625,'Batch 1'!$E$34:$E$625)</f>
        <v>9610</v>
      </c>
      <c r="F51" s="20">
        <f t="shared" si="0"/>
        <v>6.86</v>
      </c>
      <c r="G51" s="20">
        <f t="shared" si="1"/>
        <v>9.61</v>
      </c>
      <c r="H51" s="21">
        <f>LOOKUP(B51,'Batch 1'!$K$34:$K$606,'Batch 1'!$P$34:$P$606)</f>
        <v>0.36000000000000004</v>
      </c>
      <c r="I51" s="28">
        <f t="shared" si="2"/>
        <v>0.76365000000000016</v>
      </c>
    </row>
    <row r="52" spans="2:9" ht="20.100000000000001" customHeight="1" x14ac:dyDescent="0.2">
      <c r="B52" s="20">
        <v>36</v>
      </c>
      <c r="C52" s="20">
        <v>36</v>
      </c>
      <c r="D52" s="20">
        <f>LOOKUP(B52,'Batch 1'!$K$34:$K$606,'Batch 1'!$L$34:$L$606)</f>
        <v>6810</v>
      </c>
      <c r="E52" s="20">
        <f>LOOKUP(B52,'Batch 1'!$C$34:$C$625,'Batch 1'!$E$34:$E$625)</f>
        <v>9650</v>
      </c>
      <c r="F52" s="20">
        <f t="shared" si="0"/>
        <v>6.81</v>
      </c>
      <c r="G52" s="20">
        <f t="shared" si="1"/>
        <v>9.65</v>
      </c>
      <c r="H52" s="21">
        <f>LOOKUP(B52,'Batch 1'!$K$34:$K$606,'Batch 1'!$P$34:$P$606)</f>
        <v>0.35899999999999999</v>
      </c>
      <c r="I52" s="28">
        <f t="shared" si="2"/>
        <v>0.78522000000000014</v>
      </c>
    </row>
    <row r="53" spans="2:9" ht="20.100000000000001" customHeight="1" x14ac:dyDescent="0.2">
      <c r="B53" s="20">
        <v>37</v>
      </c>
      <c r="C53" s="20">
        <v>37</v>
      </c>
      <c r="D53" s="20">
        <f>LOOKUP(B53,'Batch 1'!$K$34:$K$606,'Batch 1'!$L$34:$L$606)</f>
        <v>6770</v>
      </c>
      <c r="E53" s="20">
        <f>LOOKUP(B53,'Batch 1'!$C$34:$C$625,'Batch 1'!$E$34:$E$625)</f>
        <v>9690</v>
      </c>
      <c r="F53" s="20">
        <f t="shared" si="0"/>
        <v>6.77</v>
      </c>
      <c r="G53" s="20">
        <f t="shared" si="1"/>
        <v>9.69</v>
      </c>
      <c r="H53" s="21">
        <f>LOOKUP(B53,'Batch 1'!$K$34:$K$606,'Batch 1'!$P$34:$P$606)</f>
        <v>0.36000000000000004</v>
      </c>
      <c r="I53" s="28">
        <f t="shared" si="2"/>
        <v>0.80679000000000012</v>
      </c>
    </row>
    <row r="54" spans="2:9" ht="20.100000000000001" customHeight="1" x14ac:dyDescent="0.2">
      <c r="B54" s="20">
        <v>38</v>
      </c>
      <c r="C54" s="20">
        <v>38</v>
      </c>
      <c r="D54" s="20">
        <f>LOOKUP(B54,'Batch 1'!$K$34:$K$606,'Batch 1'!$L$34:$L$606)</f>
        <v>6720</v>
      </c>
      <c r="E54" s="20">
        <f>LOOKUP(B54,'Batch 1'!$C$34:$C$625,'Batch 1'!$E$34:$E$625)</f>
        <v>9730</v>
      </c>
      <c r="F54" s="20">
        <f t="shared" si="0"/>
        <v>6.72</v>
      </c>
      <c r="G54" s="20">
        <f t="shared" si="1"/>
        <v>9.73</v>
      </c>
      <c r="H54" s="21">
        <f>LOOKUP(B54,'Batch 1'!$K$34:$K$606,'Batch 1'!$P$34:$P$606)</f>
        <v>0.35699999999999998</v>
      </c>
      <c r="I54" s="28">
        <f t="shared" si="2"/>
        <v>0.82830000000000015</v>
      </c>
    </row>
    <row r="55" spans="2:9" ht="20.100000000000001" customHeight="1" x14ac:dyDescent="0.2">
      <c r="B55" s="20">
        <v>39</v>
      </c>
      <c r="C55" s="20">
        <v>39</v>
      </c>
      <c r="D55" s="20">
        <f>LOOKUP(B55,'Batch 1'!$K$34:$K$606,'Batch 1'!$L$34:$L$606)</f>
        <v>6670</v>
      </c>
      <c r="E55" s="20">
        <f>LOOKUP(B55,'Batch 1'!$C$34:$C$625,'Batch 1'!$E$34:$E$625)</f>
        <v>9770</v>
      </c>
      <c r="F55" s="20">
        <f t="shared" si="0"/>
        <v>6.67</v>
      </c>
      <c r="G55" s="20">
        <f t="shared" si="1"/>
        <v>9.77</v>
      </c>
      <c r="H55" s="21">
        <f>LOOKUP(B55,'Batch 1'!$K$34:$K$606,'Batch 1'!$P$34:$P$606)</f>
        <v>0.35800000000000004</v>
      </c>
      <c r="I55" s="28">
        <f t="shared" si="2"/>
        <v>0.84975000000000012</v>
      </c>
    </row>
    <row r="56" spans="2:9" ht="20.100000000000001" customHeight="1" x14ac:dyDescent="0.2">
      <c r="B56" s="20">
        <v>40</v>
      </c>
      <c r="C56" s="20">
        <v>40</v>
      </c>
      <c r="D56" s="20">
        <f>LOOKUP(B56,'Batch 1'!$K$34:$K$606,'Batch 1'!$L$34:$L$606)</f>
        <v>6620</v>
      </c>
      <c r="E56" s="20">
        <f>LOOKUP(B56,'Batch 1'!$C$34:$C$625,'Batch 1'!$E$34:$E$625)</f>
        <v>9810</v>
      </c>
      <c r="F56" s="20">
        <f t="shared" si="0"/>
        <v>6.62</v>
      </c>
      <c r="G56" s="20">
        <f t="shared" si="1"/>
        <v>9.81</v>
      </c>
      <c r="H56" s="21">
        <f>LOOKUP(B56,'Batch 1'!$K$34:$K$606,'Batch 1'!$P$34:$P$606)</f>
        <v>0.35899999999999999</v>
      </c>
      <c r="I56" s="28">
        <f t="shared" si="2"/>
        <v>0.87126000000000015</v>
      </c>
    </row>
    <row r="57" spans="2:9" ht="20.100000000000001" customHeight="1" x14ac:dyDescent="0.2">
      <c r="B57" s="20">
        <v>41</v>
      </c>
      <c r="C57" s="20">
        <v>41</v>
      </c>
      <c r="D57" s="20">
        <f>LOOKUP(B57,'Batch 1'!$K$34:$K$606,'Batch 1'!$L$34:$L$606)</f>
        <v>6570</v>
      </c>
      <c r="E57" s="20">
        <f>LOOKUP(B57,'Batch 1'!$C$34:$C$625,'Batch 1'!$E$34:$E$625)</f>
        <v>9850</v>
      </c>
      <c r="F57" s="20">
        <f t="shared" si="0"/>
        <v>6.57</v>
      </c>
      <c r="G57" s="20">
        <f t="shared" si="1"/>
        <v>9.85</v>
      </c>
      <c r="H57" s="21">
        <f>LOOKUP(B57,'Batch 1'!$K$34:$K$606,'Batch 1'!$P$34:$P$606)</f>
        <v>0.35800000000000004</v>
      </c>
      <c r="I57" s="28">
        <f t="shared" si="2"/>
        <v>0.89277000000000017</v>
      </c>
    </row>
    <row r="58" spans="2:9" ht="20.100000000000001" customHeight="1" x14ac:dyDescent="0.2">
      <c r="B58" s="20">
        <v>42</v>
      </c>
      <c r="C58" s="20">
        <v>42</v>
      </c>
      <c r="D58" s="20">
        <f>LOOKUP(B58,'Batch 1'!$K$34:$K$606,'Batch 1'!$L$34:$L$606)</f>
        <v>6510</v>
      </c>
      <c r="E58" s="20">
        <f>LOOKUP(B58,'Batch 1'!$C$34:$C$625,'Batch 1'!$E$34:$E$625)</f>
        <v>9890</v>
      </c>
      <c r="F58" s="20">
        <f t="shared" si="0"/>
        <v>6.51</v>
      </c>
      <c r="G58" s="20">
        <f t="shared" si="1"/>
        <v>9.89</v>
      </c>
      <c r="H58" s="21">
        <f>LOOKUP(B58,'Batch 1'!$K$34:$K$606,'Batch 1'!$P$34:$P$606)</f>
        <v>0.35699999999999998</v>
      </c>
      <c r="I58" s="28">
        <f t="shared" si="2"/>
        <v>0.91422000000000014</v>
      </c>
    </row>
    <row r="59" spans="2:9" ht="20.100000000000001" customHeight="1" x14ac:dyDescent="0.2">
      <c r="B59" s="20">
        <v>43</v>
      </c>
      <c r="C59" s="20">
        <v>43</v>
      </c>
      <c r="D59" s="20">
        <f>LOOKUP(B59,'Batch 1'!$K$34:$K$606,'Batch 1'!$L$34:$L$606)</f>
        <v>6470</v>
      </c>
      <c r="E59" s="20">
        <f>LOOKUP(B59,'Batch 1'!$C$34:$C$625,'Batch 1'!$E$34:$E$625)</f>
        <v>9930</v>
      </c>
      <c r="F59" s="20">
        <f t="shared" si="0"/>
        <v>6.47</v>
      </c>
      <c r="G59" s="20">
        <f t="shared" si="1"/>
        <v>9.93</v>
      </c>
      <c r="H59" s="21">
        <f>LOOKUP(B59,'Batch 1'!$K$34:$K$606,'Batch 1'!$P$34:$P$606)</f>
        <v>0.35899999999999999</v>
      </c>
      <c r="I59" s="28">
        <f t="shared" si="2"/>
        <v>0.9357000000000002</v>
      </c>
    </row>
    <row r="60" spans="2:9" ht="20.100000000000001" customHeight="1" x14ac:dyDescent="0.2">
      <c r="B60" s="20">
        <v>44</v>
      </c>
      <c r="C60" s="20">
        <v>44</v>
      </c>
      <c r="D60" s="20">
        <f>LOOKUP(B60,'Batch 1'!$K$34:$K$606,'Batch 1'!$L$34:$L$606)</f>
        <v>6420</v>
      </c>
      <c r="E60" s="20">
        <f>LOOKUP(B60,'Batch 1'!$C$34:$C$625,'Batch 1'!$E$34:$E$625)</f>
        <v>9970</v>
      </c>
      <c r="F60" s="20">
        <f t="shared" si="0"/>
        <v>6.42</v>
      </c>
      <c r="G60" s="20">
        <f t="shared" si="1"/>
        <v>9.9700000000000006</v>
      </c>
      <c r="H60" s="21">
        <f>LOOKUP(B60,'Batch 1'!$K$34:$K$606,'Batch 1'!$P$34:$P$606)</f>
        <v>0.35899999999999999</v>
      </c>
      <c r="I60" s="28">
        <f t="shared" si="2"/>
        <v>0.9572400000000002</v>
      </c>
    </row>
    <row r="61" spans="2:9" ht="20.100000000000001" customHeight="1" x14ac:dyDescent="0.2">
      <c r="B61" s="20">
        <v>45</v>
      </c>
      <c r="C61" s="20">
        <v>45</v>
      </c>
      <c r="D61" s="20">
        <f>LOOKUP(B61,'Batch 1'!$K$34:$K$606,'Batch 1'!$L$34:$L$606)</f>
        <v>6370</v>
      </c>
      <c r="E61" s="20">
        <f>LOOKUP(B61,'Batch 1'!$C$34:$C$625,'Batch 1'!$E$34:$E$625)</f>
        <v>10010</v>
      </c>
      <c r="F61" s="20">
        <f t="shared" si="0"/>
        <v>6.37</v>
      </c>
      <c r="G61" s="20">
        <f t="shared" si="1"/>
        <v>10.01</v>
      </c>
      <c r="H61" s="21">
        <f>LOOKUP(B61,'Batch 1'!$K$34:$K$606,'Batch 1'!$P$34:$P$606)</f>
        <v>0.35700000000000004</v>
      </c>
      <c r="I61" s="28">
        <f t="shared" si="2"/>
        <v>0.97872000000000026</v>
      </c>
    </row>
    <row r="62" spans="2:9" ht="20.100000000000001" customHeight="1" x14ac:dyDescent="0.2">
      <c r="B62" s="20">
        <v>46</v>
      </c>
      <c r="C62" s="20">
        <v>46</v>
      </c>
      <c r="D62" s="20">
        <f>LOOKUP(B62,'Batch 1'!$K$34:$K$606,'Batch 1'!$L$34:$L$606)</f>
        <v>6320</v>
      </c>
      <c r="E62" s="20">
        <f>LOOKUP(B62,'Batch 1'!$C$34:$C$625,'Batch 1'!$E$34:$E$625)</f>
        <v>10040</v>
      </c>
      <c r="F62" s="20">
        <f t="shared" si="0"/>
        <v>6.32</v>
      </c>
      <c r="G62" s="20">
        <f t="shared" si="1"/>
        <v>10.039999999999999</v>
      </c>
      <c r="H62" s="21">
        <f>LOOKUP(B62,'Batch 1'!$K$34:$K$606,'Batch 1'!$P$34:$P$606)</f>
        <v>0.35800000000000004</v>
      </c>
      <c r="I62" s="28">
        <f t="shared" si="2"/>
        <v>1.0001700000000002</v>
      </c>
    </row>
    <row r="63" spans="2:9" ht="20.100000000000001" customHeight="1" x14ac:dyDescent="0.2">
      <c r="B63" s="20">
        <v>47</v>
      </c>
      <c r="C63" s="20">
        <v>47</v>
      </c>
      <c r="D63" s="20">
        <f>LOOKUP(B63,'Batch 1'!$K$34:$K$606,'Batch 1'!$L$34:$L$606)</f>
        <v>6270</v>
      </c>
      <c r="E63" s="20">
        <f>LOOKUP(B63,'Batch 1'!$C$34:$C$625,'Batch 1'!$E$34:$E$625)</f>
        <v>10080</v>
      </c>
      <c r="F63" s="20">
        <f t="shared" si="0"/>
        <v>6.27</v>
      </c>
      <c r="G63" s="20">
        <f t="shared" si="1"/>
        <v>10.08</v>
      </c>
      <c r="H63" s="21">
        <f>LOOKUP(B63,'Batch 1'!$K$34:$K$606,'Batch 1'!$P$34:$P$606)</f>
        <v>0.35899999999999999</v>
      </c>
      <c r="I63" s="28">
        <f t="shared" si="2"/>
        <v>1.0216800000000001</v>
      </c>
    </row>
    <row r="64" spans="2:9" ht="20.100000000000001" customHeight="1" x14ac:dyDescent="0.2">
      <c r="B64" s="20">
        <v>48</v>
      </c>
      <c r="C64" s="20">
        <v>48</v>
      </c>
      <c r="D64" s="20">
        <f>LOOKUP(B64,'Batch 1'!$K$34:$K$606,'Batch 1'!$L$34:$L$606)</f>
        <v>6230</v>
      </c>
      <c r="E64" s="20">
        <f>LOOKUP(B64,'Batch 1'!$C$34:$C$625,'Batch 1'!$E$34:$E$625)</f>
        <v>10110</v>
      </c>
      <c r="F64" s="20">
        <f t="shared" si="0"/>
        <v>6.23</v>
      </c>
      <c r="G64" s="20">
        <f t="shared" si="1"/>
        <v>10.11</v>
      </c>
      <c r="H64" s="21">
        <f>LOOKUP(B64,'Batch 1'!$K$34:$K$606,'Batch 1'!$P$34:$P$606)</f>
        <v>0.35699999999999998</v>
      </c>
      <c r="I64" s="28">
        <f t="shared" si="2"/>
        <v>1.0431600000000001</v>
      </c>
    </row>
    <row r="65" spans="1:9" ht="20.100000000000001" customHeight="1" x14ac:dyDescent="0.2">
      <c r="B65" s="20">
        <v>49</v>
      </c>
      <c r="C65" s="20">
        <v>49</v>
      </c>
      <c r="D65" s="20">
        <f>LOOKUP(B65,'Batch 1'!$K$34:$K$606,'Batch 1'!$L$34:$L$606)</f>
        <v>6170</v>
      </c>
      <c r="E65" s="20">
        <f>LOOKUP(B65,'Batch 1'!$C$34:$C$625,'Batch 1'!$E$34:$E$625)</f>
        <v>10150</v>
      </c>
      <c r="F65" s="20">
        <f t="shared" si="0"/>
        <v>6.17</v>
      </c>
      <c r="G65" s="20">
        <f t="shared" si="1"/>
        <v>10.15</v>
      </c>
      <c r="H65" s="21">
        <f>LOOKUP(B65,'Batch 1'!$K$34:$K$606,'Batch 1'!$P$34:$P$606)</f>
        <v>0.35750000000000004</v>
      </c>
      <c r="I65" s="28">
        <f t="shared" si="2"/>
        <v>1.0645950000000002</v>
      </c>
    </row>
    <row r="66" spans="1:9" ht="20.100000000000001" customHeight="1" x14ac:dyDescent="0.2">
      <c r="A66" s="18"/>
      <c r="B66" s="20">
        <v>50</v>
      </c>
      <c r="C66" s="20">
        <v>50</v>
      </c>
      <c r="D66" s="20">
        <f>LOOKUP(B66,'Batch 1'!$K$34:$K$606,'Batch 1'!$L$34:$L$606)</f>
        <v>6130</v>
      </c>
      <c r="E66" s="20">
        <f>LOOKUP(B66,'Batch 1'!$C$34:$C$625,'Batch 1'!$E$34:$E$625)</f>
        <v>10200</v>
      </c>
      <c r="F66" s="20">
        <f t="shared" si="0"/>
        <v>6.13</v>
      </c>
      <c r="G66" s="20">
        <f t="shared" si="1"/>
        <v>10.199999999999999</v>
      </c>
      <c r="H66" s="26">
        <f>LOOKUP(B66,'Batch 1'!$K$34:$K$606,'Batch 1'!$P$34:$P$606)</f>
        <v>0.35800000000000004</v>
      </c>
      <c r="I66" s="28">
        <f t="shared" si="2"/>
        <v>1.0860600000000002</v>
      </c>
    </row>
    <row r="67" spans="1:9" ht="20.100000000000001" customHeight="1" x14ac:dyDescent="0.2">
      <c r="B67" s="20">
        <v>51</v>
      </c>
      <c r="C67" s="20">
        <v>51</v>
      </c>
      <c r="D67" s="20">
        <f>LOOKUP(B67,'Batch 1'!$K$34:$K$606,'Batch 1'!$L$34:$L$606)</f>
        <v>6070</v>
      </c>
      <c r="E67" s="20">
        <f>LOOKUP(B67,'Batch 1'!$C$34:$C$625,'Batch 1'!$E$34:$E$625)</f>
        <v>10240</v>
      </c>
      <c r="F67" s="20">
        <f t="shared" si="0"/>
        <v>6.07</v>
      </c>
      <c r="G67" s="20">
        <f t="shared" si="1"/>
        <v>10.24</v>
      </c>
      <c r="H67" s="26">
        <f>LOOKUP(B67,'Batch 1'!$K$34:$K$606,'Batch 1'!$P$34:$P$606)</f>
        <v>0.35800000000000004</v>
      </c>
      <c r="I67" s="28">
        <f t="shared" si="2"/>
        <v>1.1075400000000002</v>
      </c>
    </row>
    <row r="68" spans="1:9" ht="20.100000000000001" customHeight="1" x14ac:dyDescent="0.2">
      <c r="B68" s="20">
        <v>52</v>
      </c>
      <c r="C68" s="20">
        <v>52</v>
      </c>
      <c r="D68" s="20">
        <f>LOOKUP(B68,'Batch 1'!$K$34:$K$606,'Batch 1'!$L$34:$L$606)</f>
        <v>6030</v>
      </c>
      <c r="E68" s="20">
        <f>LOOKUP(B68,'Batch 1'!$C$34:$C$625,'Batch 1'!$E$34:$E$625)</f>
        <v>10270</v>
      </c>
      <c r="F68" s="20">
        <f t="shared" si="0"/>
        <v>6.03</v>
      </c>
      <c r="G68" s="20">
        <f t="shared" si="1"/>
        <v>10.27</v>
      </c>
      <c r="H68" s="26">
        <f>LOOKUP(B68,'Batch 1'!$K$34:$K$606,'Batch 1'!$P$34:$P$606)</f>
        <v>0.35699999999999998</v>
      </c>
      <c r="I68" s="28">
        <f t="shared" si="2"/>
        <v>1.1289900000000002</v>
      </c>
    </row>
    <row r="69" spans="1:9" ht="20.100000000000001" customHeight="1" x14ac:dyDescent="0.2">
      <c r="B69" s="20">
        <v>53</v>
      </c>
      <c r="C69" s="20">
        <v>53</v>
      </c>
      <c r="D69" s="20">
        <f>LOOKUP(B69,'Batch 1'!$K$34:$K$606,'Batch 1'!$L$34:$L$606)</f>
        <v>5980</v>
      </c>
      <c r="E69" s="20">
        <f>LOOKUP(B69,'Batch 1'!$C$34:$C$625,'Batch 1'!$E$34:$E$625)</f>
        <v>10310</v>
      </c>
      <c r="F69" s="20">
        <f t="shared" si="0"/>
        <v>5.98</v>
      </c>
      <c r="G69" s="20">
        <f t="shared" si="1"/>
        <v>10.31</v>
      </c>
      <c r="H69" s="26">
        <f>LOOKUP(B69,'Batch 1'!$K$34:$K$606,'Batch 1'!$P$34:$P$606)</f>
        <v>0.35899999999999999</v>
      </c>
      <c r="I69" s="28">
        <f t="shared" si="2"/>
        <v>1.1504700000000001</v>
      </c>
    </row>
    <row r="70" spans="1:9" ht="20.100000000000001" customHeight="1" x14ac:dyDescent="0.2">
      <c r="B70" s="20">
        <v>54</v>
      </c>
      <c r="C70" s="20">
        <v>54</v>
      </c>
      <c r="D70" s="20">
        <f>LOOKUP(B70,'Batch 1'!$K$34:$K$606,'Batch 1'!$L$34:$L$606)</f>
        <v>5930</v>
      </c>
      <c r="E70" s="20">
        <f>LOOKUP(B70,'Batch 1'!$C$34:$C$625,'Batch 1'!$E$34:$E$625)</f>
        <v>10350</v>
      </c>
      <c r="F70" s="20">
        <f t="shared" si="0"/>
        <v>5.93</v>
      </c>
      <c r="G70" s="20">
        <f t="shared" si="1"/>
        <v>10.35</v>
      </c>
      <c r="H70" s="26">
        <f>LOOKUP(B70,'Batch 1'!$K$34:$K$606,'Batch 1'!$P$34:$P$606)</f>
        <v>0.35699999999999998</v>
      </c>
      <c r="I70" s="28">
        <f t="shared" si="2"/>
        <v>1.17195</v>
      </c>
    </row>
    <row r="71" spans="1:9" ht="20.100000000000001" customHeight="1" x14ac:dyDescent="0.2">
      <c r="B71" s="20">
        <v>55</v>
      </c>
      <c r="C71" s="20">
        <v>55</v>
      </c>
      <c r="D71" s="20">
        <f>LOOKUP(B71,'Batch 1'!$K$34:$K$606,'Batch 1'!$L$34:$L$606)</f>
        <v>5880</v>
      </c>
      <c r="E71" s="20">
        <f>LOOKUP(B71,'Batch 1'!$C$34:$C$625,'Batch 1'!$E$34:$E$625)</f>
        <v>10390</v>
      </c>
      <c r="F71" s="20">
        <f t="shared" si="0"/>
        <v>5.88</v>
      </c>
      <c r="G71" s="20">
        <f t="shared" si="1"/>
        <v>10.39</v>
      </c>
      <c r="H71" s="26">
        <f>LOOKUP(B71,'Batch 1'!$K$34:$K$606,'Batch 1'!$P$34:$P$606)</f>
        <v>0.35949999999999999</v>
      </c>
      <c r="I71" s="28">
        <f t="shared" si="2"/>
        <v>1.1934450000000001</v>
      </c>
    </row>
    <row r="72" spans="1:9" ht="20.100000000000001" customHeight="1" x14ac:dyDescent="0.2">
      <c r="B72" s="20">
        <v>56</v>
      </c>
      <c r="C72" s="20">
        <v>56</v>
      </c>
      <c r="D72" s="20">
        <f>LOOKUP(B72,'Batch 1'!$K$34:$K$606,'Batch 1'!$L$34:$L$606)</f>
        <v>5840</v>
      </c>
      <c r="E72" s="20">
        <f>LOOKUP(B72,'Batch 1'!$C$34:$C$625,'Batch 1'!$E$34:$E$625)</f>
        <v>10430</v>
      </c>
      <c r="F72" s="20">
        <f t="shared" si="0"/>
        <v>5.84</v>
      </c>
      <c r="G72" s="20">
        <f t="shared" si="1"/>
        <v>10.43</v>
      </c>
      <c r="H72" s="26">
        <f>LOOKUP(B72,'Batch 1'!$K$34:$K$606,'Batch 1'!$P$34:$P$606)</f>
        <v>0.35949999999999999</v>
      </c>
      <c r="I72" s="28">
        <f t="shared" si="2"/>
        <v>1.2150150000000002</v>
      </c>
    </row>
    <row r="73" spans="1:9" ht="20.100000000000001" customHeight="1" x14ac:dyDescent="0.2">
      <c r="B73" s="20">
        <v>57</v>
      </c>
      <c r="C73" s="20">
        <v>57</v>
      </c>
      <c r="D73" s="20">
        <f>LOOKUP(B73,'Batch 1'!$K$34:$K$606,'Batch 1'!$L$34:$L$606)</f>
        <v>5780</v>
      </c>
      <c r="E73" s="20">
        <f>LOOKUP(B73,'Batch 1'!$C$34:$C$625,'Batch 1'!$E$34:$E$625)</f>
        <v>10480</v>
      </c>
      <c r="F73" s="20">
        <f t="shared" si="0"/>
        <v>5.78</v>
      </c>
      <c r="G73" s="20">
        <f t="shared" si="1"/>
        <v>10.48</v>
      </c>
      <c r="H73" s="26">
        <f>LOOKUP(B73,'Batch 1'!$K$34:$K$606,'Batch 1'!$P$34:$P$606)</f>
        <v>0.35800000000000004</v>
      </c>
      <c r="I73" s="28">
        <f t="shared" si="2"/>
        <v>1.2365400000000002</v>
      </c>
    </row>
    <row r="74" spans="1:9" ht="20.100000000000001" customHeight="1" x14ac:dyDescent="0.2">
      <c r="B74" s="20">
        <v>58</v>
      </c>
      <c r="C74" s="20">
        <v>58</v>
      </c>
      <c r="D74" s="20">
        <f>LOOKUP(B74,'Batch 1'!$K$34:$K$606,'Batch 1'!$L$34:$L$606)</f>
        <v>5740</v>
      </c>
      <c r="E74" s="20">
        <f>LOOKUP(B74,'Batch 1'!$C$34:$C$625,'Batch 1'!$E$34:$E$625)</f>
        <v>10520</v>
      </c>
      <c r="F74" s="20">
        <f t="shared" si="0"/>
        <v>5.74</v>
      </c>
      <c r="G74" s="20">
        <f t="shared" si="1"/>
        <v>10.52</v>
      </c>
      <c r="H74" s="26">
        <f>LOOKUP(B74,'Batch 1'!$K$34:$K$606,'Batch 1'!$P$34:$P$606)</f>
        <v>0.35899999999999999</v>
      </c>
      <c r="I74" s="28">
        <f t="shared" si="2"/>
        <v>1.2580500000000001</v>
      </c>
    </row>
    <row r="75" spans="1:9" ht="20.100000000000001" customHeight="1" x14ac:dyDescent="0.2">
      <c r="B75" s="20">
        <v>59</v>
      </c>
      <c r="C75" s="20">
        <v>59</v>
      </c>
      <c r="D75" s="20">
        <f>LOOKUP(B75,'Batch 1'!$K$34:$K$606,'Batch 1'!$L$34:$L$606)</f>
        <v>5700</v>
      </c>
      <c r="E75" s="20">
        <f>LOOKUP(B75,'Batch 1'!$C$34:$C$625,'Batch 1'!$E$34:$E$625)</f>
        <v>10550</v>
      </c>
      <c r="F75" s="20">
        <f t="shared" si="0"/>
        <v>5.7</v>
      </c>
      <c r="G75" s="20">
        <f t="shared" si="1"/>
        <v>10.55</v>
      </c>
      <c r="H75" s="26">
        <f>LOOKUP(B75,'Batch 1'!$K$34:$K$606,'Batch 1'!$P$34:$P$606)</f>
        <v>0.36099999999999999</v>
      </c>
      <c r="I75" s="28">
        <f t="shared" si="2"/>
        <v>1.2796500000000002</v>
      </c>
    </row>
    <row r="76" spans="1:9" ht="20.100000000000001" customHeight="1" x14ac:dyDescent="0.2">
      <c r="B76" s="20">
        <v>60</v>
      </c>
      <c r="C76" s="20">
        <v>60</v>
      </c>
      <c r="D76" s="20">
        <f>LOOKUP(B76,'Batch 1'!$K$34:$K$606,'Batch 1'!$L$34:$L$606)</f>
        <v>5650</v>
      </c>
      <c r="E76" s="20">
        <f>LOOKUP(B76,'Batch 1'!$C$34:$C$625,'Batch 1'!$E$34:$E$625)</f>
        <v>10590</v>
      </c>
      <c r="F76" s="20">
        <f t="shared" si="0"/>
        <v>5.65</v>
      </c>
      <c r="G76" s="20">
        <f t="shared" si="1"/>
        <v>10.59</v>
      </c>
      <c r="H76" s="26">
        <f>LOOKUP(B76,'Batch 1'!$K$34:$K$606,'Batch 1'!$P$34:$P$606)</f>
        <v>0.36050000000000004</v>
      </c>
      <c r="I76" s="28">
        <f t="shared" si="2"/>
        <v>1.3012950000000001</v>
      </c>
    </row>
    <row r="77" spans="1:9" ht="20.100000000000001" customHeight="1" x14ac:dyDescent="0.2">
      <c r="B77" s="20">
        <v>61</v>
      </c>
      <c r="C77" s="20">
        <v>61</v>
      </c>
      <c r="D77" s="20">
        <f>LOOKUP(B77,'Batch 1'!$K$34:$K$606,'Batch 1'!$L$34:$L$606)</f>
        <v>5600</v>
      </c>
      <c r="E77" s="20">
        <f>LOOKUP(B77,'Batch 1'!$C$34:$C$625,'Batch 1'!$E$34:$E$625)</f>
        <v>10630</v>
      </c>
      <c r="F77" s="20">
        <f t="shared" si="0"/>
        <v>5.6</v>
      </c>
      <c r="G77" s="20">
        <f t="shared" si="1"/>
        <v>10.63</v>
      </c>
      <c r="H77" s="26">
        <f>LOOKUP(B77,'Batch 1'!$K$34:$K$606,'Batch 1'!$P$34:$P$606)</f>
        <v>0.36000000000000004</v>
      </c>
      <c r="I77" s="28">
        <f t="shared" si="2"/>
        <v>1.32291</v>
      </c>
    </row>
    <row r="78" spans="1:9" ht="20.100000000000001" customHeight="1" x14ac:dyDescent="0.2">
      <c r="B78" s="20">
        <v>62</v>
      </c>
      <c r="C78" s="20">
        <v>62</v>
      </c>
      <c r="D78" s="20">
        <f>LOOKUP(B78,'Batch 1'!$K$34:$K$606,'Batch 1'!$L$34:$L$606)</f>
        <v>5550</v>
      </c>
      <c r="E78" s="20">
        <f>LOOKUP(B78,'Batch 1'!$C$34:$C$625,'Batch 1'!$E$34:$E$625)</f>
        <v>10670</v>
      </c>
      <c r="F78" s="20">
        <f t="shared" si="0"/>
        <v>5.55</v>
      </c>
      <c r="G78" s="20">
        <f t="shared" si="1"/>
        <v>10.67</v>
      </c>
      <c r="H78" s="26">
        <f>LOOKUP(B78,'Batch 1'!$K$34:$K$606,'Batch 1'!$P$34:$P$606)</f>
        <v>0.36150000000000004</v>
      </c>
      <c r="I78" s="28">
        <f t="shared" si="2"/>
        <v>1.3445549999999999</v>
      </c>
    </row>
    <row r="79" spans="1:9" ht="20.100000000000001" customHeight="1" x14ac:dyDescent="0.2">
      <c r="B79" s="20">
        <v>63</v>
      </c>
      <c r="C79" s="20">
        <v>63</v>
      </c>
      <c r="D79" s="20">
        <f>LOOKUP(B79,'Batch 1'!$K$34:$K$606,'Batch 1'!$L$34:$L$606)</f>
        <v>5500</v>
      </c>
      <c r="E79" s="20">
        <f>LOOKUP(B79,'Batch 1'!$C$34:$C$625,'Batch 1'!$E$34:$E$625)</f>
        <v>10710</v>
      </c>
      <c r="F79" s="20">
        <f t="shared" si="0"/>
        <v>5.5</v>
      </c>
      <c r="G79" s="20">
        <f t="shared" si="1"/>
        <v>10.71</v>
      </c>
      <c r="H79" s="26">
        <f>LOOKUP(B79,'Batch 1'!$K$34:$K$606,'Batch 1'!$P$34:$P$606)</f>
        <v>0.36200000000000004</v>
      </c>
      <c r="I79" s="28">
        <f t="shared" si="2"/>
        <v>1.36626</v>
      </c>
    </row>
    <row r="80" spans="1:9" ht="20.100000000000001" customHeight="1" x14ac:dyDescent="0.2">
      <c r="B80" s="20">
        <v>64</v>
      </c>
      <c r="C80" s="20">
        <v>64</v>
      </c>
      <c r="D80" s="20">
        <f>LOOKUP(B80,'Batch 1'!$K$34:$K$606,'Batch 1'!$L$34:$L$606)</f>
        <v>5470</v>
      </c>
      <c r="E80" s="20">
        <f>LOOKUP(B80,'Batch 1'!$C$34:$C$625,'Batch 1'!$E$34:$E$625)</f>
        <v>10750</v>
      </c>
      <c r="F80" s="20">
        <f t="shared" si="0"/>
        <v>5.47</v>
      </c>
      <c r="G80" s="20">
        <f t="shared" si="1"/>
        <v>10.75</v>
      </c>
      <c r="H80" s="26">
        <f>LOOKUP(B80,'Batch 1'!$K$34:$K$606,'Batch 1'!$P$34:$P$606)</f>
        <v>0.36000000000000004</v>
      </c>
      <c r="I80" s="28">
        <f t="shared" si="2"/>
        <v>1.38792</v>
      </c>
    </row>
    <row r="81" spans="2:9" ht="20.100000000000001" customHeight="1" x14ac:dyDescent="0.2">
      <c r="B81" s="20">
        <v>65</v>
      </c>
      <c r="C81" s="20">
        <v>65</v>
      </c>
      <c r="D81" s="20">
        <f>LOOKUP(B81,'Batch 1'!$K$34:$K$606,'Batch 1'!$L$34:$L$606)</f>
        <v>5420</v>
      </c>
      <c r="E81" s="20">
        <f>LOOKUP(B81,'Batch 1'!$C$34:$C$625,'Batch 1'!$E$34:$E$625)</f>
        <v>10790</v>
      </c>
      <c r="F81" s="20">
        <f t="shared" ref="F81:F144" si="3">D81/1000</f>
        <v>5.42</v>
      </c>
      <c r="G81" s="20">
        <f t="shared" ref="G81:G144" si="4">E81/1000</f>
        <v>10.79</v>
      </c>
      <c r="H81" s="26">
        <f>LOOKUP(B81,'Batch 1'!$K$34:$K$606,'Batch 1'!$P$34:$P$606)</f>
        <v>0.36200000000000004</v>
      </c>
      <c r="I81" s="28">
        <f t="shared" si="2"/>
        <v>1.4095800000000001</v>
      </c>
    </row>
    <row r="82" spans="2:9" ht="20.100000000000001" customHeight="1" x14ac:dyDescent="0.2">
      <c r="B82" s="20">
        <v>66</v>
      </c>
      <c r="C82" s="20">
        <v>66</v>
      </c>
      <c r="D82" s="20">
        <f>LOOKUP(B82,'Batch 1'!$K$34:$K$606,'Batch 1'!$L$34:$L$606)</f>
        <v>5370</v>
      </c>
      <c r="E82" s="20">
        <f>LOOKUP(B82,'Batch 1'!$C$34:$C$625,'Batch 1'!$E$34:$E$625)</f>
        <v>10820</v>
      </c>
      <c r="F82" s="20">
        <f t="shared" si="3"/>
        <v>5.37</v>
      </c>
      <c r="G82" s="20">
        <f t="shared" si="4"/>
        <v>10.82</v>
      </c>
      <c r="H82" s="26">
        <f>LOOKUP(B82,'Batch 1'!$K$34:$K$606,'Batch 1'!$P$34:$P$606)</f>
        <v>0.36299999999999999</v>
      </c>
      <c r="I82" s="28">
        <f t="shared" ref="I82:I145" si="5">AVERAGE(H82,H81)*((C82-C81)/60)*3.6+I81</f>
        <v>1.43133</v>
      </c>
    </row>
    <row r="83" spans="2:9" ht="20.100000000000001" customHeight="1" x14ac:dyDescent="0.2">
      <c r="B83" s="20">
        <v>67</v>
      </c>
      <c r="C83" s="20">
        <v>67</v>
      </c>
      <c r="D83" s="20">
        <f>LOOKUP(B83,'Batch 1'!$K$34:$K$606,'Batch 1'!$L$34:$L$606)</f>
        <v>5320</v>
      </c>
      <c r="E83" s="20">
        <f>LOOKUP(B83,'Batch 1'!$C$34:$C$625,'Batch 1'!$E$34:$E$625)</f>
        <v>10860</v>
      </c>
      <c r="F83" s="20">
        <f t="shared" si="3"/>
        <v>5.32</v>
      </c>
      <c r="G83" s="20">
        <f t="shared" si="4"/>
        <v>10.86</v>
      </c>
      <c r="H83" s="26">
        <f>LOOKUP(B83,'Batch 1'!$K$34:$K$606,'Batch 1'!$P$34:$P$606)</f>
        <v>0.36299999999999999</v>
      </c>
      <c r="I83" s="28">
        <f t="shared" si="5"/>
        <v>1.4531099999999999</v>
      </c>
    </row>
    <row r="84" spans="2:9" ht="20.100000000000001" customHeight="1" x14ac:dyDescent="0.2">
      <c r="B84" s="20">
        <v>68</v>
      </c>
      <c r="C84" s="20">
        <v>68</v>
      </c>
      <c r="D84" s="20">
        <f>LOOKUP(B84,'Batch 1'!$K$34:$K$606,'Batch 1'!$L$34:$L$606)</f>
        <v>5280</v>
      </c>
      <c r="E84" s="20">
        <f>LOOKUP(B84,'Batch 1'!$C$34:$C$625,'Batch 1'!$E$34:$E$625)</f>
        <v>10900</v>
      </c>
      <c r="F84" s="20">
        <f t="shared" si="3"/>
        <v>5.28</v>
      </c>
      <c r="G84" s="20">
        <f t="shared" si="4"/>
        <v>10.9</v>
      </c>
      <c r="H84" s="26">
        <f>LOOKUP(B84,'Batch 1'!$K$34:$K$606,'Batch 1'!$P$34:$P$606)</f>
        <v>0.36250000000000004</v>
      </c>
      <c r="I84" s="28">
        <f t="shared" si="5"/>
        <v>1.4748749999999999</v>
      </c>
    </row>
    <row r="85" spans="2:9" ht="20.100000000000001" customHeight="1" x14ac:dyDescent="0.2">
      <c r="B85" s="20">
        <v>69</v>
      </c>
      <c r="C85" s="20">
        <v>69</v>
      </c>
      <c r="D85" s="20">
        <f>LOOKUP(B85,'Batch 1'!$K$34:$K$606,'Batch 1'!$L$34:$L$606)</f>
        <v>5230</v>
      </c>
      <c r="E85" s="20">
        <f>LOOKUP(B85,'Batch 1'!$C$34:$C$625,'Batch 1'!$E$34:$E$625)</f>
        <v>10940</v>
      </c>
      <c r="F85" s="20">
        <f t="shared" si="3"/>
        <v>5.23</v>
      </c>
      <c r="G85" s="20">
        <f t="shared" si="4"/>
        <v>10.94</v>
      </c>
      <c r="H85" s="26">
        <f>LOOKUP(B85,'Batch 1'!$K$34:$K$606,'Batch 1'!$P$34:$P$606)</f>
        <v>0.36400000000000005</v>
      </c>
      <c r="I85" s="28">
        <f t="shared" si="5"/>
        <v>1.4966699999999999</v>
      </c>
    </row>
    <row r="86" spans="2:9" ht="20.100000000000001" customHeight="1" x14ac:dyDescent="0.2">
      <c r="B86" s="20">
        <v>70</v>
      </c>
      <c r="C86" s="20">
        <v>70</v>
      </c>
      <c r="D86" s="20">
        <f>LOOKUP(B86,'Batch 1'!$K$34:$K$606,'Batch 1'!$L$34:$L$606)</f>
        <v>5180</v>
      </c>
      <c r="E86" s="20">
        <f>LOOKUP(B86,'Batch 1'!$C$34:$C$625,'Batch 1'!$E$34:$E$625)</f>
        <v>10980</v>
      </c>
      <c r="F86" s="20">
        <f t="shared" si="3"/>
        <v>5.18</v>
      </c>
      <c r="G86" s="20">
        <f t="shared" si="4"/>
        <v>10.98</v>
      </c>
      <c r="H86" s="26">
        <f>LOOKUP(B86,'Batch 1'!$K$34:$K$606,'Batch 1'!$P$34:$P$606)</f>
        <v>0.36400000000000005</v>
      </c>
      <c r="I86" s="28">
        <f t="shared" si="5"/>
        <v>1.51851</v>
      </c>
    </row>
    <row r="87" spans="2:9" ht="20.100000000000001" customHeight="1" x14ac:dyDescent="0.2">
      <c r="B87" s="20">
        <v>71</v>
      </c>
      <c r="C87" s="20">
        <v>71</v>
      </c>
      <c r="D87" s="20">
        <f>LOOKUP(B87,'Batch 1'!$K$34:$K$606,'Batch 1'!$L$34:$L$606)</f>
        <v>5130</v>
      </c>
      <c r="E87" s="20">
        <f>LOOKUP(B87,'Batch 1'!$C$34:$C$625,'Batch 1'!$E$34:$E$625)</f>
        <v>11010</v>
      </c>
      <c r="F87" s="20">
        <f t="shared" si="3"/>
        <v>5.13</v>
      </c>
      <c r="G87" s="20">
        <f t="shared" si="4"/>
        <v>11.01</v>
      </c>
      <c r="H87" s="26">
        <f>LOOKUP(B87,'Batch 1'!$K$34:$K$606,'Batch 1'!$P$34:$P$606)</f>
        <v>0.36299999999999999</v>
      </c>
      <c r="I87" s="28">
        <f t="shared" si="5"/>
        <v>1.5403200000000001</v>
      </c>
    </row>
    <row r="88" spans="2:9" ht="20.100000000000001" customHeight="1" x14ac:dyDescent="0.2">
      <c r="B88" s="20">
        <v>72</v>
      </c>
      <c r="C88" s="20">
        <v>72</v>
      </c>
      <c r="D88" s="20">
        <f>LOOKUP(B88,'Batch 1'!$K$34:$K$606,'Batch 1'!$L$34:$L$606)</f>
        <v>5090</v>
      </c>
      <c r="E88" s="20">
        <f>LOOKUP(B88,'Batch 1'!$C$34:$C$625,'Batch 1'!$E$34:$E$625)</f>
        <v>11050</v>
      </c>
      <c r="F88" s="20">
        <f t="shared" si="3"/>
        <v>5.09</v>
      </c>
      <c r="G88" s="20">
        <f t="shared" si="4"/>
        <v>11.05</v>
      </c>
      <c r="H88" s="26">
        <f>LOOKUP(B88,'Batch 1'!$K$34:$K$606,'Batch 1'!$P$34:$P$606)</f>
        <v>0.36400000000000005</v>
      </c>
      <c r="I88" s="28">
        <f t="shared" si="5"/>
        <v>1.5621300000000002</v>
      </c>
    </row>
    <row r="89" spans="2:9" ht="20.100000000000001" customHeight="1" x14ac:dyDescent="0.2">
      <c r="B89" s="20">
        <v>73</v>
      </c>
      <c r="C89" s="20">
        <v>73</v>
      </c>
      <c r="D89" s="20">
        <f>LOOKUP(B89,'Batch 1'!$K$34:$K$606,'Batch 1'!$L$34:$L$606)</f>
        <v>5040</v>
      </c>
      <c r="E89" s="20">
        <f>LOOKUP(B89,'Batch 1'!$C$34:$C$625,'Batch 1'!$E$34:$E$625)</f>
        <v>11090</v>
      </c>
      <c r="F89" s="20">
        <f t="shared" si="3"/>
        <v>5.04</v>
      </c>
      <c r="G89" s="20">
        <f t="shared" si="4"/>
        <v>11.09</v>
      </c>
      <c r="H89" s="26">
        <f>LOOKUP(B89,'Batch 1'!$K$34:$K$606,'Batch 1'!$P$34:$P$606)</f>
        <v>0.36499999999999999</v>
      </c>
      <c r="I89" s="28">
        <f t="shared" si="5"/>
        <v>1.5840000000000003</v>
      </c>
    </row>
    <row r="90" spans="2:9" ht="20.100000000000001" customHeight="1" x14ac:dyDescent="0.2">
      <c r="B90" s="20">
        <v>74</v>
      </c>
      <c r="C90" s="20">
        <v>74</v>
      </c>
      <c r="D90" s="20">
        <f>LOOKUP(B90,'Batch 1'!$K$34:$K$606,'Batch 1'!$L$34:$L$606)</f>
        <v>5010</v>
      </c>
      <c r="E90" s="20">
        <f>LOOKUP(B90,'Batch 1'!$C$34:$C$625,'Batch 1'!$E$34:$E$625)</f>
        <v>11120</v>
      </c>
      <c r="F90" s="20">
        <f t="shared" si="3"/>
        <v>5.01</v>
      </c>
      <c r="G90" s="20">
        <f t="shared" si="4"/>
        <v>11.12</v>
      </c>
      <c r="H90" s="26">
        <f>LOOKUP(B90,'Batch 1'!$K$34:$K$606,'Batch 1'!$P$34:$P$606)</f>
        <v>0.36400000000000005</v>
      </c>
      <c r="I90" s="28">
        <f t="shared" si="5"/>
        <v>1.6058700000000004</v>
      </c>
    </row>
    <row r="91" spans="2:9" ht="20.100000000000001" customHeight="1" x14ac:dyDescent="0.2">
      <c r="B91" s="20">
        <v>75</v>
      </c>
      <c r="C91" s="20">
        <v>75</v>
      </c>
      <c r="D91" s="20">
        <f>LOOKUP(B91,'Batch 1'!$K$34:$K$606,'Batch 1'!$L$34:$L$606)</f>
        <v>4960</v>
      </c>
      <c r="E91" s="20">
        <f>LOOKUP(B91,'Batch 1'!$C$34:$C$625,'Batch 1'!$E$34:$E$625)</f>
        <v>11160</v>
      </c>
      <c r="F91" s="20">
        <f t="shared" si="3"/>
        <v>4.96</v>
      </c>
      <c r="G91" s="20">
        <f t="shared" si="4"/>
        <v>11.16</v>
      </c>
      <c r="H91" s="26">
        <f>LOOKUP(B91,'Batch 1'!$K$34:$K$606,'Batch 1'!$P$34:$P$606)</f>
        <v>0.36450000000000005</v>
      </c>
      <c r="I91" s="28">
        <f t="shared" si="5"/>
        <v>1.6277250000000003</v>
      </c>
    </row>
    <row r="92" spans="2:9" ht="20.100000000000001" customHeight="1" x14ac:dyDescent="0.2">
      <c r="B92" s="20">
        <v>76</v>
      </c>
      <c r="C92" s="20">
        <v>76</v>
      </c>
      <c r="D92" s="20">
        <f>LOOKUP(B92,'Batch 1'!$K$34:$K$606,'Batch 1'!$L$34:$L$606)</f>
        <v>4910</v>
      </c>
      <c r="E92" s="20">
        <f>LOOKUP(B92,'Batch 1'!$C$34:$C$625,'Batch 1'!$E$34:$E$625)</f>
        <v>11190</v>
      </c>
      <c r="F92" s="20">
        <f t="shared" si="3"/>
        <v>4.91</v>
      </c>
      <c r="G92" s="20">
        <f t="shared" si="4"/>
        <v>11.19</v>
      </c>
      <c r="H92" s="26">
        <f>LOOKUP(B92,'Batch 1'!$K$34:$K$606,'Batch 1'!$P$34:$P$606)</f>
        <v>0.36699999999999999</v>
      </c>
      <c r="I92" s="28">
        <f t="shared" si="5"/>
        <v>1.6496700000000004</v>
      </c>
    </row>
    <row r="93" spans="2:9" ht="20.100000000000001" customHeight="1" x14ac:dyDescent="0.2">
      <c r="B93" s="20">
        <v>77</v>
      </c>
      <c r="C93" s="20">
        <v>77</v>
      </c>
      <c r="D93" s="20">
        <f>LOOKUP(B93,'Batch 1'!$K$34:$K$606,'Batch 1'!$L$34:$L$606)</f>
        <v>4860</v>
      </c>
      <c r="E93" s="20">
        <f>LOOKUP(B93,'Batch 1'!$C$34:$C$625,'Batch 1'!$E$34:$E$625)</f>
        <v>11230</v>
      </c>
      <c r="F93" s="20">
        <f t="shared" si="3"/>
        <v>4.8600000000000003</v>
      </c>
      <c r="G93" s="20">
        <f t="shared" si="4"/>
        <v>11.23</v>
      </c>
      <c r="H93" s="26">
        <f>LOOKUP(B93,'Batch 1'!$K$34:$K$606,'Batch 1'!$P$34:$P$606)</f>
        <v>0.36600000000000005</v>
      </c>
      <c r="I93" s="28">
        <f t="shared" si="5"/>
        <v>1.6716600000000004</v>
      </c>
    </row>
    <row r="94" spans="2:9" ht="20.100000000000001" customHeight="1" x14ac:dyDescent="0.2">
      <c r="B94" s="20">
        <v>78</v>
      </c>
      <c r="C94" s="20">
        <v>78</v>
      </c>
      <c r="D94" s="20">
        <f>LOOKUP(B94,'Batch 1'!$K$34:$K$606,'Batch 1'!$L$34:$L$606)</f>
        <v>4820</v>
      </c>
      <c r="E94" s="20">
        <f>LOOKUP(B94,'Batch 1'!$C$34:$C$625,'Batch 1'!$E$34:$E$625)</f>
        <v>11270</v>
      </c>
      <c r="F94" s="20">
        <f t="shared" si="3"/>
        <v>4.82</v>
      </c>
      <c r="G94" s="20">
        <f t="shared" si="4"/>
        <v>11.27</v>
      </c>
      <c r="H94" s="26">
        <f>LOOKUP(B94,'Batch 1'!$K$34:$K$606,'Batch 1'!$P$34:$P$606)</f>
        <v>0.36800000000000005</v>
      </c>
      <c r="I94" s="28">
        <f t="shared" si="5"/>
        <v>1.6936800000000003</v>
      </c>
    </row>
    <row r="95" spans="2:9" ht="20.100000000000001" customHeight="1" x14ac:dyDescent="0.2">
      <c r="B95" s="20">
        <v>79</v>
      </c>
      <c r="C95" s="20">
        <v>79</v>
      </c>
      <c r="D95" s="20">
        <f>LOOKUP(B95,'Batch 1'!$K$34:$K$606,'Batch 1'!$L$34:$L$606)</f>
        <v>4780</v>
      </c>
      <c r="E95" s="20">
        <f>LOOKUP(B95,'Batch 1'!$C$34:$C$625,'Batch 1'!$E$34:$E$625)</f>
        <v>11310</v>
      </c>
      <c r="F95" s="20">
        <f t="shared" si="3"/>
        <v>4.78</v>
      </c>
      <c r="G95" s="20">
        <f t="shared" si="4"/>
        <v>11.31</v>
      </c>
      <c r="H95" s="26">
        <f>LOOKUP(B95,'Batch 1'!$K$34:$K$606,'Batch 1'!$P$34:$P$606)</f>
        <v>0.36699999999999999</v>
      </c>
      <c r="I95" s="28">
        <f t="shared" si="5"/>
        <v>1.7157300000000002</v>
      </c>
    </row>
    <row r="96" spans="2:9" ht="20.100000000000001" customHeight="1" x14ac:dyDescent="0.2">
      <c r="B96" s="20">
        <v>80</v>
      </c>
      <c r="C96" s="20">
        <v>80</v>
      </c>
      <c r="D96" s="20">
        <f>LOOKUP(B96,'Batch 1'!$K$34:$K$606,'Batch 1'!$L$34:$L$606)</f>
        <v>4730</v>
      </c>
      <c r="E96" s="20">
        <f>LOOKUP(B96,'Batch 1'!$C$34:$C$625,'Batch 1'!$E$34:$E$625)</f>
        <v>11350</v>
      </c>
      <c r="F96" s="20">
        <f t="shared" si="3"/>
        <v>4.7300000000000004</v>
      </c>
      <c r="G96" s="20">
        <f t="shared" si="4"/>
        <v>11.35</v>
      </c>
      <c r="H96" s="26">
        <f>LOOKUP(B96,'Batch 1'!$K$34:$K$606,'Batch 1'!$P$34:$P$606)</f>
        <v>0.36800000000000005</v>
      </c>
      <c r="I96" s="28">
        <f t="shared" si="5"/>
        <v>1.7377800000000001</v>
      </c>
    </row>
    <row r="97" spans="2:9" ht="20.100000000000001" customHeight="1" x14ac:dyDescent="0.2">
      <c r="B97" s="20">
        <v>81</v>
      </c>
      <c r="C97" s="20">
        <v>81</v>
      </c>
      <c r="D97" s="20">
        <f>LOOKUP(B97,'Batch 1'!$K$34:$K$606,'Batch 1'!$L$34:$L$606)</f>
        <v>4680</v>
      </c>
      <c r="E97" s="20">
        <f>LOOKUP(B97,'Batch 1'!$C$34:$C$625,'Batch 1'!$E$34:$E$625)</f>
        <v>11380</v>
      </c>
      <c r="F97" s="20">
        <f t="shared" si="3"/>
        <v>4.68</v>
      </c>
      <c r="G97" s="20">
        <f t="shared" si="4"/>
        <v>11.38</v>
      </c>
      <c r="H97" s="26">
        <f>LOOKUP(B97,'Batch 1'!$K$34:$K$606,'Batch 1'!$P$34:$P$606)</f>
        <v>0.36950000000000005</v>
      </c>
      <c r="I97" s="28">
        <f t="shared" si="5"/>
        <v>1.7599050000000001</v>
      </c>
    </row>
    <row r="98" spans="2:9" ht="20.100000000000001" customHeight="1" x14ac:dyDescent="0.2">
      <c r="B98" s="20">
        <v>82</v>
      </c>
      <c r="C98" s="20">
        <v>82</v>
      </c>
      <c r="D98" s="20">
        <f>LOOKUP(B98,'Batch 1'!$K$34:$K$606,'Batch 1'!$L$34:$L$606)</f>
        <v>4630</v>
      </c>
      <c r="E98" s="20">
        <f>LOOKUP(B98,'Batch 1'!$C$34:$C$625,'Batch 1'!$E$34:$E$625)</f>
        <v>11430</v>
      </c>
      <c r="F98" s="20">
        <f t="shared" si="3"/>
        <v>4.63</v>
      </c>
      <c r="G98" s="20">
        <f t="shared" si="4"/>
        <v>11.43</v>
      </c>
      <c r="H98" s="26">
        <f>LOOKUP(B98,'Batch 1'!$K$34:$K$606,'Batch 1'!$P$34:$P$606)</f>
        <v>0.36950000000000005</v>
      </c>
      <c r="I98" s="28">
        <f t="shared" si="5"/>
        <v>1.7820750000000001</v>
      </c>
    </row>
    <row r="99" spans="2:9" ht="20.100000000000001" customHeight="1" x14ac:dyDescent="0.2">
      <c r="B99" s="20">
        <v>83</v>
      </c>
      <c r="C99" s="20">
        <v>83</v>
      </c>
      <c r="D99" s="20">
        <f>LOOKUP(B99,'Batch 1'!$K$34:$K$606,'Batch 1'!$L$34:$L$606)</f>
        <v>4580</v>
      </c>
      <c r="E99" s="20">
        <f>LOOKUP(B99,'Batch 1'!$C$34:$C$625,'Batch 1'!$E$34:$E$625)</f>
        <v>11470</v>
      </c>
      <c r="F99" s="20">
        <f t="shared" si="3"/>
        <v>4.58</v>
      </c>
      <c r="G99" s="20">
        <f t="shared" si="4"/>
        <v>11.47</v>
      </c>
      <c r="H99" s="26">
        <f>LOOKUP(B99,'Batch 1'!$K$34:$K$606,'Batch 1'!$P$34:$P$606)</f>
        <v>0.36899999999999999</v>
      </c>
      <c r="I99" s="28">
        <f t="shared" si="5"/>
        <v>1.80423</v>
      </c>
    </row>
    <row r="100" spans="2:9" ht="20.100000000000001" customHeight="1" x14ac:dyDescent="0.2">
      <c r="B100" s="20">
        <v>84</v>
      </c>
      <c r="C100" s="20">
        <v>84</v>
      </c>
      <c r="D100" s="20">
        <f>LOOKUP(B100,'Batch 1'!$K$34:$K$606,'Batch 1'!$L$34:$L$606)</f>
        <v>4530</v>
      </c>
      <c r="E100" s="20">
        <f>LOOKUP(B100,'Batch 1'!$C$34:$C$625,'Batch 1'!$E$34:$E$625)</f>
        <v>11500</v>
      </c>
      <c r="F100" s="20">
        <f t="shared" si="3"/>
        <v>4.53</v>
      </c>
      <c r="G100" s="20">
        <f t="shared" si="4"/>
        <v>11.5</v>
      </c>
      <c r="H100" s="26">
        <f>LOOKUP(B100,'Batch 1'!$K$34:$K$606,'Batch 1'!$P$34:$P$606)</f>
        <v>0.371</v>
      </c>
      <c r="I100" s="28">
        <f t="shared" si="5"/>
        <v>1.82643</v>
      </c>
    </row>
    <row r="101" spans="2:9" ht="20.100000000000001" customHeight="1" x14ac:dyDescent="0.2">
      <c r="B101" s="20">
        <v>85</v>
      </c>
      <c r="C101" s="20">
        <v>85</v>
      </c>
      <c r="D101" s="20">
        <f>LOOKUP(B101,'Batch 1'!$K$34:$K$606,'Batch 1'!$L$34:$L$606)</f>
        <v>4490</v>
      </c>
      <c r="E101" s="20">
        <f>LOOKUP(B101,'Batch 1'!$C$34:$C$625,'Batch 1'!$E$34:$E$625)</f>
        <v>11540</v>
      </c>
      <c r="F101" s="20">
        <f t="shared" si="3"/>
        <v>4.49</v>
      </c>
      <c r="G101" s="20">
        <f t="shared" si="4"/>
        <v>11.54</v>
      </c>
      <c r="H101" s="26">
        <f>LOOKUP(B101,'Batch 1'!$K$34:$K$606,'Batch 1'!$P$34:$P$606)</f>
        <v>0.371</v>
      </c>
      <c r="I101" s="28">
        <f t="shared" si="5"/>
        <v>1.8486899999999999</v>
      </c>
    </row>
    <row r="102" spans="2:9" ht="20.100000000000001" customHeight="1" x14ac:dyDescent="0.2">
      <c r="B102" s="20">
        <v>86</v>
      </c>
      <c r="C102" s="20">
        <v>86</v>
      </c>
      <c r="D102" s="20">
        <f>LOOKUP(B102,'Batch 1'!$K$34:$K$606,'Batch 1'!$L$34:$L$606)</f>
        <v>4440</v>
      </c>
      <c r="E102" s="20">
        <f>LOOKUP(B102,'Batch 1'!$C$34:$C$625,'Batch 1'!$E$34:$E$625)</f>
        <v>11570</v>
      </c>
      <c r="F102" s="20">
        <f t="shared" si="3"/>
        <v>4.4400000000000004</v>
      </c>
      <c r="G102" s="20">
        <f t="shared" si="4"/>
        <v>11.57</v>
      </c>
      <c r="H102" s="26">
        <f>LOOKUP(B102,'Batch 1'!$K$34:$K$606,'Batch 1'!$P$34:$P$606)</f>
        <v>0.37200000000000005</v>
      </c>
      <c r="I102" s="28">
        <f t="shared" si="5"/>
        <v>1.8709799999999999</v>
      </c>
    </row>
    <row r="103" spans="2:9" ht="20.100000000000001" customHeight="1" x14ac:dyDescent="0.2">
      <c r="B103" s="20">
        <v>87</v>
      </c>
      <c r="C103" s="20">
        <v>87</v>
      </c>
      <c r="D103" s="20">
        <f>LOOKUP(B103,'Batch 1'!$K$34:$K$606,'Batch 1'!$L$34:$L$606)</f>
        <v>4390</v>
      </c>
      <c r="E103" s="20">
        <f>LOOKUP(B103,'Batch 1'!$C$34:$C$625,'Batch 1'!$E$34:$E$625)</f>
        <v>11610</v>
      </c>
      <c r="F103" s="20">
        <f t="shared" si="3"/>
        <v>4.3899999999999997</v>
      </c>
      <c r="G103" s="20">
        <f t="shared" si="4"/>
        <v>11.61</v>
      </c>
      <c r="H103" s="26">
        <f>LOOKUP(B103,'Batch 1'!$K$34:$K$606,'Batch 1'!$P$34:$P$606)</f>
        <v>0.37200000000000005</v>
      </c>
      <c r="I103" s="28">
        <f t="shared" si="5"/>
        <v>1.8932999999999998</v>
      </c>
    </row>
    <row r="104" spans="2:9" ht="20.100000000000001" customHeight="1" x14ac:dyDescent="0.2">
      <c r="B104" s="20">
        <v>88</v>
      </c>
      <c r="C104" s="20">
        <v>88</v>
      </c>
      <c r="D104" s="20">
        <f>LOOKUP(B104,'Batch 1'!$K$34:$K$606,'Batch 1'!$L$34:$L$606)</f>
        <v>4330</v>
      </c>
      <c r="E104" s="20">
        <f>LOOKUP(B104,'Batch 1'!$C$34:$C$625,'Batch 1'!$E$34:$E$625)</f>
        <v>11650</v>
      </c>
      <c r="F104" s="20">
        <f t="shared" si="3"/>
        <v>4.33</v>
      </c>
      <c r="G104" s="20">
        <f t="shared" si="4"/>
        <v>11.65</v>
      </c>
      <c r="H104" s="26">
        <f>LOOKUP(B104,'Batch 1'!$K$34:$K$606,'Batch 1'!$P$34:$P$606)</f>
        <v>0.37450000000000006</v>
      </c>
      <c r="I104" s="28">
        <f t="shared" si="5"/>
        <v>1.9156949999999997</v>
      </c>
    </row>
    <row r="105" spans="2:9" ht="20.100000000000001" customHeight="1" x14ac:dyDescent="0.2">
      <c r="B105" s="20">
        <v>89</v>
      </c>
      <c r="C105" s="20">
        <v>89</v>
      </c>
      <c r="D105" s="20">
        <f>LOOKUP(B105,'Batch 1'!$K$34:$K$606,'Batch 1'!$L$34:$L$606)</f>
        <v>4280</v>
      </c>
      <c r="E105" s="20">
        <f>LOOKUP(B105,'Batch 1'!$C$34:$C$625,'Batch 1'!$E$34:$E$625)</f>
        <v>11690</v>
      </c>
      <c r="F105" s="20">
        <f t="shared" si="3"/>
        <v>4.28</v>
      </c>
      <c r="G105" s="20">
        <f t="shared" si="4"/>
        <v>11.69</v>
      </c>
      <c r="H105" s="26">
        <f>LOOKUP(B105,'Batch 1'!$K$34:$K$606,'Batch 1'!$P$34:$P$606)</f>
        <v>0.37450000000000006</v>
      </c>
      <c r="I105" s="28">
        <f t="shared" si="5"/>
        <v>1.9381649999999997</v>
      </c>
    </row>
    <row r="106" spans="2:9" ht="20.100000000000001" customHeight="1" x14ac:dyDescent="0.2">
      <c r="B106" s="20">
        <v>90</v>
      </c>
      <c r="C106" s="20">
        <v>90</v>
      </c>
      <c r="D106" s="20">
        <f>LOOKUP(B106,'Batch 1'!$K$34:$K$606,'Batch 1'!$L$34:$L$606)</f>
        <v>4230</v>
      </c>
      <c r="E106" s="20">
        <f>LOOKUP(B106,'Batch 1'!$C$34:$C$625,'Batch 1'!$E$34:$E$625)</f>
        <v>11730</v>
      </c>
      <c r="F106" s="20">
        <f t="shared" si="3"/>
        <v>4.2300000000000004</v>
      </c>
      <c r="G106" s="20">
        <f t="shared" si="4"/>
        <v>11.73</v>
      </c>
      <c r="H106" s="26">
        <f>LOOKUP(B106,'Batch 1'!$K$34:$K$606,'Batch 1'!$P$34:$P$606)</f>
        <v>0.37450000000000006</v>
      </c>
      <c r="I106" s="28">
        <f t="shared" si="5"/>
        <v>1.9606349999999997</v>
      </c>
    </row>
    <row r="107" spans="2:9" ht="20.100000000000001" customHeight="1" x14ac:dyDescent="0.2">
      <c r="B107" s="20">
        <v>91</v>
      </c>
      <c r="C107" s="20">
        <v>91</v>
      </c>
      <c r="D107" s="20">
        <f>LOOKUP(B107,'Batch 1'!$K$34:$K$606,'Batch 1'!$L$34:$L$606)</f>
        <v>4180</v>
      </c>
      <c r="E107" s="20">
        <f>LOOKUP(B107,'Batch 1'!$C$34:$C$625,'Batch 1'!$E$34:$E$625)</f>
        <v>11770</v>
      </c>
      <c r="F107" s="20">
        <f t="shared" si="3"/>
        <v>4.18</v>
      </c>
      <c r="G107" s="20">
        <f t="shared" si="4"/>
        <v>11.77</v>
      </c>
      <c r="H107" s="26">
        <f>LOOKUP(B107,'Batch 1'!$K$34:$K$606,'Batch 1'!$P$34:$P$606)</f>
        <v>0.3755</v>
      </c>
      <c r="I107" s="28">
        <f t="shared" si="5"/>
        <v>1.9831349999999996</v>
      </c>
    </row>
    <row r="108" spans="2:9" ht="20.100000000000001" customHeight="1" x14ac:dyDescent="0.2">
      <c r="B108" s="20">
        <v>92</v>
      </c>
      <c r="C108" s="20">
        <v>92</v>
      </c>
      <c r="D108" s="20">
        <f>LOOKUP(B108,'Batch 1'!$K$34:$K$606,'Batch 1'!$L$34:$L$606)</f>
        <v>4140</v>
      </c>
      <c r="E108" s="20">
        <f>LOOKUP(B108,'Batch 1'!$C$34:$C$625,'Batch 1'!$E$34:$E$625)</f>
        <v>11810</v>
      </c>
      <c r="F108" s="20">
        <f t="shared" si="3"/>
        <v>4.1399999999999997</v>
      </c>
      <c r="G108" s="20">
        <f t="shared" si="4"/>
        <v>11.81</v>
      </c>
      <c r="H108" s="26">
        <f>LOOKUP(B108,'Batch 1'!$K$34:$K$606,'Batch 1'!$P$34:$P$606)</f>
        <v>0.3765</v>
      </c>
      <c r="I108" s="28">
        <f t="shared" si="5"/>
        <v>2.0056949999999998</v>
      </c>
    </row>
    <row r="109" spans="2:9" ht="20.100000000000001" customHeight="1" x14ac:dyDescent="0.2">
      <c r="B109" s="20">
        <v>93</v>
      </c>
      <c r="C109" s="20">
        <v>93</v>
      </c>
      <c r="D109" s="20">
        <f>LOOKUP(B109,'Batch 1'!$K$34:$K$606,'Batch 1'!$L$34:$L$606)</f>
        <v>4090</v>
      </c>
      <c r="E109" s="20">
        <f>LOOKUP(B109,'Batch 1'!$C$34:$C$625,'Batch 1'!$E$34:$E$625)</f>
        <v>11840</v>
      </c>
      <c r="F109" s="20">
        <f t="shared" si="3"/>
        <v>4.09</v>
      </c>
      <c r="G109" s="20">
        <f t="shared" si="4"/>
        <v>11.84</v>
      </c>
      <c r="H109" s="26">
        <f>LOOKUP(B109,'Batch 1'!$K$34:$K$606,'Batch 1'!$P$34:$P$606)</f>
        <v>0.37800000000000006</v>
      </c>
      <c r="I109" s="28">
        <f t="shared" si="5"/>
        <v>2.02833</v>
      </c>
    </row>
    <row r="110" spans="2:9" ht="20.100000000000001" customHeight="1" x14ac:dyDescent="0.2">
      <c r="B110" s="20">
        <v>94</v>
      </c>
      <c r="C110" s="20">
        <v>94</v>
      </c>
      <c r="D110" s="20">
        <f>LOOKUP(B110,'Batch 1'!$K$34:$K$606,'Batch 1'!$L$34:$L$606)</f>
        <v>4040</v>
      </c>
      <c r="E110" s="20">
        <f>LOOKUP(B110,'Batch 1'!$C$34:$C$625,'Batch 1'!$E$34:$E$625)</f>
        <v>11880</v>
      </c>
      <c r="F110" s="20">
        <f t="shared" si="3"/>
        <v>4.04</v>
      </c>
      <c r="G110" s="20">
        <f t="shared" si="4"/>
        <v>11.88</v>
      </c>
      <c r="H110" s="26">
        <f>LOOKUP(B110,'Batch 1'!$K$34:$K$606,'Batch 1'!$P$34:$P$606)</f>
        <v>0.37866666666666671</v>
      </c>
      <c r="I110" s="28">
        <f t="shared" si="5"/>
        <v>2.0510299999999999</v>
      </c>
    </row>
    <row r="111" spans="2:9" ht="20.100000000000001" customHeight="1" x14ac:dyDescent="0.2">
      <c r="B111" s="20">
        <v>95</v>
      </c>
      <c r="C111" s="20">
        <v>95</v>
      </c>
      <c r="D111" s="20">
        <f>LOOKUP(B111,'Batch 1'!$K$34:$K$606,'Batch 1'!$L$34:$L$606)</f>
        <v>3990</v>
      </c>
      <c r="E111" s="20">
        <f>LOOKUP(B111,'Batch 1'!$C$34:$C$625,'Batch 1'!$E$34:$E$625)</f>
        <v>11910</v>
      </c>
      <c r="F111" s="20">
        <f t="shared" si="3"/>
        <v>3.99</v>
      </c>
      <c r="G111" s="20">
        <f t="shared" si="4"/>
        <v>11.91</v>
      </c>
      <c r="H111" s="26">
        <f>LOOKUP(B111,'Batch 1'!$K$34:$K$606,'Batch 1'!$P$34:$P$606)</f>
        <v>0.3795</v>
      </c>
      <c r="I111" s="28">
        <f t="shared" si="5"/>
        <v>2.0737749999999999</v>
      </c>
    </row>
    <row r="112" spans="2:9" ht="20.100000000000001" customHeight="1" x14ac:dyDescent="0.2">
      <c r="B112" s="20">
        <v>96</v>
      </c>
      <c r="C112" s="20">
        <v>96</v>
      </c>
      <c r="D112" s="20">
        <f>LOOKUP(B112,'Batch 1'!$K$34:$K$606,'Batch 1'!$L$34:$L$606)</f>
        <v>3950</v>
      </c>
      <c r="E112" s="20">
        <f>LOOKUP(B112,'Batch 1'!$C$34:$C$625,'Batch 1'!$E$34:$E$625)</f>
        <v>11950</v>
      </c>
      <c r="F112" s="20">
        <f t="shared" si="3"/>
        <v>3.95</v>
      </c>
      <c r="G112" s="20">
        <f t="shared" si="4"/>
        <v>11.95</v>
      </c>
      <c r="H112" s="26">
        <f>LOOKUP(B112,'Batch 1'!$K$34:$K$606,'Batch 1'!$P$34:$P$606)</f>
        <v>0.38100000000000001</v>
      </c>
      <c r="I112" s="28">
        <f t="shared" si="5"/>
        <v>2.09659</v>
      </c>
    </row>
    <row r="113" spans="1:9" ht="20.100000000000001" customHeight="1" x14ac:dyDescent="0.2">
      <c r="B113" s="20">
        <v>97</v>
      </c>
      <c r="C113" s="20">
        <v>97</v>
      </c>
      <c r="D113" s="20">
        <f>LOOKUP(B113,'Batch 1'!$K$34:$K$606,'Batch 1'!$L$34:$L$606)</f>
        <v>3900</v>
      </c>
      <c r="E113" s="20">
        <f>LOOKUP(B113,'Batch 1'!$C$34:$C$625,'Batch 1'!$E$34:$E$625)</f>
        <v>11980</v>
      </c>
      <c r="F113" s="20">
        <f t="shared" si="3"/>
        <v>3.9</v>
      </c>
      <c r="G113" s="20">
        <f t="shared" si="4"/>
        <v>11.98</v>
      </c>
      <c r="H113" s="26">
        <f>LOOKUP(B113,'Batch 1'!$K$34:$K$606,'Batch 1'!$P$34:$P$606)</f>
        <v>0.3805</v>
      </c>
      <c r="I113" s="28">
        <f t="shared" si="5"/>
        <v>2.1194349999999997</v>
      </c>
    </row>
    <row r="114" spans="1:9" ht="20.100000000000001" customHeight="1" x14ac:dyDescent="0.2">
      <c r="B114" s="20">
        <v>98</v>
      </c>
      <c r="C114" s="20">
        <v>98</v>
      </c>
      <c r="D114" s="20">
        <f>LOOKUP(B114,'Batch 1'!$K$34:$K$606,'Batch 1'!$L$34:$L$606)</f>
        <v>3860</v>
      </c>
      <c r="E114" s="20">
        <f>LOOKUP(B114,'Batch 1'!$C$34:$C$625,'Batch 1'!$E$34:$E$625)</f>
        <v>12020</v>
      </c>
      <c r="F114" s="20">
        <f t="shared" si="3"/>
        <v>3.86</v>
      </c>
      <c r="G114" s="20">
        <f t="shared" si="4"/>
        <v>12.02</v>
      </c>
      <c r="H114" s="26">
        <f>LOOKUP(B114,'Batch 1'!$K$34:$K$606,'Batch 1'!$P$34:$P$606)</f>
        <v>0.38150000000000001</v>
      </c>
      <c r="I114" s="28">
        <f t="shared" si="5"/>
        <v>2.1422949999999998</v>
      </c>
    </row>
    <row r="115" spans="1:9" ht="20.100000000000001" customHeight="1" x14ac:dyDescent="0.2">
      <c r="B115" s="20">
        <v>99</v>
      </c>
      <c r="C115" s="20">
        <v>99</v>
      </c>
      <c r="D115" s="20">
        <f>LOOKUP(B115,'Batch 1'!$K$34:$K$606,'Batch 1'!$L$34:$L$606)</f>
        <v>3810</v>
      </c>
      <c r="E115" s="20">
        <f>LOOKUP(B115,'Batch 1'!$C$34:$C$625,'Batch 1'!$E$34:$E$625)</f>
        <v>12050</v>
      </c>
      <c r="F115" s="20">
        <f t="shared" si="3"/>
        <v>3.81</v>
      </c>
      <c r="G115" s="20">
        <f t="shared" si="4"/>
        <v>12.05</v>
      </c>
      <c r="H115" s="26">
        <f>LOOKUP(B115,'Batch 1'!$K$34:$K$606,'Batch 1'!$P$34:$P$606)</f>
        <v>0.38200000000000001</v>
      </c>
      <c r="I115" s="28">
        <f t="shared" si="5"/>
        <v>2.1652</v>
      </c>
    </row>
    <row r="116" spans="1:9" ht="20.100000000000001" customHeight="1" x14ac:dyDescent="0.2">
      <c r="B116" s="20">
        <v>100</v>
      </c>
      <c r="C116" s="20">
        <v>100</v>
      </c>
      <c r="D116" s="20">
        <f>LOOKUP(B116,'Batch 1'!$K$34:$K$606,'Batch 1'!$L$34:$L$606)</f>
        <v>3760</v>
      </c>
      <c r="E116" s="20">
        <f>LOOKUP(B116,'Batch 1'!$C$34:$C$625,'Batch 1'!$E$34:$E$625)</f>
        <v>12090</v>
      </c>
      <c r="F116" s="20">
        <f t="shared" si="3"/>
        <v>3.76</v>
      </c>
      <c r="G116" s="20">
        <f t="shared" si="4"/>
        <v>12.09</v>
      </c>
      <c r="H116" s="26">
        <f>LOOKUP(B116,'Batch 1'!$K$34:$K$606,'Batch 1'!$P$34:$P$606)</f>
        <v>0.38400000000000001</v>
      </c>
      <c r="I116" s="28">
        <f t="shared" si="5"/>
        <v>2.18818</v>
      </c>
    </row>
    <row r="117" spans="1:9" ht="20.100000000000001" customHeight="1" x14ac:dyDescent="0.2">
      <c r="B117" s="20">
        <v>101</v>
      </c>
      <c r="C117" s="20">
        <v>101</v>
      </c>
      <c r="D117" s="20">
        <f>LOOKUP(B117,'Batch 1'!$K$34:$K$606,'Batch 1'!$L$34:$L$606)</f>
        <v>3710</v>
      </c>
      <c r="E117" s="20">
        <f>LOOKUP(B117,'Batch 1'!$C$34:$C$625,'Batch 1'!$E$34:$E$625)</f>
        <v>12120</v>
      </c>
      <c r="F117" s="20">
        <f t="shared" si="3"/>
        <v>3.71</v>
      </c>
      <c r="G117" s="20">
        <f t="shared" si="4"/>
        <v>12.12</v>
      </c>
      <c r="H117" s="26">
        <f>LOOKUP(B117,'Batch 1'!$K$34:$K$606,'Batch 1'!$P$34:$P$606)</f>
        <v>0.38500000000000001</v>
      </c>
      <c r="I117" s="28">
        <f t="shared" si="5"/>
        <v>2.2112500000000002</v>
      </c>
    </row>
    <row r="118" spans="1:9" ht="20.100000000000001" customHeight="1" x14ac:dyDescent="0.2">
      <c r="B118" s="20">
        <v>102</v>
      </c>
      <c r="C118" s="20">
        <v>102</v>
      </c>
      <c r="D118" s="20">
        <f>LOOKUP(B118,'Batch 1'!$K$34:$K$606,'Batch 1'!$L$34:$L$606)</f>
        <v>3660</v>
      </c>
      <c r="E118" s="20">
        <f>LOOKUP(B118,'Batch 1'!$C$34:$C$625,'Batch 1'!$E$34:$E$625)</f>
        <v>12150</v>
      </c>
      <c r="F118" s="20">
        <f t="shared" si="3"/>
        <v>3.66</v>
      </c>
      <c r="G118" s="20">
        <f t="shared" si="4"/>
        <v>12.15</v>
      </c>
      <c r="H118" s="26">
        <f>LOOKUP(B118,'Batch 1'!$K$34:$K$606,'Batch 1'!$P$34:$P$606)</f>
        <v>0.38600000000000001</v>
      </c>
      <c r="I118" s="28">
        <f t="shared" si="5"/>
        <v>2.2343800000000003</v>
      </c>
    </row>
    <row r="119" spans="1:9" ht="20.100000000000001" customHeight="1" x14ac:dyDescent="0.2">
      <c r="A119" s="18"/>
      <c r="B119" s="20">
        <v>103</v>
      </c>
      <c r="C119" s="20">
        <v>103</v>
      </c>
      <c r="D119" s="20">
        <f>LOOKUP(B119,'Batch 1'!$K$34:$K$606,'Batch 1'!$L$34:$L$606)</f>
        <v>3620</v>
      </c>
      <c r="E119" s="20">
        <f>LOOKUP(B119,'Batch 1'!$C$34:$C$625,'Batch 1'!$E$34:$E$625)</f>
        <v>12190</v>
      </c>
      <c r="F119" s="20">
        <f t="shared" si="3"/>
        <v>3.62</v>
      </c>
      <c r="G119" s="20">
        <f t="shared" si="4"/>
        <v>12.19</v>
      </c>
      <c r="H119" s="26">
        <f>LOOKUP(B119,'Batch 1'!$K$34:$K$606,'Batch 1'!$P$34:$P$606)</f>
        <v>0.38900000000000001</v>
      </c>
      <c r="I119" s="28">
        <f t="shared" si="5"/>
        <v>2.2576300000000002</v>
      </c>
    </row>
    <row r="120" spans="1:9" ht="20.100000000000001" customHeight="1" x14ac:dyDescent="0.2">
      <c r="B120" s="20">
        <v>104</v>
      </c>
      <c r="C120" s="20">
        <v>104</v>
      </c>
      <c r="D120" s="20">
        <f>LOOKUP(B120,'Batch 1'!$K$34:$K$606,'Batch 1'!$L$34:$L$606)</f>
        <v>3560</v>
      </c>
      <c r="E120" s="20">
        <f>LOOKUP(B120,'Batch 1'!$C$34:$C$625,'Batch 1'!$E$34:$E$625)</f>
        <v>12250</v>
      </c>
      <c r="F120" s="20">
        <f t="shared" si="3"/>
        <v>3.56</v>
      </c>
      <c r="G120" s="20">
        <f t="shared" si="4"/>
        <v>12.25</v>
      </c>
      <c r="H120" s="26">
        <f>LOOKUP(B120,'Batch 1'!$K$34:$K$606,'Batch 1'!$P$34:$P$606)</f>
        <v>0.38900000000000001</v>
      </c>
      <c r="I120" s="28">
        <f t="shared" si="5"/>
        <v>2.2809700000000004</v>
      </c>
    </row>
    <row r="121" spans="1:9" ht="20.100000000000001" customHeight="1" x14ac:dyDescent="0.2">
      <c r="B121" s="20">
        <v>105</v>
      </c>
      <c r="C121" s="20">
        <v>105</v>
      </c>
      <c r="D121" s="20">
        <f>LOOKUP(B121,'Batch 1'!$K$34:$K$606,'Batch 1'!$L$34:$L$606)</f>
        <v>3520</v>
      </c>
      <c r="E121" s="20">
        <f>LOOKUP(B121,'Batch 1'!$C$34:$C$625,'Batch 1'!$E$34:$E$625)</f>
        <v>12280</v>
      </c>
      <c r="F121" s="20">
        <f t="shared" si="3"/>
        <v>3.52</v>
      </c>
      <c r="G121" s="20">
        <f t="shared" si="4"/>
        <v>12.28</v>
      </c>
      <c r="H121" s="26">
        <f>LOOKUP(B121,'Batch 1'!$K$34:$K$606,'Batch 1'!$P$34:$P$606)</f>
        <v>0.38900000000000001</v>
      </c>
      <c r="I121" s="28">
        <f t="shared" si="5"/>
        <v>2.3043100000000005</v>
      </c>
    </row>
    <row r="122" spans="1:9" ht="20.100000000000001" customHeight="1" x14ac:dyDescent="0.2">
      <c r="B122" s="20">
        <v>106</v>
      </c>
      <c r="C122" s="20">
        <v>106</v>
      </c>
      <c r="D122" s="20">
        <f>LOOKUP(B122,'Batch 1'!$K$34:$K$606,'Batch 1'!$L$34:$L$606)</f>
        <v>3470</v>
      </c>
      <c r="E122" s="20">
        <f>LOOKUP(B122,'Batch 1'!$C$34:$C$625,'Batch 1'!$E$34:$E$625)</f>
        <v>12320</v>
      </c>
      <c r="F122" s="20">
        <f t="shared" si="3"/>
        <v>3.47</v>
      </c>
      <c r="G122" s="20">
        <f t="shared" si="4"/>
        <v>12.32</v>
      </c>
      <c r="H122" s="26">
        <f>LOOKUP(B122,'Batch 1'!$K$34:$K$606,'Batch 1'!$P$34:$P$606)</f>
        <v>0.38900000000000001</v>
      </c>
      <c r="I122" s="28">
        <f t="shared" si="5"/>
        <v>2.3276500000000007</v>
      </c>
    </row>
    <row r="123" spans="1:9" ht="20.100000000000001" customHeight="1" x14ac:dyDescent="0.2">
      <c r="B123" s="20">
        <v>107</v>
      </c>
      <c r="C123" s="20">
        <v>107</v>
      </c>
      <c r="D123" s="20">
        <f>LOOKUP(B123,'Batch 1'!$K$34:$K$606,'Batch 1'!$L$34:$L$606)</f>
        <v>3420</v>
      </c>
      <c r="E123" s="20">
        <f>LOOKUP(B123,'Batch 1'!$C$34:$C$625,'Batch 1'!$E$34:$E$625)</f>
        <v>12360</v>
      </c>
      <c r="F123" s="20">
        <f t="shared" si="3"/>
        <v>3.42</v>
      </c>
      <c r="G123" s="20">
        <f t="shared" si="4"/>
        <v>12.36</v>
      </c>
      <c r="H123" s="26">
        <f>LOOKUP(B123,'Batch 1'!$K$34:$K$606,'Batch 1'!$P$34:$P$606)</f>
        <v>0.39</v>
      </c>
      <c r="I123" s="28">
        <f t="shared" si="5"/>
        <v>2.3510200000000006</v>
      </c>
    </row>
    <row r="124" spans="1:9" ht="20.100000000000001" customHeight="1" x14ac:dyDescent="0.2">
      <c r="B124" s="20">
        <v>108</v>
      </c>
      <c r="C124" s="20">
        <v>108</v>
      </c>
      <c r="D124" s="20">
        <f>LOOKUP(B124,'Batch 1'!$K$34:$K$606,'Batch 1'!$L$34:$L$606)</f>
        <v>3380</v>
      </c>
      <c r="E124" s="20">
        <f>LOOKUP(B124,'Batch 1'!$C$34:$C$625,'Batch 1'!$E$34:$E$625)</f>
        <v>12390</v>
      </c>
      <c r="F124" s="20">
        <f t="shared" si="3"/>
        <v>3.38</v>
      </c>
      <c r="G124" s="20">
        <f t="shared" si="4"/>
        <v>12.39</v>
      </c>
      <c r="H124" s="26">
        <f>LOOKUP(B124,'Batch 1'!$K$34:$K$606,'Batch 1'!$P$34:$P$606)</f>
        <v>0.39350000000000002</v>
      </c>
      <c r="I124" s="28">
        <f t="shared" si="5"/>
        <v>2.3745250000000007</v>
      </c>
    </row>
    <row r="125" spans="1:9" ht="20.100000000000001" customHeight="1" x14ac:dyDescent="0.2">
      <c r="B125" s="20">
        <v>109</v>
      </c>
      <c r="C125" s="20">
        <v>109</v>
      </c>
      <c r="D125" s="20">
        <f>LOOKUP(B125,'Batch 1'!$K$34:$K$606,'Batch 1'!$L$34:$L$606)</f>
        <v>3320</v>
      </c>
      <c r="E125" s="20">
        <f>LOOKUP(B125,'Batch 1'!$C$34:$C$625,'Batch 1'!$E$34:$E$625)</f>
        <v>12420</v>
      </c>
      <c r="F125" s="20">
        <f t="shared" si="3"/>
        <v>3.32</v>
      </c>
      <c r="G125" s="20">
        <f t="shared" si="4"/>
        <v>12.42</v>
      </c>
      <c r="H125" s="26">
        <f>LOOKUP(B125,'Batch 1'!$K$34:$K$606,'Batch 1'!$P$34:$P$606)</f>
        <v>0.39300000000000002</v>
      </c>
      <c r="I125" s="28">
        <f t="shared" si="5"/>
        <v>2.3981200000000005</v>
      </c>
    </row>
    <row r="126" spans="1:9" ht="20.100000000000001" customHeight="1" x14ac:dyDescent="0.2">
      <c r="B126" s="20">
        <v>110</v>
      </c>
      <c r="C126" s="20">
        <v>110</v>
      </c>
      <c r="D126" s="20">
        <f>LOOKUP(B126,'Batch 1'!$K$34:$K$606,'Batch 1'!$L$34:$L$606)</f>
        <v>3280</v>
      </c>
      <c r="E126" s="20">
        <f>LOOKUP(B126,'Batch 1'!$C$34:$C$625,'Batch 1'!$E$34:$E$625)</f>
        <v>12460</v>
      </c>
      <c r="F126" s="20">
        <f t="shared" si="3"/>
        <v>3.28</v>
      </c>
      <c r="G126" s="20">
        <f t="shared" si="4"/>
        <v>12.46</v>
      </c>
      <c r="H126" s="26">
        <f>LOOKUP(B126,'Batch 1'!$K$34:$K$606,'Batch 1'!$P$34:$P$606)</f>
        <v>0.39500000000000002</v>
      </c>
      <c r="I126" s="28">
        <f t="shared" si="5"/>
        <v>2.4217600000000004</v>
      </c>
    </row>
    <row r="127" spans="1:9" ht="20.100000000000001" customHeight="1" x14ac:dyDescent="0.2">
      <c r="B127" s="20">
        <v>111</v>
      </c>
      <c r="C127" s="20">
        <v>111</v>
      </c>
      <c r="D127" s="20">
        <f>LOOKUP(B127,'Batch 1'!$K$34:$K$606,'Batch 1'!$L$34:$L$606)</f>
        <v>3230</v>
      </c>
      <c r="E127" s="20">
        <f>LOOKUP(B127,'Batch 1'!$C$34:$C$625,'Batch 1'!$E$34:$E$625)</f>
        <v>12490</v>
      </c>
      <c r="F127" s="20">
        <f t="shared" si="3"/>
        <v>3.23</v>
      </c>
      <c r="G127" s="20">
        <f t="shared" si="4"/>
        <v>12.49</v>
      </c>
      <c r="H127" s="26">
        <f>LOOKUP(B127,'Batch 1'!$K$34:$K$606,'Batch 1'!$P$34:$P$606)</f>
        <v>0.39800000000000002</v>
      </c>
      <c r="I127" s="28">
        <f t="shared" si="5"/>
        <v>2.4455500000000003</v>
      </c>
    </row>
    <row r="128" spans="1:9" ht="20.100000000000001" customHeight="1" x14ac:dyDescent="0.2">
      <c r="B128" s="20">
        <v>112</v>
      </c>
      <c r="C128" s="20">
        <v>112</v>
      </c>
      <c r="D128" s="20">
        <f>LOOKUP(B128,'Batch 1'!$K$34:$K$606,'Batch 1'!$L$34:$L$606)</f>
        <v>3180</v>
      </c>
      <c r="E128" s="20">
        <f>LOOKUP(B128,'Batch 1'!$C$34:$C$625,'Batch 1'!$E$34:$E$625)</f>
        <v>12530</v>
      </c>
      <c r="F128" s="20">
        <f t="shared" si="3"/>
        <v>3.18</v>
      </c>
      <c r="G128" s="20">
        <f t="shared" si="4"/>
        <v>12.53</v>
      </c>
      <c r="H128" s="26">
        <f>LOOKUP(B128,'Batch 1'!$K$34:$K$606,'Batch 1'!$P$34:$P$606)</f>
        <v>0.39800000000000002</v>
      </c>
      <c r="I128" s="28">
        <f t="shared" si="5"/>
        <v>2.4694300000000005</v>
      </c>
    </row>
    <row r="129" spans="2:9" ht="20.100000000000001" customHeight="1" x14ac:dyDescent="0.2">
      <c r="B129" s="20">
        <v>113</v>
      </c>
      <c r="C129" s="20">
        <v>113</v>
      </c>
      <c r="D129" s="20">
        <f>LOOKUP(B129,'Batch 1'!$K$34:$K$606,'Batch 1'!$L$34:$L$606)</f>
        <v>3140</v>
      </c>
      <c r="E129" s="20">
        <f>LOOKUP(B129,'Batch 1'!$C$34:$C$625,'Batch 1'!$E$34:$E$625)</f>
        <v>12560</v>
      </c>
      <c r="F129" s="20">
        <f t="shared" si="3"/>
        <v>3.14</v>
      </c>
      <c r="G129" s="20">
        <f t="shared" si="4"/>
        <v>12.56</v>
      </c>
      <c r="H129" s="26">
        <f>LOOKUP(B129,'Batch 1'!$K$34:$K$606,'Batch 1'!$P$34:$P$606)</f>
        <v>0.39800000000000002</v>
      </c>
      <c r="I129" s="28">
        <f t="shared" si="5"/>
        <v>2.4933100000000006</v>
      </c>
    </row>
    <row r="130" spans="2:9" ht="20.100000000000001" customHeight="1" x14ac:dyDescent="0.2">
      <c r="B130" s="20">
        <v>114</v>
      </c>
      <c r="C130" s="20">
        <v>114</v>
      </c>
      <c r="D130" s="20">
        <f>LOOKUP(B130,'Batch 1'!$K$34:$K$606,'Batch 1'!$L$34:$L$606)</f>
        <v>3090</v>
      </c>
      <c r="E130" s="20">
        <f>LOOKUP(B130,'Batch 1'!$C$34:$C$625,'Batch 1'!$E$34:$E$625)</f>
        <v>12590</v>
      </c>
      <c r="F130" s="20">
        <f t="shared" si="3"/>
        <v>3.09</v>
      </c>
      <c r="G130" s="20">
        <f t="shared" si="4"/>
        <v>12.59</v>
      </c>
      <c r="H130" s="26">
        <f>LOOKUP(B130,'Batch 1'!$K$34:$K$606,'Batch 1'!$P$34:$P$606)</f>
        <v>0.4</v>
      </c>
      <c r="I130" s="28">
        <f t="shared" si="5"/>
        <v>2.5172500000000007</v>
      </c>
    </row>
    <row r="131" spans="2:9" ht="20.100000000000001" customHeight="1" x14ac:dyDescent="0.2">
      <c r="B131" s="20">
        <v>115</v>
      </c>
      <c r="C131" s="20">
        <v>115</v>
      </c>
      <c r="D131" s="20">
        <f>LOOKUP(B131,'Batch 1'!$K$34:$K$606,'Batch 1'!$L$34:$L$606)</f>
        <v>3040</v>
      </c>
      <c r="E131" s="20">
        <f>LOOKUP(B131,'Batch 1'!$C$34:$C$625,'Batch 1'!$E$34:$E$625)</f>
        <v>12630</v>
      </c>
      <c r="F131" s="20">
        <f t="shared" si="3"/>
        <v>3.04</v>
      </c>
      <c r="G131" s="20">
        <f t="shared" si="4"/>
        <v>12.63</v>
      </c>
      <c r="H131" s="26">
        <f>LOOKUP(B131,'Batch 1'!$K$34:$K$606,'Batch 1'!$P$34:$P$606)</f>
        <v>0.40100000000000002</v>
      </c>
      <c r="I131" s="28">
        <f t="shared" si="5"/>
        <v>2.5412800000000009</v>
      </c>
    </row>
    <row r="132" spans="2:9" ht="20.100000000000001" customHeight="1" x14ac:dyDescent="0.2">
      <c r="B132" s="20">
        <v>116</v>
      </c>
      <c r="C132" s="20">
        <v>116</v>
      </c>
      <c r="D132" s="20">
        <f>LOOKUP(B132,'Batch 1'!$K$34:$K$606,'Batch 1'!$L$34:$L$606)</f>
        <v>2990</v>
      </c>
      <c r="E132" s="20">
        <f>LOOKUP(B132,'Batch 1'!$C$34:$C$625,'Batch 1'!$E$34:$E$625)</f>
        <v>12660</v>
      </c>
      <c r="F132" s="20">
        <f t="shared" si="3"/>
        <v>2.99</v>
      </c>
      <c r="G132" s="20">
        <f t="shared" si="4"/>
        <v>12.66</v>
      </c>
      <c r="H132" s="26">
        <f>LOOKUP(B132,'Batch 1'!$K$34:$K$606,'Batch 1'!$P$34:$P$606)</f>
        <v>0.40300000000000002</v>
      </c>
      <c r="I132" s="28">
        <f t="shared" si="5"/>
        <v>2.5654000000000008</v>
      </c>
    </row>
    <row r="133" spans="2:9" ht="20.100000000000001" customHeight="1" x14ac:dyDescent="0.2">
      <c r="B133" s="20">
        <v>117</v>
      </c>
      <c r="C133" s="20">
        <v>117</v>
      </c>
      <c r="D133" s="20">
        <f>LOOKUP(B133,'Batch 1'!$K$34:$K$606,'Batch 1'!$L$34:$L$606)</f>
        <v>2950</v>
      </c>
      <c r="E133" s="20">
        <f>LOOKUP(B133,'Batch 1'!$C$34:$C$625,'Batch 1'!$E$34:$E$625)</f>
        <v>12700</v>
      </c>
      <c r="F133" s="20">
        <f t="shared" si="3"/>
        <v>2.95</v>
      </c>
      <c r="G133" s="20">
        <f t="shared" si="4"/>
        <v>12.7</v>
      </c>
      <c r="H133" s="26">
        <f>LOOKUP(B133,'Batch 1'!$K$34:$K$606,'Batch 1'!$P$34:$P$606)</f>
        <v>0.40549999999999997</v>
      </c>
      <c r="I133" s="28">
        <f t="shared" si="5"/>
        <v>2.5896550000000009</v>
      </c>
    </row>
    <row r="134" spans="2:9" ht="20.100000000000001" customHeight="1" x14ac:dyDescent="0.2">
      <c r="B134" s="20">
        <v>118</v>
      </c>
      <c r="C134" s="20">
        <v>118</v>
      </c>
      <c r="D134" s="20">
        <f>LOOKUP(B134,'Batch 1'!$K$34:$K$606,'Batch 1'!$L$34:$L$606)</f>
        <v>2900</v>
      </c>
      <c r="E134" s="20">
        <f>LOOKUP(B134,'Batch 1'!$C$34:$C$625,'Batch 1'!$E$34:$E$625)</f>
        <v>12730</v>
      </c>
      <c r="F134" s="20">
        <f t="shared" si="3"/>
        <v>2.9</v>
      </c>
      <c r="G134" s="20">
        <f t="shared" si="4"/>
        <v>12.73</v>
      </c>
      <c r="H134" s="26">
        <f>LOOKUP(B134,'Batch 1'!$K$34:$K$606,'Batch 1'!$P$34:$P$606)</f>
        <v>0.40599999999999997</v>
      </c>
      <c r="I134" s="28">
        <f t="shared" si="5"/>
        <v>2.6140000000000008</v>
      </c>
    </row>
    <row r="135" spans="2:9" ht="20.100000000000001" customHeight="1" x14ac:dyDescent="0.2">
      <c r="B135" s="20">
        <v>119</v>
      </c>
      <c r="C135" s="20">
        <v>119</v>
      </c>
      <c r="D135" s="20">
        <f>LOOKUP(B135,'Batch 1'!$K$34:$K$606,'Batch 1'!$L$34:$L$606)</f>
        <v>2850</v>
      </c>
      <c r="E135" s="20">
        <f>LOOKUP(B135,'Batch 1'!$C$34:$C$625,'Batch 1'!$E$34:$E$625)</f>
        <v>12760</v>
      </c>
      <c r="F135" s="20">
        <f t="shared" si="3"/>
        <v>2.85</v>
      </c>
      <c r="G135" s="20">
        <f t="shared" si="4"/>
        <v>12.76</v>
      </c>
      <c r="H135" s="26">
        <f>LOOKUP(B135,'Batch 1'!$K$34:$K$606,'Batch 1'!$P$34:$P$606)</f>
        <v>0.40900000000000003</v>
      </c>
      <c r="I135" s="28">
        <f t="shared" si="5"/>
        <v>2.6384500000000006</v>
      </c>
    </row>
    <row r="136" spans="2:9" ht="20.100000000000001" customHeight="1" x14ac:dyDescent="0.2">
      <c r="B136" s="20">
        <v>120</v>
      </c>
      <c r="C136" s="20">
        <v>120</v>
      </c>
      <c r="D136" s="20">
        <f>LOOKUP(B136,'Batch 1'!$K$34:$K$606,'Batch 1'!$L$34:$L$606)</f>
        <v>2800</v>
      </c>
      <c r="E136" s="20">
        <f>LOOKUP(B136,'Batch 1'!$C$34:$C$625,'Batch 1'!$E$34:$E$625)</f>
        <v>12790</v>
      </c>
      <c r="F136" s="20">
        <f t="shared" si="3"/>
        <v>2.8</v>
      </c>
      <c r="G136" s="20">
        <f t="shared" si="4"/>
        <v>12.79</v>
      </c>
      <c r="H136" s="26">
        <f>LOOKUP(B136,'Batch 1'!$K$34:$K$606,'Batch 1'!$P$34:$P$606)</f>
        <v>0.40949999999999998</v>
      </c>
      <c r="I136" s="28">
        <f t="shared" si="5"/>
        <v>2.6630050000000005</v>
      </c>
    </row>
    <row r="137" spans="2:9" ht="20.100000000000001" customHeight="1" x14ac:dyDescent="0.2">
      <c r="B137" s="20">
        <v>121</v>
      </c>
      <c r="C137" s="20">
        <v>121</v>
      </c>
      <c r="D137" s="20">
        <f>LOOKUP(B137,'Batch 1'!$K$34:$K$606,'Batch 1'!$L$34:$L$606)</f>
        <v>2760</v>
      </c>
      <c r="E137" s="20">
        <f>LOOKUP(B137,'Batch 1'!$C$34:$C$625,'Batch 1'!$E$34:$E$625)</f>
        <v>12830</v>
      </c>
      <c r="F137" s="20">
        <f t="shared" si="3"/>
        <v>2.76</v>
      </c>
      <c r="G137" s="20">
        <f t="shared" si="4"/>
        <v>12.83</v>
      </c>
      <c r="H137" s="26">
        <f>LOOKUP(B137,'Batch 1'!$K$34:$K$606,'Batch 1'!$P$34:$P$606)</f>
        <v>0.41200000000000003</v>
      </c>
      <c r="I137" s="28">
        <f t="shared" si="5"/>
        <v>2.6876500000000005</v>
      </c>
    </row>
    <row r="138" spans="2:9" ht="20.100000000000001" customHeight="1" x14ac:dyDescent="0.2">
      <c r="B138" s="20">
        <v>122</v>
      </c>
      <c r="C138" s="20">
        <v>122</v>
      </c>
      <c r="D138" s="20">
        <f>LOOKUP(B138,'Batch 1'!$K$34:$K$606,'Batch 1'!$L$34:$L$606)</f>
        <v>2710</v>
      </c>
      <c r="E138" s="20">
        <f>LOOKUP(B138,'Batch 1'!$C$34:$C$625,'Batch 1'!$E$34:$E$625)</f>
        <v>12860</v>
      </c>
      <c r="F138" s="20">
        <f t="shared" si="3"/>
        <v>2.71</v>
      </c>
      <c r="G138" s="20">
        <f t="shared" si="4"/>
        <v>12.86</v>
      </c>
      <c r="H138" s="26">
        <f>LOOKUP(B138,'Batch 1'!$K$34:$K$606,'Batch 1'!$P$34:$P$606)</f>
        <v>0.41399999999999998</v>
      </c>
      <c r="I138" s="28">
        <f t="shared" si="5"/>
        <v>2.7124300000000003</v>
      </c>
    </row>
    <row r="139" spans="2:9" ht="20.100000000000001" customHeight="1" x14ac:dyDescent="0.2">
      <c r="B139" s="20">
        <v>123</v>
      </c>
      <c r="C139" s="20">
        <v>123</v>
      </c>
      <c r="D139" s="20">
        <f>LOOKUP(B139,'Batch 1'!$K$34:$K$606,'Batch 1'!$L$34:$L$606)</f>
        <v>2660</v>
      </c>
      <c r="E139" s="20">
        <f>LOOKUP(B139,'Batch 1'!$C$34:$C$625,'Batch 1'!$E$34:$E$625)</f>
        <v>12890</v>
      </c>
      <c r="F139" s="20">
        <f t="shared" si="3"/>
        <v>2.66</v>
      </c>
      <c r="G139" s="20">
        <f t="shared" si="4"/>
        <v>12.89</v>
      </c>
      <c r="H139" s="26">
        <f>LOOKUP(B139,'Batch 1'!$K$34:$K$606,'Batch 1'!$P$34:$P$606)</f>
        <v>0.41700000000000004</v>
      </c>
      <c r="I139" s="28">
        <f t="shared" si="5"/>
        <v>2.7373600000000002</v>
      </c>
    </row>
    <row r="140" spans="2:9" ht="20.100000000000001" customHeight="1" x14ac:dyDescent="0.2">
      <c r="B140" s="20">
        <v>124</v>
      </c>
      <c r="C140" s="20">
        <v>124</v>
      </c>
      <c r="D140" s="20">
        <f>LOOKUP(B140,'Batch 1'!$K$34:$K$606,'Batch 1'!$L$34:$L$606)</f>
        <v>2620</v>
      </c>
      <c r="E140" s="20">
        <f>LOOKUP(B140,'Batch 1'!$C$34:$C$625,'Batch 1'!$E$34:$E$625)</f>
        <v>12920</v>
      </c>
      <c r="F140" s="20">
        <f t="shared" si="3"/>
        <v>2.62</v>
      </c>
      <c r="G140" s="20">
        <f t="shared" si="4"/>
        <v>12.92</v>
      </c>
      <c r="H140" s="26">
        <f>LOOKUP(B140,'Batch 1'!$K$34:$K$606,'Batch 1'!$P$34:$P$606)</f>
        <v>0.42450000000000004</v>
      </c>
      <c r="I140" s="28">
        <f t="shared" si="5"/>
        <v>2.7626050000000002</v>
      </c>
    </row>
    <row r="141" spans="2:9" ht="20.100000000000001" customHeight="1" x14ac:dyDescent="0.2">
      <c r="B141" s="20">
        <v>125</v>
      </c>
      <c r="C141" s="20">
        <v>125</v>
      </c>
      <c r="D141" s="20">
        <f>LOOKUP(B141,'Batch 1'!$K$34:$K$606,'Batch 1'!$L$34:$L$606)</f>
        <v>2570</v>
      </c>
      <c r="E141" s="20">
        <f>LOOKUP(B141,'Batch 1'!$C$34:$C$625,'Batch 1'!$E$34:$E$625)</f>
        <v>12950</v>
      </c>
      <c r="F141" s="20">
        <f t="shared" si="3"/>
        <v>2.57</v>
      </c>
      <c r="G141" s="20">
        <f t="shared" si="4"/>
        <v>12.95</v>
      </c>
      <c r="H141" s="26">
        <f>LOOKUP(B141,'Batch 1'!$K$34:$K$606,'Batch 1'!$P$34:$P$606)</f>
        <v>0.42500000000000004</v>
      </c>
      <c r="I141" s="28">
        <f t="shared" si="5"/>
        <v>2.7880900000000004</v>
      </c>
    </row>
    <row r="142" spans="2:9" ht="20.100000000000001" customHeight="1" x14ac:dyDescent="0.2">
      <c r="B142" s="20">
        <v>126</v>
      </c>
      <c r="C142" s="20">
        <v>126</v>
      </c>
      <c r="D142" s="20">
        <f>LOOKUP(B142,'Batch 1'!$K$34:$K$606,'Batch 1'!$L$34:$L$606)</f>
        <v>2520</v>
      </c>
      <c r="E142" s="20">
        <f>LOOKUP(B142,'Batch 1'!$C$34:$C$625,'Batch 1'!$E$34:$E$625)</f>
        <v>12980</v>
      </c>
      <c r="F142" s="20">
        <f t="shared" si="3"/>
        <v>2.52</v>
      </c>
      <c r="G142" s="20">
        <f t="shared" si="4"/>
        <v>12.98</v>
      </c>
      <c r="H142" s="26">
        <f>LOOKUP(B142,'Batch 1'!$K$34:$K$606,'Batch 1'!$P$34:$P$606)</f>
        <v>0.42850000000000005</v>
      </c>
      <c r="I142" s="28">
        <f t="shared" si="5"/>
        <v>2.8136950000000005</v>
      </c>
    </row>
    <row r="143" spans="2:9" ht="20.100000000000001" customHeight="1" x14ac:dyDescent="0.2">
      <c r="B143" s="20">
        <v>127</v>
      </c>
      <c r="C143" s="20">
        <v>127</v>
      </c>
      <c r="D143" s="20">
        <f>LOOKUP(B143,'Batch 1'!$K$34:$K$606,'Batch 1'!$L$34:$L$606)</f>
        <v>2470</v>
      </c>
      <c r="E143" s="20">
        <f>LOOKUP(B143,'Batch 1'!$C$34:$C$625,'Batch 1'!$E$34:$E$625)</f>
        <v>13010</v>
      </c>
      <c r="F143" s="20">
        <f t="shared" si="3"/>
        <v>2.4700000000000002</v>
      </c>
      <c r="G143" s="20">
        <f t="shared" si="4"/>
        <v>13.01</v>
      </c>
      <c r="H143" s="26">
        <f>LOOKUP(B143,'Batch 1'!$K$34:$K$606,'Batch 1'!$P$34:$P$606)</f>
        <v>0.43149999999999999</v>
      </c>
      <c r="I143" s="28">
        <f t="shared" si="5"/>
        <v>2.8394950000000003</v>
      </c>
    </row>
    <row r="144" spans="2:9" ht="20.100000000000001" customHeight="1" x14ac:dyDescent="0.2">
      <c r="B144" s="20">
        <v>128</v>
      </c>
      <c r="C144" s="20">
        <v>128</v>
      </c>
      <c r="D144" s="20">
        <f>LOOKUP(B144,'Batch 1'!$K$34:$K$606,'Batch 1'!$L$34:$L$606)</f>
        <v>2430</v>
      </c>
      <c r="E144" s="20">
        <f>LOOKUP(B144,'Batch 1'!$C$34:$C$625,'Batch 1'!$E$34:$E$625)</f>
        <v>13050</v>
      </c>
      <c r="F144" s="20">
        <f t="shared" si="3"/>
        <v>2.4300000000000002</v>
      </c>
      <c r="G144" s="20">
        <f t="shared" si="4"/>
        <v>13.05</v>
      </c>
      <c r="H144" s="26">
        <f>LOOKUP(B144,'Batch 1'!$K$34:$K$606,'Batch 1'!$P$34:$P$606)</f>
        <v>0.439</v>
      </c>
      <c r="I144" s="28">
        <f t="shared" si="5"/>
        <v>2.8656100000000002</v>
      </c>
    </row>
    <row r="145" spans="2:9" ht="20.100000000000001" customHeight="1" x14ac:dyDescent="0.2">
      <c r="B145" s="20">
        <v>129</v>
      </c>
      <c r="C145" s="20">
        <v>129</v>
      </c>
      <c r="D145" s="20">
        <f>LOOKUP(B145,'Batch 1'!$K$34:$K$606,'Batch 1'!$L$34:$L$606)</f>
        <v>2380</v>
      </c>
      <c r="E145" s="20">
        <f>LOOKUP(B145,'Batch 1'!$C$34:$C$625,'Batch 1'!$E$34:$E$625)</f>
        <v>13080</v>
      </c>
      <c r="F145" s="20">
        <f t="shared" ref="F145:F208" si="6">D145/1000</f>
        <v>2.38</v>
      </c>
      <c r="G145" s="20">
        <f t="shared" ref="G145:G208" si="7">E145/1000</f>
        <v>13.08</v>
      </c>
      <c r="H145" s="26">
        <f>LOOKUP(B145,'Batch 1'!$K$34:$K$606,'Batch 1'!$P$34:$P$606)</f>
        <v>0.44100000000000006</v>
      </c>
      <c r="I145" s="28">
        <f t="shared" si="5"/>
        <v>2.8920100000000004</v>
      </c>
    </row>
    <row r="146" spans="2:9" ht="20.100000000000001" customHeight="1" x14ac:dyDescent="0.2">
      <c r="B146" s="20">
        <v>130</v>
      </c>
      <c r="C146" s="20">
        <v>130</v>
      </c>
      <c r="D146" s="20">
        <f>LOOKUP(B146,'Batch 1'!$K$34:$K$606,'Batch 1'!$L$34:$L$606)</f>
        <v>2340</v>
      </c>
      <c r="E146" s="20">
        <f>LOOKUP(B146,'Batch 1'!$C$34:$C$625,'Batch 1'!$E$34:$E$625)</f>
        <v>13110</v>
      </c>
      <c r="F146" s="20">
        <f t="shared" si="6"/>
        <v>2.34</v>
      </c>
      <c r="G146" s="20">
        <f t="shared" si="7"/>
        <v>13.11</v>
      </c>
      <c r="H146" s="26">
        <f>LOOKUP(B146,'Batch 1'!$K$34:$K$606,'Batch 1'!$P$34:$P$606)</f>
        <v>0.4415</v>
      </c>
      <c r="I146" s="28">
        <f t="shared" ref="I146:I209" si="8">AVERAGE(H146,H145)*((C146-C145)/60)*3.6+I145</f>
        <v>2.9184850000000004</v>
      </c>
    </row>
    <row r="147" spans="2:9" ht="20.100000000000001" customHeight="1" x14ac:dyDescent="0.2">
      <c r="B147" s="20">
        <v>131</v>
      </c>
      <c r="C147" s="20">
        <v>131</v>
      </c>
      <c r="D147" s="20">
        <f>LOOKUP(B147,'Batch 1'!$K$34:$K$606,'Batch 1'!$L$34:$L$606)</f>
        <v>2290</v>
      </c>
      <c r="E147" s="20">
        <f>LOOKUP(B147,'Batch 1'!$C$34:$C$625,'Batch 1'!$E$34:$E$625)</f>
        <v>13140</v>
      </c>
      <c r="F147" s="20">
        <f t="shared" si="6"/>
        <v>2.29</v>
      </c>
      <c r="G147" s="20">
        <f t="shared" si="7"/>
        <v>13.14</v>
      </c>
      <c r="H147" s="26">
        <f>LOOKUP(B147,'Batch 1'!$K$34:$K$606,'Batch 1'!$P$34:$P$606)</f>
        <v>0.44500000000000006</v>
      </c>
      <c r="I147" s="28">
        <f t="shared" si="8"/>
        <v>2.9450800000000004</v>
      </c>
    </row>
    <row r="148" spans="2:9" ht="20.100000000000001" customHeight="1" x14ac:dyDescent="0.2">
      <c r="B148" s="20">
        <v>132</v>
      </c>
      <c r="C148" s="20">
        <v>132</v>
      </c>
      <c r="D148" s="20">
        <f>LOOKUP(B148,'Batch 1'!$K$34:$K$606,'Batch 1'!$L$34:$L$606)</f>
        <v>2240</v>
      </c>
      <c r="E148" s="20">
        <f>LOOKUP(B148,'Batch 1'!$C$34:$C$625,'Batch 1'!$E$34:$E$625)</f>
        <v>13170</v>
      </c>
      <c r="F148" s="20">
        <f t="shared" si="6"/>
        <v>2.2400000000000002</v>
      </c>
      <c r="G148" s="20">
        <f t="shared" si="7"/>
        <v>13.17</v>
      </c>
      <c r="H148" s="26">
        <f>LOOKUP(B148,'Batch 1'!$K$34:$K$606,'Batch 1'!$P$34:$P$606)</f>
        <v>0.44800000000000006</v>
      </c>
      <c r="I148" s="28">
        <f t="shared" si="8"/>
        <v>2.9718700000000005</v>
      </c>
    </row>
    <row r="149" spans="2:9" ht="20.100000000000001" customHeight="1" x14ac:dyDescent="0.2">
      <c r="B149" s="20">
        <v>133</v>
      </c>
      <c r="C149" s="20">
        <v>133</v>
      </c>
      <c r="D149" s="20">
        <f>LOOKUP(B149,'Batch 1'!$K$34:$K$606,'Batch 1'!$L$34:$L$606)</f>
        <v>2200</v>
      </c>
      <c r="E149" s="20">
        <f>LOOKUP(B149,'Batch 1'!$C$34:$C$625,'Batch 1'!$E$34:$E$625)</f>
        <v>13210</v>
      </c>
      <c r="F149" s="20">
        <f t="shared" si="6"/>
        <v>2.2000000000000002</v>
      </c>
      <c r="G149" s="20">
        <f t="shared" si="7"/>
        <v>13.21</v>
      </c>
      <c r="H149" s="26">
        <f>LOOKUP(B149,'Batch 1'!$K$34:$K$606,'Batch 1'!$P$34:$P$606)</f>
        <v>0.44933333333333336</v>
      </c>
      <c r="I149" s="28">
        <f t="shared" si="8"/>
        <v>2.9987900000000005</v>
      </c>
    </row>
    <row r="150" spans="2:9" ht="20.100000000000001" customHeight="1" x14ac:dyDescent="0.2">
      <c r="B150" s="20">
        <v>134</v>
      </c>
      <c r="C150" s="20">
        <v>134</v>
      </c>
      <c r="D150" s="20">
        <f>LOOKUP(B150,'Batch 1'!$K$34:$K$606,'Batch 1'!$L$34:$L$606)</f>
        <v>2150</v>
      </c>
      <c r="E150" s="20">
        <f>LOOKUP(B150,'Batch 1'!$C$34:$C$625,'Batch 1'!$E$34:$E$625)</f>
        <v>13240</v>
      </c>
      <c r="F150" s="20">
        <f t="shared" si="6"/>
        <v>2.15</v>
      </c>
      <c r="G150" s="20">
        <f t="shared" si="7"/>
        <v>13.24</v>
      </c>
      <c r="H150" s="26">
        <f>LOOKUP(B150,'Batch 1'!$K$34:$K$606,'Batch 1'!$P$34:$P$606)</f>
        <v>0.45199999999999996</v>
      </c>
      <c r="I150" s="28">
        <f t="shared" si="8"/>
        <v>3.0258300000000005</v>
      </c>
    </row>
    <row r="151" spans="2:9" ht="20.100000000000001" customHeight="1" x14ac:dyDescent="0.2">
      <c r="B151" s="20">
        <v>135</v>
      </c>
      <c r="C151" s="20">
        <v>135</v>
      </c>
      <c r="D151" s="20">
        <f>LOOKUP(B151,'Batch 1'!$K$34:$K$606,'Batch 1'!$L$34:$L$606)</f>
        <v>2100</v>
      </c>
      <c r="E151" s="20">
        <f>LOOKUP(B151,'Batch 1'!$C$34:$C$625,'Batch 1'!$E$34:$E$625)</f>
        <v>13270</v>
      </c>
      <c r="F151" s="20">
        <f t="shared" si="6"/>
        <v>2.1</v>
      </c>
      <c r="G151" s="20">
        <f t="shared" si="7"/>
        <v>13.27</v>
      </c>
      <c r="H151" s="26">
        <f>LOOKUP(B151,'Batch 1'!$K$34:$K$606,'Batch 1'!$P$34:$P$606)</f>
        <v>0.45500000000000002</v>
      </c>
      <c r="I151" s="28">
        <f t="shared" si="8"/>
        <v>3.0530400000000006</v>
      </c>
    </row>
    <row r="152" spans="2:9" ht="20.100000000000001" customHeight="1" x14ac:dyDescent="0.2">
      <c r="B152" s="20">
        <v>136</v>
      </c>
      <c r="C152" s="20">
        <v>136</v>
      </c>
      <c r="D152" s="20">
        <f>LOOKUP(B152,'Batch 1'!$K$34:$K$606,'Batch 1'!$L$34:$L$606)</f>
        <v>2050</v>
      </c>
      <c r="E152" s="20">
        <f>LOOKUP(B152,'Batch 1'!$C$34:$C$625,'Batch 1'!$E$34:$E$625)</f>
        <v>13300</v>
      </c>
      <c r="F152" s="20">
        <f t="shared" si="6"/>
        <v>2.0499999999999998</v>
      </c>
      <c r="G152" s="20">
        <f t="shared" si="7"/>
        <v>13.3</v>
      </c>
      <c r="H152" s="26">
        <f>LOOKUP(B152,'Batch 1'!$K$34:$K$606,'Batch 1'!$P$34:$P$606)</f>
        <v>0.45900000000000002</v>
      </c>
      <c r="I152" s="28">
        <f t="shared" si="8"/>
        <v>3.0804600000000004</v>
      </c>
    </row>
    <row r="153" spans="2:9" ht="20.100000000000001" customHeight="1" x14ac:dyDescent="0.2">
      <c r="B153" s="20">
        <v>137</v>
      </c>
      <c r="C153" s="20">
        <v>137</v>
      </c>
      <c r="D153" s="20">
        <f>LOOKUP(B153,'Batch 1'!$K$34:$K$606,'Batch 1'!$L$34:$L$606)</f>
        <v>2010</v>
      </c>
      <c r="E153" s="20">
        <f>LOOKUP(B153,'Batch 1'!$C$34:$C$625,'Batch 1'!$E$34:$E$625)</f>
        <v>13330</v>
      </c>
      <c r="F153" s="20">
        <f t="shared" si="6"/>
        <v>2.0099999999999998</v>
      </c>
      <c r="G153" s="20">
        <f t="shared" si="7"/>
        <v>13.33</v>
      </c>
      <c r="H153" s="26">
        <f>LOOKUP(B153,'Batch 1'!$K$34:$K$606,'Batch 1'!$P$34:$P$606)</f>
        <v>0.46250000000000002</v>
      </c>
      <c r="I153" s="28">
        <f t="shared" si="8"/>
        <v>3.1081050000000006</v>
      </c>
    </row>
    <row r="154" spans="2:9" ht="20.100000000000001" customHeight="1" x14ac:dyDescent="0.2">
      <c r="B154" s="20">
        <v>138</v>
      </c>
      <c r="C154" s="20">
        <v>138</v>
      </c>
      <c r="D154" s="20">
        <f>LOOKUP(B154,'Batch 1'!$K$34:$K$606,'Batch 1'!$L$34:$L$606)</f>
        <v>1956</v>
      </c>
      <c r="E154" s="20">
        <f>LOOKUP(B154,'Batch 1'!$C$34:$C$625,'Batch 1'!$E$34:$E$625)</f>
        <v>13360</v>
      </c>
      <c r="F154" s="20">
        <f t="shared" si="6"/>
        <v>1.956</v>
      </c>
      <c r="G154" s="20">
        <f t="shared" si="7"/>
        <v>13.36</v>
      </c>
      <c r="H154" s="26">
        <f>LOOKUP(B154,'Batch 1'!$K$34:$K$606,'Batch 1'!$P$34:$P$606)</f>
        <v>0.46350000000000002</v>
      </c>
      <c r="I154" s="28">
        <f t="shared" si="8"/>
        <v>3.1358850000000005</v>
      </c>
    </row>
    <row r="155" spans="2:9" ht="20.100000000000001" customHeight="1" x14ac:dyDescent="0.2">
      <c r="B155" s="20">
        <v>139</v>
      </c>
      <c r="C155" s="20">
        <v>139</v>
      </c>
      <c r="D155" s="20">
        <f>LOOKUP(B155,'Batch 1'!$K$34:$K$606,'Batch 1'!$L$34:$L$606)</f>
        <v>1909</v>
      </c>
      <c r="E155" s="20">
        <f>LOOKUP(B155,'Batch 1'!$C$34:$C$625,'Batch 1'!$E$34:$E$625)</f>
        <v>13390</v>
      </c>
      <c r="F155" s="20">
        <f t="shared" si="6"/>
        <v>1.909</v>
      </c>
      <c r="G155" s="20">
        <f t="shared" si="7"/>
        <v>13.39</v>
      </c>
      <c r="H155" s="26">
        <f>LOOKUP(B155,'Batch 1'!$K$34:$K$606,'Batch 1'!$P$34:$P$606)</f>
        <v>0.46733333333333332</v>
      </c>
      <c r="I155" s="28">
        <f t="shared" si="8"/>
        <v>3.1638100000000007</v>
      </c>
    </row>
    <row r="156" spans="2:9" ht="20.100000000000001" customHeight="1" x14ac:dyDescent="0.2">
      <c r="B156" s="20">
        <v>140</v>
      </c>
      <c r="C156" s="20">
        <v>140</v>
      </c>
      <c r="D156" s="20">
        <f>LOOKUP(B156,'Batch 1'!$K$34:$K$606,'Batch 1'!$L$34:$L$606)</f>
        <v>1862</v>
      </c>
      <c r="E156" s="20">
        <f>LOOKUP(B156,'Batch 1'!$C$34:$C$625,'Batch 1'!$E$34:$E$625)</f>
        <v>13420</v>
      </c>
      <c r="F156" s="20">
        <f t="shared" si="6"/>
        <v>1.8620000000000001</v>
      </c>
      <c r="G156" s="20">
        <f t="shared" si="7"/>
        <v>13.42</v>
      </c>
      <c r="H156" s="26">
        <f>LOOKUP(B156,'Batch 1'!$K$34:$K$606,'Batch 1'!$P$34:$P$606)</f>
        <v>0.47199999999999998</v>
      </c>
      <c r="I156" s="28">
        <f t="shared" si="8"/>
        <v>3.1919900000000005</v>
      </c>
    </row>
    <row r="157" spans="2:9" ht="20.100000000000001" customHeight="1" x14ac:dyDescent="0.2">
      <c r="B157" s="20">
        <v>141</v>
      </c>
      <c r="C157" s="20">
        <v>141</v>
      </c>
      <c r="D157" s="20">
        <f>LOOKUP(B157,'Batch 1'!$K$34:$K$606,'Batch 1'!$L$34:$L$606)</f>
        <v>1817</v>
      </c>
      <c r="E157" s="20">
        <f>LOOKUP(B157,'Batch 1'!$C$34:$C$625,'Batch 1'!$E$34:$E$625)</f>
        <v>13450</v>
      </c>
      <c r="F157" s="20">
        <f t="shared" si="6"/>
        <v>1.8169999999999999</v>
      </c>
      <c r="G157" s="20">
        <f t="shared" si="7"/>
        <v>13.45</v>
      </c>
      <c r="H157" s="26">
        <f>LOOKUP(B157,'Batch 1'!$K$34:$K$606,'Batch 1'!$P$34:$P$606)</f>
        <v>0.47450000000000003</v>
      </c>
      <c r="I157" s="28">
        <f t="shared" si="8"/>
        <v>3.2203850000000007</v>
      </c>
    </row>
    <row r="158" spans="2:9" ht="20.100000000000001" customHeight="1" x14ac:dyDescent="0.2">
      <c r="B158" s="20">
        <v>142</v>
      </c>
      <c r="C158" s="20">
        <v>142</v>
      </c>
      <c r="D158" s="20">
        <f>LOOKUP(B158,'Batch 1'!$K$34:$K$606,'Batch 1'!$L$34:$L$606)</f>
        <v>1767</v>
      </c>
      <c r="E158" s="20">
        <f>LOOKUP(B158,'Batch 1'!$C$34:$C$625,'Batch 1'!$E$34:$E$625)</f>
        <v>13480</v>
      </c>
      <c r="F158" s="20">
        <f t="shared" si="6"/>
        <v>1.7669999999999999</v>
      </c>
      <c r="G158" s="20">
        <f t="shared" si="7"/>
        <v>13.48</v>
      </c>
      <c r="H158" s="26">
        <f>LOOKUP(B158,'Batch 1'!$K$34:$K$606,'Batch 1'!$P$34:$P$606)</f>
        <v>0.47800000000000004</v>
      </c>
      <c r="I158" s="28">
        <f t="shared" si="8"/>
        <v>3.2489600000000007</v>
      </c>
    </row>
    <row r="159" spans="2:9" ht="20.100000000000001" customHeight="1" x14ac:dyDescent="0.2">
      <c r="B159" s="20">
        <v>143</v>
      </c>
      <c r="C159" s="20">
        <v>143</v>
      </c>
      <c r="D159" s="20">
        <f>LOOKUP(B159,'Batch 1'!$K$34:$K$606,'Batch 1'!$L$34:$L$606)</f>
        <v>1717</v>
      </c>
      <c r="E159" s="20">
        <f>LOOKUP(B159,'Batch 1'!$C$34:$C$625,'Batch 1'!$E$34:$E$625)</f>
        <v>13510</v>
      </c>
      <c r="F159" s="20">
        <f t="shared" si="6"/>
        <v>1.7170000000000001</v>
      </c>
      <c r="G159" s="20">
        <f t="shared" si="7"/>
        <v>13.51</v>
      </c>
      <c r="H159" s="26">
        <f>LOOKUP(B159,'Batch 1'!$K$34:$K$606,'Batch 1'!$P$34:$P$606)</f>
        <v>0.48199999999999998</v>
      </c>
      <c r="I159" s="28">
        <f t="shared" si="8"/>
        <v>3.2777600000000007</v>
      </c>
    </row>
    <row r="160" spans="2:9" ht="20.100000000000001" customHeight="1" x14ac:dyDescent="0.2">
      <c r="B160" s="20">
        <v>144</v>
      </c>
      <c r="C160" s="20">
        <v>144</v>
      </c>
      <c r="D160" s="20">
        <f>LOOKUP(B160,'Batch 1'!$K$34:$K$606,'Batch 1'!$L$34:$L$606)</f>
        <v>1673</v>
      </c>
      <c r="E160" s="20">
        <f>LOOKUP(B160,'Batch 1'!$C$34:$C$625,'Batch 1'!$E$34:$E$625)</f>
        <v>13540</v>
      </c>
      <c r="F160" s="20">
        <f t="shared" si="6"/>
        <v>1.673</v>
      </c>
      <c r="G160" s="20">
        <f t="shared" si="7"/>
        <v>13.54</v>
      </c>
      <c r="H160" s="26">
        <f>LOOKUP(B160,'Batch 1'!$K$34:$K$606,'Batch 1'!$P$34:$P$606)</f>
        <v>0.48700000000000004</v>
      </c>
      <c r="I160" s="28">
        <f t="shared" si="8"/>
        <v>3.3068300000000006</v>
      </c>
    </row>
    <row r="161" spans="1:9" ht="20.100000000000001" customHeight="1" x14ac:dyDescent="0.2">
      <c r="B161" s="20">
        <v>145</v>
      </c>
      <c r="C161" s="20">
        <v>145</v>
      </c>
      <c r="D161" s="20">
        <f>LOOKUP(B161,'Batch 1'!$K$34:$K$606,'Batch 1'!$L$34:$L$606)</f>
        <v>1624</v>
      </c>
      <c r="E161" s="20">
        <f>LOOKUP(B161,'Batch 1'!$C$34:$C$625,'Batch 1'!$E$34:$E$625)</f>
        <v>13570</v>
      </c>
      <c r="F161" s="20">
        <f t="shared" si="6"/>
        <v>1.6240000000000001</v>
      </c>
      <c r="G161" s="20">
        <f t="shared" si="7"/>
        <v>13.57</v>
      </c>
      <c r="H161" s="26">
        <f>LOOKUP(B161,'Batch 1'!$K$34:$K$606,'Batch 1'!$P$34:$P$606)</f>
        <v>0.49100000000000005</v>
      </c>
      <c r="I161" s="28">
        <f t="shared" si="8"/>
        <v>3.3361700000000005</v>
      </c>
    </row>
    <row r="162" spans="1:9" ht="20.100000000000001" customHeight="1" x14ac:dyDescent="0.2">
      <c r="B162" s="20">
        <v>146</v>
      </c>
      <c r="C162" s="20">
        <v>146</v>
      </c>
      <c r="D162" s="20">
        <f>LOOKUP(B162,'Batch 1'!$K$34:$K$606,'Batch 1'!$L$34:$L$606)</f>
        <v>1576</v>
      </c>
      <c r="E162" s="20">
        <f>LOOKUP(B162,'Batch 1'!$C$34:$C$625,'Batch 1'!$E$34:$E$625)</f>
        <v>13600</v>
      </c>
      <c r="F162" s="20">
        <f t="shared" si="6"/>
        <v>1.5760000000000001</v>
      </c>
      <c r="G162" s="20">
        <f t="shared" si="7"/>
        <v>13.6</v>
      </c>
      <c r="H162" s="26">
        <f>LOOKUP(B162,'Batch 1'!$K$34:$K$606,'Batch 1'!$P$34:$P$606)</f>
        <v>0.49500000000000005</v>
      </c>
      <c r="I162" s="28">
        <f t="shared" si="8"/>
        <v>3.3657500000000007</v>
      </c>
    </row>
    <row r="163" spans="1:9" ht="20.100000000000001" customHeight="1" x14ac:dyDescent="0.2">
      <c r="B163" s="20">
        <v>147</v>
      </c>
      <c r="C163" s="20">
        <v>147</v>
      </c>
      <c r="D163" s="20">
        <f>LOOKUP(B163,'Batch 1'!$K$34:$K$606,'Batch 1'!$L$34:$L$606)</f>
        <v>1527</v>
      </c>
      <c r="E163" s="20">
        <f>LOOKUP(B163,'Batch 1'!$C$34:$C$625,'Batch 1'!$E$34:$E$625)</f>
        <v>13630</v>
      </c>
      <c r="F163" s="20">
        <f t="shared" si="6"/>
        <v>1.5269999999999999</v>
      </c>
      <c r="G163" s="20">
        <f t="shared" si="7"/>
        <v>13.63</v>
      </c>
      <c r="H163" s="26">
        <f>LOOKUP(B163,'Batch 1'!$K$34:$K$606,'Batch 1'!$P$34:$P$606)</f>
        <v>0.5</v>
      </c>
      <c r="I163" s="28">
        <f t="shared" si="8"/>
        <v>3.3956000000000008</v>
      </c>
    </row>
    <row r="164" spans="1:9" ht="20.100000000000001" customHeight="1" x14ac:dyDescent="0.2">
      <c r="B164" s="20">
        <v>148</v>
      </c>
      <c r="C164" s="20">
        <v>148</v>
      </c>
      <c r="D164" s="20">
        <f>LOOKUP(B164,'Batch 1'!$K$34:$K$606,'Batch 1'!$L$34:$L$606)</f>
        <v>1481</v>
      </c>
      <c r="E164" s="20">
        <f>LOOKUP(B164,'Batch 1'!$C$34:$C$625,'Batch 1'!$E$34:$E$625)</f>
        <v>13660</v>
      </c>
      <c r="F164" s="20">
        <f t="shared" si="6"/>
        <v>1.4810000000000001</v>
      </c>
      <c r="G164" s="20">
        <f t="shared" si="7"/>
        <v>13.66</v>
      </c>
      <c r="H164" s="26">
        <f>LOOKUP(B164,'Batch 1'!$K$34:$K$606,'Batch 1'!$P$34:$P$606)</f>
        <v>0.505</v>
      </c>
      <c r="I164" s="28">
        <f t="shared" si="8"/>
        <v>3.4257500000000007</v>
      </c>
    </row>
    <row r="165" spans="1:9" ht="20.100000000000001" customHeight="1" x14ac:dyDescent="0.2">
      <c r="B165" s="20">
        <v>149</v>
      </c>
      <c r="C165" s="20">
        <v>149</v>
      </c>
      <c r="D165" s="20">
        <f>LOOKUP(B165,'Batch 1'!$K$34:$K$606,'Batch 1'!$L$34:$L$606)</f>
        <v>1433</v>
      </c>
      <c r="E165" s="20">
        <f>LOOKUP(B165,'Batch 1'!$C$34:$C$625,'Batch 1'!$E$34:$E$625)</f>
        <v>13700</v>
      </c>
      <c r="F165" s="20">
        <f t="shared" si="6"/>
        <v>1.4330000000000001</v>
      </c>
      <c r="G165" s="20">
        <f t="shared" si="7"/>
        <v>13.7</v>
      </c>
      <c r="H165" s="26">
        <f>LOOKUP(B165,'Batch 1'!$K$34:$K$606,'Batch 1'!$P$34:$P$606)</f>
        <v>0.51066666666666671</v>
      </c>
      <c r="I165" s="28">
        <f t="shared" si="8"/>
        <v>3.456220000000001</v>
      </c>
    </row>
    <row r="166" spans="1:9" ht="20.100000000000001" customHeight="1" x14ac:dyDescent="0.2">
      <c r="B166" s="20">
        <v>150</v>
      </c>
      <c r="C166" s="20">
        <v>150</v>
      </c>
      <c r="D166" s="20">
        <f>LOOKUP(B166,'Batch 1'!$K$34:$K$606,'Batch 1'!$L$34:$L$606)</f>
        <v>1386</v>
      </c>
      <c r="E166" s="20">
        <f>LOOKUP(B166,'Batch 1'!$C$34:$C$625,'Batch 1'!$E$34:$E$625)</f>
        <v>13720</v>
      </c>
      <c r="F166" s="20">
        <f t="shared" si="6"/>
        <v>1.3859999999999999</v>
      </c>
      <c r="G166" s="20">
        <f t="shared" si="7"/>
        <v>13.72</v>
      </c>
      <c r="H166" s="26">
        <f>LOOKUP(B166,'Batch 1'!$K$34:$K$606,'Batch 1'!$P$34:$P$606)</f>
        <v>0.51650000000000007</v>
      </c>
      <c r="I166" s="28">
        <f t="shared" si="8"/>
        <v>3.487035000000001</v>
      </c>
    </row>
    <row r="167" spans="1:9" ht="20.100000000000001" customHeight="1" x14ac:dyDescent="0.2">
      <c r="B167" s="20">
        <v>151</v>
      </c>
      <c r="C167" s="20">
        <v>151</v>
      </c>
      <c r="D167" s="20">
        <f>LOOKUP(B167,'Batch 1'!$K$34:$K$606,'Batch 1'!$L$34:$L$606)</f>
        <v>1337</v>
      </c>
      <c r="E167" s="20">
        <f>LOOKUP(B167,'Batch 1'!$C$34:$C$625,'Batch 1'!$E$34:$E$625)</f>
        <v>13750</v>
      </c>
      <c r="F167" s="20">
        <f t="shared" si="6"/>
        <v>1.337</v>
      </c>
      <c r="G167" s="20">
        <f t="shared" si="7"/>
        <v>13.75</v>
      </c>
      <c r="H167" s="26">
        <f>LOOKUP(B167,'Batch 1'!$K$34:$K$606,'Batch 1'!$P$34:$P$606)</f>
        <v>0.52300000000000002</v>
      </c>
      <c r="I167" s="28">
        <f t="shared" si="8"/>
        <v>3.5182200000000008</v>
      </c>
    </row>
    <row r="168" spans="1:9" ht="20.100000000000001" customHeight="1" x14ac:dyDescent="0.2">
      <c r="B168" s="20">
        <v>152</v>
      </c>
      <c r="C168" s="20">
        <v>152</v>
      </c>
      <c r="D168" s="20">
        <f>LOOKUP(B168,'Batch 1'!$K$34:$K$606,'Batch 1'!$L$34:$L$606)</f>
        <v>1289</v>
      </c>
      <c r="E168" s="20">
        <f>LOOKUP(B168,'Batch 1'!$C$34:$C$625,'Batch 1'!$E$34:$E$625)</f>
        <v>13780</v>
      </c>
      <c r="F168" s="20">
        <f t="shared" si="6"/>
        <v>1.2889999999999999</v>
      </c>
      <c r="G168" s="20">
        <f t="shared" si="7"/>
        <v>13.78</v>
      </c>
      <c r="H168" s="26">
        <f>LOOKUP(B168,'Batch 1'!$K$34:$K$606,'Batch 1'!$P$34:$P$606)</f>
        <v>0.53149999999999997</v>
      </c>
      <c r="I168" s="28">
        <f t="shared" si="8"/>
        <v>3.5498550000000009</v>
      </c>
    </row>
    <row r="169" spans="1:9" ht="20.100000000000001" customHeight="1" x14ac:dyDescent="0.2">
      <c r="B169" s="20">
        <v>153</v>
      </c>
      <c r="C169" s="20">
        <v>153</v>
      </c>
      <c r="D169" s="20">
        <f>LOOKUP(B169,'Batch 1'!$K$34:$K$606,'Batch 1'!$L$34:$L$606)</f>
        <v>1240</v>
      </c>
      <c r="E169" s="20">
        <f>LOOKUP(B169,'Batch 1'!$C$34:$C$625,'Batch 1'!$E$34:$E$625)</f>
        <v>13810</v>
      </c>
      <c r="F169" s="20">
        <f t="shared" si="6"/>
        <v>1.24</v>
      </c>
      <c r="G169" s="20">
        <f t="shared" si="7"/>
        <v>13.81</v>
      </c>
      <c r="H169" s="26">
        <f>LOOKUP(B169,'Batch 1'!$K$34:$K$606,'Batch 1'!$P$34:$P$606)</f>
        <v>0.53849999999999998</v>
      </c>
      <c r="I169" s="28">
        <f t="shared" si="8"/>
        <v>3.5819550000000007</v>
      </c>
    </row>
    <row r="170" spans="1:9" ht="20.100000000000001" customHeight="1" x14ac:dyDescent="0.2">
      <c r="B170" s="20">
        <v>154</v>
      </c>
      <c r="C170" s="20">
        <v>154</v>
      </c>
      <c r="D170" s="20">
        <f>LOOKUP(B170,'Batch 1'!$K$34:$K$606,'Batch 1'!$L$34:$L$606)</f>
        <v>1194</v>
      </c>
      <c r="E170" s="20">
        <f>LOOKUP(B170,'Batch 1'!$C$34:$C$625,'Batch 1'!$E$34:$E$625)</f>
        <v>13840</v>
      </c>
      <c r="F170" s="20">
        <f t="shared" si="6"/>
        <v>1.194</v>
      </c>
      <c r="G170" s="20">
        <f t="shared" si="7"/>
        <v>13.84</v>
      </c>
      <c r="H170" s="26">
        <f>LOOKUP(B170,'Batch 1'!$K$34:$K$606,'Batch 1'!$P$34:$P$606)</f>
        <v>0.54600000000000004</v>
      </c>
      <c r="I170" s="28">
        <f t="shared" si="8"/>
        <v>3.6144900000000009</v>
      </c>
    </row>
    <row r="171" spans="1:9" ht="20.100000000000001" customHeight="1" x14ac:dyDescent="0.2">
      <c r="B171" s="20">
        <v>155</v>
      </c>
      <c r="C171" s="20">
        <v>155</v>
      </c>
      <c r="D171" s="20">
        <f>LOOKUP(B171,'Batch 1'!$K$34:$K$606,'Batch 1'!$L$34:$L$606)</f>
        <v>1147</v>
      </c>
      <c r="E171" s="20">
        <f>LOOKUP(B171,'Batch 1'!$C$34:$C$625,'Batch 1'!$E$34:$E$625)</f>
        <v>13870</v>
      </c>
      <c r="F171" s="20">
        <f t="shared" si="6"/>
        <v>1.147</v>
      </c>
      <c r="G171" s="20">
        <f t="shared" si="7"/>
        <v>13.87</v>
      </c>
      <c r="H171" s="26">
        <f>LOOKUP(B171,'Batch 1'!$K$34:$K$606,'Batch 1'!$P$34:$P$606)</f>
        <v>0.5525000000000001</v>
      </c>
      <c r="I171" s="28">
        <f t="shared" si="8"/>
        <v>3.6474450000000007</v>
      </c>
    </row>
    <row r="172" spans="1:9" ht="20.100000000000001" customHeight="1" x14ac:dyDescent="0.2">
      <c r="A172" s="18"/>
      <c r="B172" s="20">
        <v>156</v>
      </c>
      <c r="C172" s="20">
        <v>156</v>
      </c>
      <c r="D172" s="20">
        <f>LOOKUP(B172,'Batch 1'!$K$34:$K$606,'Batch 1'!$L$34:$L$606)</f>
        <v>1097</v>
      </c>
      <c r="E172" s="20">
        <f>LOOKUP(B172,'Batch 1'!$C$34:$C$625,'Batch 1'!$E$34:$E$625)</f>
        <v>13900</v>
      </c>
      <c r="F172" s="20">
        <f t="shared" si="6"/>
        <v>1.097</v>
      </c>
      <c r="G172" s="20">
        <f t="shared" si="7"/>
        <v>13.9</v>
      </c>
      <c r="H172" s="26">
        <f>LOOKUP(B172,'Batch 1'!$K$34:$K$606,'Batch 1'!$P$34:$P$606)</f>
        <v>0.5625</v>
      </c>
      <c r="I172" s="28">
        <f t="shared" si="8"/>
        <v>3.6808950000000009</v>
      </c>
    </row>
    <row r="173" spans="1:9" ht="20.100000000000001" customHeight="1" x14ac:dyDescent="0.2">
      <c r="B173" s="20">
        <v>157</v>
      </c>
      <c r="C173" s="20">
        <v>157</v>
      </c>
      <c r="D173" s="20">
        <f>LOOKUP(B173,'Batch 1'!$K$34:$K$606,'Batch 1'!$L$34:$L$606)</f>
        <v>1050</v>
      </c>
      <c r="E173" s="20">
        <f>LOOKUP(B173,'Batch 1'!$C$34:$C$625,'Batch 1'!$E$34:$E$625)</f>
        <v>13920</v>
      </c>
      <c r="F173" s="20">
        <f t="shared" si="6"/>
        <v>1.05</v>
      </c>
      <c r="G173" s="20">
        <f t="shared" si="7"/>
        <v>13.92</v>
      </c>
      <c r="H173" s="26">
        <f>LOOKUP(B173,'Batch 1'!$K$34:$K$606,'Batch 1'!$P$34:$P$606)</f>
        <v>0.57400000000000007</v>
      </c>
      <c r="I173" s="28">
        <f t="shared" si="8"/>
        <v>3.7149900000000011</v>
      </c>
    </row>
    <row r="174" spans="1:9" ht="20.100000000000001" customHeight="1" x14ac:dyDescent="0.2">
      <c r="B174" s="20">
        <v>158</v>
      </c>
      <c r="C174" s="20">
        <v>158</v>
      </c>
      <c r="D174" s="20">
        <f>LOOKUP(B174,'Batch 1'!$K$34:$K$606,'Batch 1'!$L$34:$L$606)</f>
        <v>1000</v>
      </c>
      <c r="E174" s="20">
        <f>LOOKUP(B174,'Batch 1'!$C$34:$C$625,'Batch 1'!$E$34:$E$625)</f>
        <v>13960</v>
      </c>
      <c r="F174" s="20">
        <f t="shared" si="6"/>
        <v>1</v>
      </c>
      <c r="G174" s="20">
        <f t="shared" si="7"/>
        <v>13.96</v>
      </c>
      <c r="H174" s="26">
        <f>LOOKUP(B174,'Batch 1'!$K$34:$K$606,'Batch 1'!$P$34:$P$606)</f>
        <v>0.58450000000000002</v>
      </c>
      <c r="I174" s="28">
        <f t="shared" si="8"/>
        <v>3.7497450000000012</v>
      </c>
    </row>
    <row r="175" spans="1:9" ht="20.100000000000001" customHeight="1" x14ac:dyDescent="0.2">
      <c r="A175" s="18" t="s">
        <v>34</v>
      </c>
      <c r="B175" s="20">
        <v>0</v>
      </c>
      <c r="C175" s="20">
        <v>159</v>
      </c>
      <c r="D175" s="20">
        <f>LOOKUP(B175,'Batch 2'!$K$34:$K$606,'Batch 2'!$L$34:$L$606)</f>
        <v>7910</v>
      </c>
      <c r="E175" s="20">
        <f>LOOKUP(B175,'Batch 2'!$C$34:$C$625,'Batch 2'!$E$34:$E$625)</f>
        <v>13840</v>
      </c>
      <c r="F175" s="20">
        <f t="shared" si="6"/>
        <v>7.91</v>
      </c>
      <c r="G175" s="20">
        <f t="shared" si="7"/>
        <v>13.84</v>
      </c>
      <c r="H175" s="26">
        <f>LOOKUP(B175,'Batch 2'!$K$34:$K$606,'Batch 2'!$P$34:$P$606)</f>
        <v>0</v>
      </c>
      <c r="I175" s="28">
        <f t="shared" si="8"/>
        <v>3.7672800000000013</v>
      </c>
    </row>
    <row r="176" spans="1:9" ht="20.100000000000001" customHeight="1" x14ac:dyDescent="0.2">
      <c r="B176" s="20">
        <v>1</v>
      </c>
      <c r="C176" s="20">
        <v>160</v>
      </c>
      <c r="D176" s="20">
        <f>LOOKUP(B176,'Batch 2'!$K$34:$K$606,'Batch 2'!$L$34:$L$606)</f>
        <v>7880</v>
      </c>
      <c r="E176" s="20">
        <f>LOOKUP(B176,'Batch 2'!$C$34:$C$625,'Batch 2'!$E$34:$E$625)</f>
        <v>13830</v>
      </c>
      <c r="F176" s="20">
        <f t="shared" si="6"/>
        <v>7.88</v>
      </c>
      <c r="G176" s="20">
        <f t="shared" si="7"/>
        <v>13.83</v>
      </c>
      <c r="H176" s="26">
        <f>LOOKUP(B176,'Batch 2'!$K$34:$K$606,'Batch 2'!$P$34:$P$606)</f>
        <v>0.36200000000000004</v>
      </c>
      <c r="I176" s="28">
        <f t="shared" si="8"/>
        <v>3.7781400000000014</v>
      </c>
    </row>
    <row r="177" spans="2:9" ht="20.100000000000001" customHeight="1" x14ac:dyDescent="0.2">
      <c r="B177" s="20">
        <v>2</v>
      </c>
      <c r="C177" s="20">
        <v>161</v>
      </c>
      <c r="D177" s="20">
        <f>LOOKUP(B177,'Batch 2'!$K$34:$K$606,'Batch 2'!$L$34:$L$606)</f>
        <v>7830</v>
      </c>
      <c r="E177" s="20">
        <f>LOOKUP(B177,'Batch 2'!$C$34:$C$625,'Batch 2'!$E$34:$E$625)</f>
        <v>13870</v>
      </c>
      <c r="F177" s="20">
        <f t="shared" si="6"/>
        <v>7.83</v>
      </c>
      <c r="G177" s="20">
        <f t="shared" si="7"/>
        <v>13.87</v>
      </c>
      <c r="H177" s="26">
        <f>LOOKUP(B177,'Batch 2'!$K$34:$K$606,'Batch 2'!$P$34:$P$606)</f>
        <v>0.36200000000000004</v>
      </c>
      <c r="I177" s="28">
        <f t="shared" si="8"/>
        <v>3.7998600000000016</v>
      </c>
    </row>
    <row r="178" spans="2:9" ht="20.100000000000001" customHeight="1" x14ac:dyDescent="0.2">
      <c r="B178" s="20">
        <v>3</v>
      </c>
      <c r="C178" s="20">
        <v>162</v>
      </c>
      <c r="D178" s="20">
        <f>LOOKUP(B178,'Batch 2'!$K$34:$K$606,'Batch 2'!$L$34:$L$606)</f>
        <v>7770</v>
      </c>
      <c r="E178" s="20">
        <f>LOOKUP(B178,'Batch 2'!$C$34:$C$625,'Batch 2'!$E$34:$E$625)</f>
        <v>13900</v>
      </c>
      <c r="F178" s="20">
        <f t="shared" si="6"/>
        <v>7.77</v>
      </c>
      <c r="G178" s="20">
        <f t="shared" si="7"/>
        <v>13.9</v>
      </c>
      <c r="H178" s="26">
        <f>LOOKUP(B178,'Batch 2'!$K$34:$K$606,'Batch 2'!$P$34:$P$606)</f>
        <v>0.36299999999999999</v>
      </c>
      <c r="I178" s="28">
        <f t="shared" si="8"/>
        <v>3.8216100000000015</v>
      </c>
    </row>
    <row r="179" spans="2:9" ht="20.100000000000001" customHeight="1" x14ac:dyDescent="0.2">
      <c r="B179" s="20">
        <v>4</v>
      </c>
      <c r="C179" s="20">
        <v>163</v>
      </c>
      <c r="D179" s="20">
        <f>LOOKUP(B179,'Batch 2'!$K$34:$K$606,'Batch 2'!$L$34:$L$606)</f>
        <v>7710</v>
      </c>
      <c r="E179" s="20">
        <f>LOOKUP(B179,'Batch 2'!$C$34:$C$625,'Batch 2'!$E$34:$E$625)</f>
        <v>13950</v>
      </c>
      <c r="F179" s="20">
        <f t="shared" si="6"/>
        <v>7.71</v>
      </c>
      <c r="G179" s="20">
        <f t="shared" si="7"/>
        <v>13.95</v>
      </c>
      <c r="H179" s="26">
        <f>LOOKUP(B179,'Batch 2'!$K$34:$K$606,'Batch 2'!$P$34:$P$606)</f>
        <v>0.36299999999999999</v>
      </c>
      <c r="I179" s="28">
        <f t="shared" si="8"/>
        <v>3.8433900000000016</v>
      </c>
    </row>
    <row r="180" spans="2:9" ht="20.100000000000001" customHeight="1" x14ac:dyDescent="0.2">
      <c r="B180" s="20">
        <v>5</v>
      </c>
      <c r="C180" s="20">
        <v>164</v>
      </c>
      <c r="D180" s="20">
        <f>LOOKUP(B180,'Batch 2'!$K$34:$K$606,'Batch 2'!$L$34:$L$606)</f>
        <v>7650</v>
      </c>
      <c r="E180" s="20">
        <f>LOOKUP(B180,'Batch 2'!$C$34:$C$625,'Batch 2'!$E$34:$E$625)</f>
        <v>13980</v>
      </c>
      <c r="F180" s="20">
        <f t="shared" si="6"/>
        <v>7.65</v>
      </c>
      <c r="G180" s="20">
        <f t="shared" si="7"/>
        <v>13.98</v>
      </c>
      <c r="H180" s="26">
        <f>LOOKUP(B180,'Batch 2'!$K$34:$K$606,'Batch 2'!$P$34:$P$606)</f>
        <v>0.36450000000000005</v>
      </c>
      <c r="I180" s="28">
        <f t="shared" si="8"/>
        <v>3.8652150000000018</v>
      </c>
    </row>
    <row r="181" spans="2:9" ht="20.100000000000001" customHeight="1" x14ac:dyDescent="0.2">
      <c r="B181" s="20">
        <v>6</v>
      </c>
      <c r="C181" s="20">
        <v>165</v>
      </c>
      <c r="D181" s="20">
        <f>LOOKUP(B181,'Batch 2'!$K$34:$K$606,'Batch 2'!$L$34:$L$606)</f>
        <v>7620</v>
      </c>
      <c r="E181" s="20">
        <f>LOOKUP(B181,'Batch 2'!$C$34:$C$625,'Batch 2'!$E$34:$E$625)</f>
        <v>14020</v>
      </c>
      <c r="F181" s="20">
        <f t="shared" si="6"/>
        <v>7.62</v>
      </c>
      <c r="G181" s="20">
        <f t="shared" si="7"/>
        <v>14.02</v>
      </c>
      <c r="H181" s="26">
        <f>LOOKUP(B181,'Batch 2'!$K$34:$K$606,'Batch 2'!$P$34:$P$606)</f>
        <v>0.36400000000000005</v>
      </c>
      <c r="I181" s="28">
        <f t="shared" si="8"/>
        <v>3.8870700000000018</v>
      </c>
    </row>
    <row r="182" spans="2:9" ht="20.100000000000001" customHeight="1" x14ac:dyDescent="0.2">
      <c r="B182" s="20">
        <v>7</v>
      </c>
      <c r="C182" s="20">
        <v>166</v>
      </c>
      <c r="D182" s="20">
        <f>LOOKUP(B182,'Batch 2'!$K$34:$K$606,'Batch 2'!$L$34:$L$606)</f>
        <v>7580</v>
      </c>
      <c r="E182" s="20">
        <f>LOOKUP(B182,'Batch 2'!$C$34:$C$625,'Batch 2'!$E$34:$E$625)</f>
        <v>14050</v>
      </c>
      <c r="F182" s="20">
        <f t="shared" si="6"/>
        <v>7.58</v>
      </c>
      <c r="G182" s="20">
        <f t="shared" si="7"/>
        <v>14.05</v>
      </c>
      <c r="H182" s="26">
        <f>LOOKUP(B182,'Batch 2'!$K$34:$K$606,'Batch 2'!$P$34:$P$606)</f>
        <v>0.36450000000000005</v>
      </c>
      <c r="I182" s="28">
        <f t="shared" si="8"/>
        <v>3.9089250000000018</v>
      </c>
    </row>
    <row r="183" spans="2:9" ht="20.100000000000001" customHeight="1" x14ac:dyDescent="0.2">
      <c r="B183" s="20">
        <v>8</v>
      </c>
      <c r="C183" s="20">
        <v>167</v>
      </c>
      <c r="D183" s="20">
        <f>LOOKUP(B183,'Batch 2'!$K$34:$K$606,'Batch 2'!$L$34:$L$606)</f>
        <v>7540</v>
      </c>
      <c r="E183" s="20">
        <f>LOOKUP(B183,'Batch 2'!$C$34:$C$625,'Batch 2'!$E$34:$E$625)</f>
        <v>14090</v>
      </c>
      <c r="F183" s="20">
        <f t="shared" si="6"/>
        <v>7.54</v>
      </c>
      <c r="G183" s="20">
        <f t="shared" si="7"/>
        <v>14.09</v>
      </c>
      <c r="H183" s="26">
        <f>LOOKUP(B183,'Batch 2'!$K$34:$K$606,'Batch 2'!$P$34:$P$606)</f>
        <v>0.36399999999999999</v>
      </c>
      <c r="I183" s="28">
        <f t="shared" si="8"/>
        <v>3.9307800000000017</v>
      </c>
    </row>
    <row r="184" spans="2:9" ht="20.100000000000001" customHeight="1" x14ac:dyDescent="0.2">
      <c r="B184" s="20">
        <v>9</v>
      </c>
      <c r="C184" s="20">
        <v>168</v>
      </c>
      <c r="D184" s="20">
        <f>LOOKUP(B184,'Batch 2'!$K$34:$K$606,'Batch 2'!$L$34:$L$606)</f>
        <v>7500</v>
      </c>
      <c r="E184" s="20">
        <f>LOOKUP(B184,'Batch 2'!$C$34:$C$625,'Batch 2'!$E$34:$E$625)</f>
        <v>14130</v>
      </c>
      <c r="F184" s="20">
        <f t="shared" si="6"/>
        <v>7.5</v>
      </c>
      <c r="G184" s="20">
        <f t="shared" si="7"/>
        <v>14.13</v>
      </c>
      <c r="H184" s="26">
        <f>LOOKUP(B184,'Batch 2'!$K$34:$K$606,'Batch 2'!$P$34:$P$606)</f>
        <v>0.36450000000000005</v>
      </c>
      <c r="I184" s="28">
        <f t="shared" si="8"/>
        <v>3.9526350000000017</v>
      </c>
    </row>
    <row r="185" spans="2:9" ht="20.100000000000001" customHeight="1" x14ac:dyDescent="0.2">
      <c r="B185" s="20">
        <v>10</v>
      </c>
      <c r="C185" s="20">
        <v>169</v>
      </c>
      <c r="D185" s="20">
        <f>LOOKUP(B185,'Batch 2'!$K$34:$K$606,'Batch 2'!$L$34:$L$606)</f>
        <v>7450</v>
      </c>
      <c r="E185" s="20">
        <f>LOOKUP(B185,'Batch 2'!$C$34:$C$625,'Batch 2'!$E$34:$E$625)</f>
        <v>14150</v>
      </c>
      <c r="F185" s="20">
        <f t="shared" si="6"/>
        <v>7.45</v>
      </c>
      <c r="G185" s="20">
        <f t="shared" si="7"/>
        <v>14.15</v>
      </c>
      <c r="H185" s="26">
        <f>LOOKUP(B185,'Batch 2'!$K$34:$K$606,'Batch 2'!$P$34:$P$606)</f>
        <v>0.36349999999999999</v>
      </c>
      <c r="I185" s="28">
        <f t="shared" si="8"/>
        <v>3.9744750000000018</v>
      </c>
    </row>
    <row r="186" spans="2:9" ht="20.100000000000001" customHeight="1" x14ac:dyDescent="0.2">
      <c r="B186" s="20">
        <v>11</v>
      </c>
      <c r="C186" s="20">
        <v>170</v>
      </c>
      <c r="D186" s="20">
        <f>LOOKUP(B186,'Batch 2'!$K$34:$K$606,'Batch 2'!$L$34:$L$606)</f>
        <v>7400</v>
      </c>
      <c r="E186" s="20">
        <f>LOOKUP(B186,'Batch 2'!$C$34:$C$625,'Batch 2'!$E$34:$E$625)</f>
        <v>14190</v>
      </c>
      <c r="F186" s="20">
        <f t="shared" si="6"/>
        <v>7.4</v>
      </c>
      <c r="G186" s="20">
        <f t="shared" si="7"/>
        <v>14.19</v>
      </c>
      <c r="H186" s="26">
        <f>LOOKUP(B186,'Batch 2'!$K$34:$K$606,'Batch 2'!$P$34:$P$606)</f>
        <v>0.36450000000000005</v>
      </c>
      <c r="I186" s="28">
        <f t="shared" si="8"/>
        <v>3.9963150000000018</v>
      </c>
    </row>
    <row r="187" spans="2:9" ht="20.100000000000001" customHeight="1" x14ac:dyDescent="0.2">
      <c r="B187" s="20">
        <v>12</v>
      </c>
      <c r="C187" s="20">
        <v>171</v>
      </c>
      <c r="D187" s="20">
        <f>LOOKUP(B187,'Batch 2'!$K$34:$K$606,'Batch 2'!$L$34:$L$606)</f>
        <v>7350</v>
      </c>
      <c r="E187" s="20">
        <f>LOOKUP(B187,'Batch 2'!$C$34:$C$625,'Batch 2'!$E$34:$E$625)</f>
        <v>14240</v>
      </c>
      <c r="F187" s="20">
        <f t="shared" si="6"/>
        <v>7.35</v>
      </c>
      <c r="G187" s="20">
        <f t="shared" si="7"/>
        <v>14.24</v>
      </c>
      <c r="H187" s="26">
        <f>LOOKUP(B187,'Batch 2'!$K$34:$K$606,'Batch 2'!$P$34:$P$606)</f>
        <v>0.36349999999999999</v>
      </c>
      <c r="I187" s="28">
        <f t="shared" si="8"/>
        <v>4.0181550000000019</v>
      </c>
    </row>
    <row r="188" spans="2:9" ht="20.100000000000001" customHeight="1" x14ac:dyDescent="0.2">
      <c r="B188" s="20">
        <v>13</v>
      </c>
      <c r="C188" s="20">
        <v>172</v>
      </c>
      <c r="D188" s="20">
        <f>LOOKUP(B188,'Batch 2'!$K$34:$K$606,'Batch 2'!$L$34:$L$606)</f>
        <v>7310</v>
      </c>
      <c r="E188" s="20">
        <f>LOOKUP(B188,'Batch 2'!$C$34:$C$625,'Batch 2'!$E$34:$E$625)</f>
        <v>14270</v>
      </c>
      <c r="F188" s="20">
        <f t="shared" si="6"/>
        <v>7.31</v>
      </c>
      <c r="G188" s="20">
        <f t="shared" si="7"/>
        <v>14.27</v>
      </c>
      <c r="H188" s="26">
        <f>LOOKUP(B188,'Batch 2'!$K$34:$K$606,'Batch 2'!$P$34:$P$606)</f>
        <v>0.36450000000000005</v>
      </c>
      <c r="I188" s="28">
        <f t="shared" si="8"/>
        <v>4.039995000000002</v>
      </c>
    </row>
    <row r="189" spans="2:9" ht="20.100000000000001" customHeight="1" x14ac:dyDescent="0.2">
      <c r="B189" s="20">
        <v>14</v>
      </c>
      <c r="C189" s="20">
        <v>173</v>
      </c>
      <c r="D189" s="20">
        <f>LOOKUP(B189,'Batch 2'!$K$34:$K$606,'Batch 2'!$L$34:$L$606)</f>
        <v>7270</v>
      </c>
      <c r="E189" s="20">
        <f>LOOKUP(B189,'Batch 2'!$C$34:$C$625,'Batch 2'!$E$34:$E$625)</f>
        <v>14300</v>
      </c>
      <c r="F189" s="20">
        <f t="shared" si="6"/>
        <v>7.27</v>
      </c>
      <c r="G189" s="20">
        <f t="shared" si="7"/>
        <v>14.3</v>
      </c>
      <c r="H189" s="26">
        <f>LOOKUP(B189,'Batch 2'!$K$34:$K$606,'Batch 2'!$P$34:$P$606)</f>
        <v>0.36450000000000005</v>
      </c>
      <c r="I189" s="28">
        <f t="shared" si="8"/>
        <v>4.0618650000000018</v>
      </c>
    </row>
    <row r="190" spans="2:9" ht="20.100000000000001" customHeight="1" x14ac:dyDescent="0.2">
      <c r="B190" s="20">
        <v>15</v>
      </c>
      <c r="C190" s="20">
        <v>174</v>
      </c>
      <c r="D190" s="20">
        <f>LOOKUP(B190,'Batch 2'!$K$34:$K$606,'Batch 2'!$L$34:$L$606)</f>
        <v>7220</v>
      </c>
      <c r="E190" s="20">
        <f>LOOKUP(B190,'Batch 2'!$C$34:$C$625,'Batch 2'!$E$34:$E$625)</f>
        <v>14340</v>
      </c>
      <c r="F190" s="20">
        <f t="shared" si="6"/>
        <v>7.22</v>
      </c>
      <c r="G190" s="20">
        <f t="shared" si="7"/>
        <v>14.34</v>
      </c>
      <c r="H190" s="26">
        <f>LOOKUP(B190,'Batch 2'!$K$34:$K$606,'Batch 2'!$P$34:$P$606)</f>
        <v>0.36400000000000005</v>
      </c>
      <c r="I190" s="28">
        <f t="shared" si="8"/>
        <v>4.0837200000000022</v>
      </c>
    </row>
    <row r="191" spans="2:9" ht="20.100000000000001" customHeight="1" x14ac:dyDescent="0.2">
      <c r="B191" s="20">
        <v>16</v>
      </c>
      <c r="C191" s="20">
        <v>175</v>
      </c>
      <c r="D191" s="20">
        <f>LOOKUP(B191,'Batch 2'!$K$34:$K$606,'Batch 2'!$L$34:$L$606)</f>
        <v>7200</v>
      </c>
      <c r="E191" s="20">
        <f>LOOKUP(B191,'Batch 2'!$C$34:$C$625,'Batch 2'!$E$34:$E$625)</f>
        <v>14370</v>
      </c>
      <c r="F191" s="20">
        <f t="shared" si="6"/>
        <v>7.2</v>
      </c>
      <c r="G191" s="20">
        <f t="shared" si="7"/>
        <v>14.37</v>
      </c>
      <c r="H191" s="26">
        <f>LOOKUP(B191,'Batch 2'!$K$34:$K$606,'Batch 2'!$P$34:$P$606)</f>
        <v>0.36450000000000005</v>
      </c>
      <c r="I191" s="28">
        <f t="shared" si="8"/>
        <v>4.1055750000000026</v>
      </c>
    </row>
    <row r="192" spans="2:9" ht="20.100000000000001" customHeight="1" x14ac:dyDescent="0.2">
      <c r="B192" s="20">
        <v>17</v>
      </c>
      <c r="C192" s="20">
        <v>176</v>
      </c>
      <c r="D192" s="20">
        <f>LOOKUP(B192,'Batch 2'!$K$34:$K$606,'Batch 2'!$L$34:$L$606)</f>
        <v>7160</v>
      </c>
      <c r="E192" s="20">
        <f>LOOKUP(B192,'Batch 2'!$C$34:$C$625,'Batch 2'!$E$34:$E$625)</f>
        <v>14400</v>
      </c>
      <c r="F192" s="20">
        <f t="shared" si="6"/>
        <v>7.16</v>
      </c>
      <c r="G192" s="20">
        <f t="shared" si="7"/>
        <v>14.4</v>
      </c>
      <c r="H192" s="26">
        <f>LOOKUP(B192,'Batch 2'!$K$34:$K$606,'Batch 2'!$P$34:$P$606)</f>
        <v>0.36450000000000005</v>
      </c>
      <c r="I192" s="28">
        <f t="shared" si="8"/>
        <v>4.1274450000000025</v>
      </c>
    </row>
    <row r="193" spans="2:9" ht="20.100000000000001" customHeight="1" x14ac:dyDescent="0.2">
      <c r="B193" s="20">
        <v>18</v>
      </c>
      <c r="C193" s="20">
        <v>177</v>
      </c>
      <c r="D193" s="20">
        <f>LOOKUP(B193,'Batch 2'!$K$34:$K$606,'Batch 2'!$L$34:$L$606)</f>
        <v>7120</v>
      </c>
      <c r="E193" s="20">
        <f>LOOKUP(B193,'Batch 2'!$C$34:$C$625,'Batch 2'!$E$34:$E$625)</f>
        <v>14450</v>
      </c>
      <c r="F193" s="20">
        <f t="shared" si="6"/>
        <v>7.12</v>
      </c>
      <c r="G193" s="20">
        <f t="shared" si="7"/>
        <v>14.45</v>
      </c>
      <c r="H193" s="26">
        <f>LOOKUP(B193,'Batch 2'!$K$34:$K$606,'Batch 2'!$P$34:$P$606)</f>
        <v>0.36499999999999999</v>
      </c>
      <c r="I193" s="28">
        <f t="shared" si="8"/>
        <v>4.1493300000000026</v>
      </c>
    </row>
    <row r="194" spans="2:9" ht="20.100000000000001" customHeight="1" x14ac:dyDescent="0.2">
      <c r="B194" s="20">
        <v>19</v>
      </c>
      <c r="C194" s="20">
        <v>178</v>
      </c>
      <c r="D194" s="20">
        <f>LOOKUP(B194,'Batch 2'!$K$34:$K$606,'Batch 2'!$L$34:$L$606)</f>
        <v>7070</v>
      </c>
      <c r="E194" s="20">
        <f>LOOKUP(B194,'Batch 2'!$C$34:$C$625,'Batch 2'!$E$34:$E$625)</f>
        <v>14480</v>
      </c>
      <c r="F194" s="20">
        <f t="shared" si="6"/>
        <v>7.07</v>
      </c>
      <c r="G194" s="20">
        <f t="shared" si="7"/>
        <v>14.48</v>
      </c>
      <c r="H194" s="26">
        <f>LOOKUP(B194,'Batch 2'!$K$34:$K$606,'Batch 2'!$P$34:$P$606)</f>
        <v>0.36400000000000005</v>
      </c>
      <c r="I194" s="28">
        <f t="shared" si="8"/>
        <v>4.1712000000000025</v>
      </c>
    </row>
    <row r="195" spans="2:9" ht="20.100000000000001" customHeight="1" x14ac:dyDescent="0.2">
      <c r="B195" s="20">
        <v>20</v>
      </c>
      <c r="C195" s="20">
        <v>179</v>
      </c>
      <c r="D195" s="20">
        <f>LOOKUP(B195,'Batch 2'!$K$34:$K$606,'Batch 2'!$L$34:$L$606)</f>
        <v>7020</v>
      </c>
      <c r="E195" s="20">
        <f>LOOKUP(B195,'Batch 2'!$C$34:$C$625,'Batch 2'!$E$34:$E$625)</f>
        <v>14500</v>
      </c>
      <c r="F195" s="20">
        <f t="shared" si="6"/>
        <v>7.02</v>
      </c>
      <c r="G195" s="20">
        <f t="shared" si="7"/>
        <v>14.5</v>
      </c>
      <c r="H195" s="26">
        <f>LOOKUP(B195,'Batch 2'!$K$34:$K$606,'Batch 2'!$P$34:$P$606)</f>
        <v>0.36299999999999999</v>
      </c>
      <c r="I195" s="28">
        <f t="shared" si="8"/>
        <v>4.1930100000000028</v>
      </c>
    </row>
    <row r="196" spans="2:9" ht="20.100000000000001" customHeight="1" x14ac:dyDescent="0.2">
      <c r="B196" s="20">
        <v>21</v>
      </c>
      <c r="C196" s="20">
        <v>180</v>
      </c>
      <c r="D196" s="20">
        <f>LOOKUP(B196,'Batch 2'!$K$34:$K$606,'Batch 2'!$L$34:$L$606)</f>
        <v>6980</v>
      </c>
      <c r="E196" s="20">
        <f>LOOKUP(B196,'Batch 2'!$C$34:$C$625,'Batch 2'!$E$34:$E$625)</f>
        <v>14540</v>
      </c>
      <c r="F196" s="20">
        <f t="shared" si="6"/>
        <v>6.98</v>
      </c>
      <c r="G196" s="20">
        <f t="shared" si="7"/>
        <v>14.54</v>
      </c>
      <c r="H196" s="26">
        <f>LOOKUP(B196,'Batch 2'!$K$34:$K$606,'Batch 2'!$P$34:$P$606)</f>
        <v>0.36349999999999999</v>
      </c>
      <c r="I196" s="28">
        <f t="shared" si="8"/>
        <v>4.2148050000000028</v>
      </c>
    </row>
    <row r="197" spans="2:9" ht="20.100000000000001" customHeight="1" x14ac:dyDescent="0.2">
      <c r="B197" s="20">
        <v>22</v>
      </c>
      <c r="C197" s="20">
        <v>181</v>
      </c>
      <c r="D197" s="20">
        <f>LOOKUP(B197,'Batch 2'!$K$34:$K$606,'Batch 2'!$L$34:$L$606)</f>
        <v>6940</v>
      </c>
      <c r="E197" s="20">
        <f>LOOKUP(B197,'Batch 2'!$C$34:$C$625,'Batch 2'!$E$34:$E$625)</f>
        <v>14590</v>
      </c>
      <c r="F197" s="20">
        <f t="shared" si="6"/>
        <v>6.94</v>
      </c>
      <c r="G197" s="20">
        <f t="shared" si="7"/>
        <v>14.59</v>
      </c>
      <c r="H197" s="26">
        <f>LOOKUP(B197,'Batch 2'!$K$34:$K$606,'Batch 2'!$P$34:$P$606)</f>
        <v>0.36349999999999999</v>
      </c>
      <c r="I197" s="28">
        <f t="shared" si="8"/>
        <v>4.2366150000000031</v>
      </c>
    </row>
    <row r="198" spans="2:9" ht="20.100000000000001" customHeight="1" x14ac:dyDescent="0.2">
      <c r="B198" s="20">
        <v>23</v>
      </c>
      <c r="C198" s="20">
        <v>182</v>
      </c>
      <c r="D198" s="20">
        <f>LOOKUP(B198,'Batch 2'!$K$34:$K$606,'Batch 2'!$L$34:$L$606)</f>
        <v>6890</v>
      </c>
      <c r="E198" s="20">
        <f>LOOKUP(B198,'Batch 2'!$C$34:$C$625,'Batch 2'!$E$34:$E$625)</f>
        <v>14620</v>
      </c>
      <c r="F198" s="20">
        <f t="shared" si="6"/>
        <v>6.89</v>
      </c>
      <c r="G198" s="20">
        <f t="shared" si="7"/>
        <v>14.62</v>
      </c>
      <c r="H198" s="26">
        <f>LOOKUP(B198,'Batch 2'!$K$34:$K$606,'Batch 2'!$P$34:$P$606)</f>
        <v>0.36349999999999999</v>
      </c>
      <c r="I198" s="28">
        <f t="shared" si="8"/>
        <v>4.2584250000000035</v>
      </c>
    </row>
    <row r="199" spans="2:9" ht="20.100000000000001" customHeight="1" x14ac:dyDescent="0.2">
      <c r="B199" s="20">
        <v>24</v>
      </c>
      <c r="C199" s="20">
        <v>183</v>
      </c>
      <c r="D199" s="20">
        <f>LOOKUP(B199,'Batch 2'!$K$34:$K$606,'Batch 2'!$L$34:$L$606)</f>
        <v>6840</v>
      </c>
      <c r="E199" s="20">
        <f>LOOKUP(B199,'Batch 2'!$C$34:$C$625,'Batch 2'!$E$34:$E$625)</f>
        <v>14640</v>
      </c>
      <c r="F199" s="20">
        <f t="shared" si="6"/>
        <v>6.84</v>
      </c>
      <c r="G199" s="20">
        <f t="shared" si="7"/>
        <v>14.64</v>
      </c>
      <c r="H199" s="26">
        <f>LOOKUP(B199,'Batch 2'!$K$34:$K$606,'Batch 2'!$P$34:$P$606)</f>
        <v>0.36349999999999999</v>
      </c>
      <c r="I199" s="28">
        <f t="shared" si="8"/>
        <v>4.2802350000000038</v>
      </c>
    </row>
    <row r="200" spans="2:9" ht="20.100000000000001" customHeight="1" x14ac:dyDescent="0.2">
      <c r="B200" s="20">
        <v>25</v>
      </c>
      <c r="C200" s="20">
        <v>184</v>
      </c>
      <c r="D200" s="20">
        <f>LOOKUP(B200,'Batch 2'!$K$34:$K$606,'Batch 2'!$L$34:$L$606)</f>
        <v>6800</v>
      </c>
      <c r="E200" s="20">
        <f>LOOKUP(B200,'Batch 2'!$C$34:$C$625,'Batch 2'!$E$34:$E$625)</f>
        <v>14670</v>
      </c>
      <c r="F200" s="20">
        <f t="shared" si="6"/>
        <v>6.8</v>
      </c>
      <c r="G200" s="20">
        <f t="shared" si="7"/>
        <v>14.67</v>
      </c>
      <c r="H200" s="26">
        <f>LOOKUP(B200,'Batch 2'!$K$34:$K$606,'Batch 2'!$P$34:$P$606)</f>
        <v>0.36450000000000005</v>
      </c>
      <c r="I200" s="28">
        <f t="shared" si="8"/>
        <v>4.3020750000000039</v>
      </c>
    </row>
    <row r="201" spans="2:9" ht="20.100000000000001" customHeight="1" x14ac:dyDescent="0.2">
      <c r="B201" s="20">
        <v>26</v>
      </c>
      <c r="C201" s="20">
        <v>185</v>
      </c>
      <c r="D201" s="20">
        <f>LOOKUP(B201,'Batch 2'!$K$34:$K$606,'Batch 2'!$L$34:$L$606)</f>
        <v>6750</v>
      </c>
      <c r="E201" s="20">
        <f>LOOKUP(B201,'Batch 2'!$C$34:$C$625,'Batch 2'!$E$34:$E$625)</f>
        <v>14710</v>
      </c>
      <c r="F201" s="20">
        <f t="shared" si="6"/>
        <v>6.75</v>
      </c>
      <c r="G201" s="20">
        <f t="shared" si="7"/>
        <v>14.71</v>
      </c>
      <c r="H201" s="26">
        <f>LOOKUP(B201,'Batch 2'!$K$34:$K$606,'Batch 2'!$P$34:$P$606)</f>
        <v>0.36400000000000005</v>
      </c>
      <c r="I201" s="28">
        <f t="shared" si="8"/>
        <v>4.3239300000000043</v>
      </c>
    </row>
    <row r="202" spans="2:9" ht="20.100000000000001" customHeight="1" x14ac:dyDescent="0.2">
      <c r="B202" s="20">
        <v>27</v>
      </c>
      <c r="C202" s="20">
        <v>186</v>
      </c>
      <c r="D202" s="20">
        <f>LOOKUP(B202,'Batch 2'!$K$34:$K$606,'Batch 2'!$L$34:$L$606)</f>
        <v>6710</v>
      </c>
      <c r="E202" s="20">
        <f>LOOKUP(B202,'Batch 2'!$C$34:$C$625,'Batch 2'!$E$34:$E$625)</f>
        <v>14750</v>
      </c>
      <c r="F202" s="20">
        <f t="shared" si="6"/>
        <v>6.71</v>
      </c>
      <c r="G202" s="20">
        <f t="shared" si="7"/>
        <v>14.75</v>
      </c>
      <c r="H202" s="26">
        <f>LOOKUP(B202,'Batch 2'!$K$34:$K$606,'Batch 2'!$P$34:$P$606)</f>
        <v>0.36349999999999999</v>
      </c>
      <c r="I202" s="28">
        <f t="shared" si="8"/>
        <v>4.345755000000004</v>
      </c>
    </row>
    <row r="203" spans="2:9" ht="20.100000000000001" customHeight="1" x14ac:dyDescent="0.2">
      <c r="B203" s="20">
        <v>28</v>
      </c>
      <c r="C203" s="20">
        <v>187</v>
      </c>
      <c r="D203" s="20">
        <f>LOOKUP(B203,'Batch 2'!$K$34:$K$606,'Batch 2'!$L$34:$L$606)</f>
        <v>6660</v>
      </c>
      <c r="E203" s="20">
        <f>LOOKUP(B203,'Batch 2'!$C$34:$C$625,'Batch 2'!$E$34:$E$625)</f>
        <v>14790</v>
      </c>
      <c r="F203" s="20">
        <f t="shared" si="6"/>
        <v>6.66</v>
      </c>
      <c r="G203" s="20">
        <f t="shared" si="7"/>
        <v>14.79</v>
      </c>
      <c r="H203" s="26">
        <f>LOOKUP(B203,'Batch 2'!$K$34:$K$606,'Batch 2'!$P$34:$P$606)</f>
        <v>0.36400000000000005</v>
      </c>
      <c r="I203" s="28">
        <f t="shared" si="8"/>
        <v>4.3675800000000038</v>
      </c>
    </row>
    <row r="204" spans="2:9" ht="20.100000000000001" customHeight="1" x14ac:dyDescent="0.2">
      <c r="B204" s="20">
        <v>29</v>
      </c>
      <c r="C204" s="20">
        <v>188</v>
      </c>
      <c r="D204" s="20">
        <f>LOOKUP(B204,'Batch 2'!$K$34:$K$606,'Batch 2'!$L$34:$L$606)</f>
        <v>6610</v>
      </c>
      <c r="E204" s="20">
        <f>LOOKUP(B204,'Batch 2'!$C$34:$C$625,'Batch 2'!$E$34:$E$625)</f>
        <v>14810</v>
      </c>
      <c r="F204" s="20">
        <f t="shared" si="6"/>
        <v>6.61</v>
      </c>
      <c r="G204" s="20">
        <f t="shared" si="7"/>
        <v>14.81</v>
      </c>
      <c r="H204" s="26">
        <f>LOOKUP(B204,'Batch 2'!$K$34:$K$606,'Batch 2'!$P$34:$P$606)</f>
        <v>0.36400000000000005</v>
      </c>
      <c r="I204" s="28">
        <f t="shared" si="8"/>
        <v>4.3894200000000039</v>
      </c>
    </row>
    <row r="205" spans="2:9" ht="20.100000000000001" customHeight="1" x14ac:dyDescent="0.2">
      <c r="B205" s="20">
        <v>30</v>
      </c>
      <c r="C205" s="20">
        <v>189</v>
      </c>
      <c r="D205" s="20">
        <f>LOOKUP(B205,'Batch 2'!$K$34:$K$606,'Batch 2'!$L$34:$L$606)</f>
        <v>6560</v>
      </c>
      <c r="E205" s="20">
        <f>LOOKUP(B205,'Batch 2'!$C$34:$C$625,'Batch 2'!$E$34:$E$625)</f>
        <v>14850</v>
      </c>
      <c r="F205" s="20">
        <f t="shared" si="6"/>
        <v>6.56</v>
      </c>
      <c r="G205" s="20">
        <f t="shared" si="7"/>
        <v>14.85</v>
      </c>
      <c r="H205" s="26">
        <f>LOOKUP(B205,'Batch 2'!$K$34:$K$606,'Batch 2'!$P$34:$P$606)</f>
        <v>0.36450000000000005</v>
      </c>
      <c r="I205" s="28">
        <f t="shared" si="8"/>
        <v>4.4112750000000043</v>
      </c>
    </row>
    <row r="206" spans="2:9" ht="20.100000000000001" customHeight="1" x14ac:dyDescent="0.2">
      <c r="B206" s="20">
        <v>31</v>
      </c>
      <c r="C206" s="20">
        <v>190</v>
      </c>
      <c r="D206" s="20">
        <f>LOOKUP(B206,'Batch 2'!$K$34:$K$606,'Batch 2'!$L$34:$L$606)</f>
        <v>6510</v>
      </c>
      <c r="E206" s="20">
        <f>LOOKUP(B206,'Batch 2'!$C$34:$C$625,'Batch 2'!$E$34:$E$625)</f>
        <v>14870</v>
      </c>
      <c r="F206" s="20">
        <f t="shared" si="6"/>
        <v>6.51</v>
      </c>
      <c r="G206" s="20">
        <f t="shared" si="7"/>
        <v>14.87</v>
      </c>
      <c r="H206" s="26">
        <f>LOOKUP(B206,'Batch 2'!$K$34:$K$606,'Batch 2'!$P$34:$P$606)</f>
        <v>0.36450000000000005</v>
      </c>
      <c r="I206" s="28">
        <f t="shared" si="8"/>
        <v>4.4331450000000041</v>
      </c>
    </row>
    <row r="207" spans="2:9" ht="20.100000000000001" customHeight="1" x14ac:dyDescent="0.2">
      <c r="B207" s="20">
        <v>32</v>
      </c>
      <c r="C207" s="20">
        <v>191</v>
      </c>
      <c r="D207" s="20">
        <f>LOOKUP(B207,'Batch 2'!$K$34:$K$606,'Batch 2'!$L$34:$L$606)</f>
        <v>6470</v>
      </c>
      <c r="E207" s="20">
        <f>LOOKUP(B207,'Batch 2'!$C$34:$C$625,'Batch 2'!$E$34:$E$625)</f>
        <v>14920</v>
      </c>
      <c r="F207" s="20">
        <f t="shared" si="6"/>
        <v>6.47</v>
      </c>
      <c r="G207" s="20">
        <f t="shared" si="7"/>
        <v>14.92</v>
      </c>
      <c r="H207" s="26">
        <f>LOOKUP(B207,'Batch 2'!$K$34:$K$606,'Batch 2'!$P$34:$P$606)</f>
        <v>0.36600000000000005</v>
      </c>
      <c r="I207" s="28">
        <f t="shared" si="8"/>
        <v>4.455060000000004</v>
      </c>
    </row>
    <row r="208" spans="2:9" ht="20.100000000000001" customHeight="1" x14ac:dyDescent="0.2">
      <c r="B208" s="20">
        <v>33</v>
      </c>
      <c r="C208" s="20">
        <v>192</v>
      </c>
      <c r="D208" s="20">
        <f>LOOKUP(B208,'Batch 2'!$K$34:$K$606,'Batch 2'!$L$34:$L$606)</f>
        <v>6420</v>
      </c>
      <c r="E208" s="20">
        <f>LOOKUP(B208,'Batch 2'!$C$34:$C$625,'Batch 2'!$E$34:$E$625)</f>
        <v>14950</v>
      </c>
      <c r="F208" s="20">
        <f t="shared" si="6"/>
        <v>6.42</v>
      </c>
      <c r="G208" s="20">
        <f t="shared" si="7"/>
        <v>14.95</v>
      </c>
      <c r="H208" s="26">
        <f>LOOKUP(B208,'Batch 2'!$K$34:$K$606,'Batch 2'!$P$34:$P$606)</f>
        <v>0.36450000000000005</v>
      </c>
      <c r="I208" s="28">
        <f t="shared" si="8"/>
        <v>4.4769750000000039</v>
      </c>
    </row>
    <row r="209" spans="2:9" ht="20.100000000000001" customHeight="1" x14ac:dyDescent="0.2">
      <c r="B209" s="20">
        <v>34</v>
      </c>
      <c r="C209" s="20">
        <v>193</v>
      </c>
      <c r="D209" s="20">
        <f>LOOKUP(B209,'Batch 2'!$K$34:$K$606,'Batch 2'!$L$34:$L$606)</f>
        <v>6380</v>
      </c>
      <c r="E209" s="20">
        <f>LOOKUP(B209,'Batch 2'!$C$34:$C$625,'Batch 2'!$E$34:$E$625)</f>
        <v>14970</v>
      </c>
      <c r="F209" s="20">
        <f t="shared" ref="F209:F272" si="9">D209/1000</f>
        <v>6.38</v>
      </c>
      <c r="G209" s="20">
        <f t="shared" ref="G209:G272" si="10">E209/1000</f>
        <v>14.97</v>
      </c>
      <c r="H209" s="26">
        <f>LOOKUP(B209,'Batch 2'!$K$34:$K$606,'Batch 2'!$P$34:$P$606)</f>
        <v>0.36450000000000005</v>
      </c>
      <c r="I209" s="28">
        <f t="shared" si="8"/>
        <v>4.4988450000000038</v>
      </c>
    </row>
    <row r="210" spans="2:9" ht="20.100000000000001" customHeight="1" x14ac:dyDescent="0.2">
      <c r="B210" s="20">
        <v>35</v>
      </c>
      <c r="C210" s="20">
        <v>194</v>
      </c>
      <c r="D210" s="20">
        <f>LOOKUP(B210,'Batch 2'!$K$34:$K$606,'Batch 2'!$L$34:$L$606)</f>
        <v>6330</v>
      </c>
      <c r="E210" s="20">
        <f>LOOKUP(B210,'Batch 2'!$C$34:$C$625,'Batch 2'!$E$34:$E$625)</f>
        <v>15010</v>
      </c>
      <c r="F210" s="20">
        <f t="shared" si="9"/>
        <v>6.33</v>
      </c>
      <c r="G210" s="20">
        <f t="shared" si="10"/>
        <v>15.01</v>
      </c>
      <c r="H210" s="26">
        <f>LOOKUP(B210,'Batch 2'!$K$34:$K$606,'Batch 2'!$P$34:$P$606)</f>
        <v>0.36450000000000005</v>
      </c>
      <c r="I210" s="28">
        <f t="shared" ref="I210:I273" si="11">AVERAGE(H210,H209)*((C210-C209)/60)*3.6+I209</f>
        <v>4.5207150000000036</v>
      </c>
    </row>
    <row r="211" spans="2:9" ht="20.100000000000001" customHeight="1" x14ac:dyDescent="0.2">
      <c r="B211" s="20">
        <v>36</v>
      </c>
      <c r="C211" s="20">
        <v>195</v>
      </c>
      <c r="D211" s="20">
        <f>LOOKUP(B211,'Batch 2'!$K$34:$K$606,'Batch 2'!$L$34:$L$606)</f>
        <v>6290</v>
      </c>
      <c r="E211" s="20">
        <f>LOOKUP(B211,'Batch 2'!$C$34:$C$625,'Batch 2'!$E$34:$E$625)</f>
        <v>15040</v>
      </c>
      <c r="F211" s="20">
        <f t="shared" si="9"/>
        <v>6.29</v>
      </c>
      <c r="G211" s="20">
        <f t="shared" si="10"/>
        <v>15.04</v>
      </c>
      <c r="H211" s="26">
        <f>LOOKUP(B211,'Batch 2'!$K$34:$K$606,'Batch 2'!$P$34:$P$606)</f>
        <v>0.36450000000000005</v>
      </c>
      <c r="I211" s="28">
        <f t="shared" si="11"/>
        <v>4.5425850000000034</v>
      </c>
    </row>
    <row r="212" spans="2:9" ht="20.100000000000001" customHeight="1" x14ac:dyDescent="0.2">
      <c r="B212" s="20">
        <v>37</v>
      </c>
      <c r="C212" s="20">
        <v>196</v>
      </c>
      <c r="D212" s="20">
        <f>LOOKUP(B212,'Batch 2'!$K$34:$K$606,'Batch 2'!$L$34:$L$606)</f>
        <v>6240</v>
      </c>
      <c r="E212" s="20">
        <f>LOOKUP(B212,'Batch 2'!$C$34:$C$625,'Batch 2'!$E$34:$E$625)</f>
        <v>15080</v>
      </c>
      <c r="F212" s="20">
        <f t="shared" si="9"/>
        <v>6.24</v>
      </c>
      <c r="G212" s="20">
        <f t="shared" si="10"/>
        <v>15.08</v>
      </c>
      <c r="H212" s="26">
        <f>LOOKUP(B212,'Batch 2'!$K$34:$K$606,'Batch 2'!$P$34:$P$606)</f>
        <v>0.36500000000000005</v>
      </c>
      <c r="I212" s="28">
        <f t="shared" si="11"/>
        <v>4.5644700000000036</v>
      </c>
    </row>
    <row r="213" spans="2:9" ht="20.100000000000001" customHeight="1" x14ac:dyDescent="0.2">
      <c r="B213" s="20">
        <v>38</v>
      </c>
      <c r="C213" s="20">
        <v>197</v>
      </c>
      <c r="D213" s="20">
        <f>LOOKUP(B213,'Batch 2'!$K$34:$K$606,'Batch 2'!$L$34:$L$606)</f>
        <v>6200</v>
      </c>
      <c r="E213" s="20">
        <f>LOOKUP(B213,'Batch 2'!$C$34:$C$625,'Batch 2'!$E$34:$E$625)</f>
        <v>15110</v>
      </c>
      <c r="F213" s="20">
        <f t="shared" si="9"/>
        <v>6.2</v>
      </c>
      <c r="G213" s="20">
        <f t="shared" si="10"/>
        <v>15.11</v>
      </c>
      <c r="H213" s="26">
        <f>LOOKUP(B213,'Batch 2'!$K$34:$K$606,'Batch 2'!$P$34:$P$606)</f>
        <v>0.36650000000000005</v>
      </c>
      <c r="I213" s="28">
        <f t="shared" si="11"/>
        <v>4.5864150000000032</v>
      </c>
    </row>
    <row r="214" spans="2:9" ht="20.100000000000001" customHeight="1" x14ac:dyDescent="0.2">
      <c r="B214" s="20">
        <v>39</v>
      </c>
      <c r="C214" s="20">
        <v>198</v>
      </c>
      <c r="D214" s="20">
        <f>LOOKUP(B214,'Batch 2'!$K$34:$K$606,'Batch 2'!$L$34:$L$606)</f>
        <v>6150</v>
      </c>
      <c r="E214" s="20">
        <f>LOOKUP(B214,'Batch 2'!$C$34:$C$625,'Batch 2'!$E$34:$E$625)</f>
        <v>15140</v>
      </c>
      <c r="F214" s="20">
        <f t="shared" si="9"/>
        <v>6.15</v>
      </c>
      <c r="G214" s="20">
        <f t="shared" si="10"/>
        <v>15.14</v>
      </c>
      <c r="H214" s="26">
        <f>LOOKUP(B214,'Batch 2'!$K$34:$K$606,'Batch 2'!$P$34:$P$606)</f>
        <v>0.3656666666666667</v>
      </c>
      <c r="I214" s="28">
        <f t="shared" si="11"/>
        <v>4.608380000000003</v>
      </c>
    </row>
    <row r="215" spans="2:9" ht="20.100000000000001" customHeight="1" x14ac:dyDescent="0.2">
      <c r="B215" s="20">
        <v>40</v>
      </c>
      <c r="C215" s="20">
        <v>199</v>
      </c>
      <c r="D215" s="20">
        <f>LOOKUP(B215,'Batch 2'!$K$34:$K$606,'Batch 2'!$L$34:$L$606)</f>
        <v>6110</v>
      </c>
      <c r="E215" s="20">
        <f>LOOKUP(B215,'Batch 2'!$C$34:$C$625,'Batch 2'!$E$34:$E$625)</f>
        <v>15170</v>
      </c>
      <c r="F215" s="20">
        <f t="shared" si="9"/>
        <v>6.11</v>
      </c>
      <c r="G215" s="20">
        <f t="shared" si="10"/>
        <v>15.17</v>
      </c>
      <c r="H215" s="26">
        <f>LOOKUP(B215,'Batch 2'!$K$34:$K$606,'Batch 2'!$P$34:$P$606)</f>
        <v>0.36650000000000005</v>
      </c>
      <c r="I215" s="28">
        <f t="shared" si="11"/>
        <v>4.6303450000000028</v>
      </c>
    </row>
    <row r="216" spans="2:9" ht="20.100000000000001" customHeight="1" x14ac:dyDescent="0.2">
      <c r="B216" s="20">
        <v>41</v>
      </c>
      <c r="C216" s="20">
        <v>200</v>
      </c>
      <c r="D216" s="20">
        <f>LOOKUP(B216,'Batch 2'!$K$34:$K$606,'Batch 2'!$L$34:$L$606)</f>
        <v>6060</v>
      </c>
      <c r="E216" s="20">
        <f>LOOKUP(B216,'Batch 2'!$C$34:$C$625,'Batch 2'!$E$34:$E$625)</f>
        <v>15200</v>
      </c>
      <c r="F216" s="20">
        <f t="shared" si="9"/>
        <v>6.06</v>
      </c>
      <c r="G216" s="20">
        <f t="shared" si="10"/>
        <v>15.2</v>
      </c>
      <c r="H216" s="26">
        <f>LOOKUP(B216,'Batch 2'!$K$34:$K$606,'Batch 2'!$P$34:$P$606)</f>
        <v>0.36550000000000005</v>
      </c>
      <c r="I216" s="28">
        <f t="shared" si="11"/>
        <v>4.6523050000000028</v>
      </c>
    </row>
    <row r="217" spans="2:9" ht="20.100000000000001" customHeight="1" x14ac:dyDescent="0.2">
      <c r="B217" s="20">
        <v>42</v>
      </c>
      <c r="C217" s="20">
        <v>201</v>
      </c>
      <c r="D217" s="20">
        <f>LOOKUP(B217,'Batch 2'!$K$34:$K$606,'Batch 2'!$L$34:$L$606)</f>
        <v>6020</v>
      </c>
      <c r="E217" s="20">
        <f>LOOKUP(B217,'Batch 2'!$C$34:$C$625,'Batch 2'!$E$34:$E$625)</f>
        <v>15240</v>
      </c>
      <c r="F217" s="20">
        <f t="shared" si="9"/>
        <v>6.02</v>
      </c>
      <c r="G217" s="20">
        <f t="shared" si="10"/>
        <v>15.24</v>
      </c>
      <c r="H217" s="26">
        <f>LOOKUP(B217,'Batch 2'!$K$34:$K$606,'Batch 2'!$P$34:$P$606)</f>
        <v>0.36600000000000005</v>
      </c>
      <c r="I217" s="28">
        <f t="shared" si="11"/>
        <v>4.6742500000000025</v>
      </c>
    </row>
    <row r="218" spans="2:9" ht="20.100000000000001" customHeight="1" x14ac:dyDescent="0.2">
      <c r="B218" s="20">
        <v>43</v>
      </c>
      <c r="C218" s="20">
        <v>202</v>
      </c>
      <c r="D218" s="20">
        <f>LOOKUP(B218,'Batch 2'!$K$34:$K$606,'Batch 2'!$L$34:$L$606)</f>
        <v>5970</v>
      </c>
      <c r="E218" s="20">
        <f>LOOKUP(B218,'Batch 2'!$C$34:$C$625,'Batch 2'!$E$34:$E$625)</f>
        <v>15270</v>
      </c>
      <c r="F218" s="20">
        <f t="shared" si="9"/>
        <v>5.97</v>
      </c>
      <c r="G218" s="20">
        <f t="shared" si="10"/>
        <v>15.27</v>
      </c>
      <c r="H218" s="26">
        <f>LOOKUP(B218,'Batch 2'!$K$34:$K$606,'Batch 2'!$P$34:$P$606)</f>
        <v>0.36650000000000005</v>
      </c>
      <c r="I218" s="28">
        <f t="shared" si="11"/>
        <v>4.6962250000000028</v>
      </c>
    </row>
    <row r="219" spans="2:9" ht="20.100000000000001" customHeight="1" x14ac:dyDescent="0.2">
      <c r="B219" s="20">
        <v>44</v>
      </c>
      <c r="C219" s="20">
        <v>203</v>
      </c>
      <c r="D219" s="20">
        <f>LOOKUP(B219,'Batch 2'!$K$34:$K$606,'Batch 2'!$L$34:$L$606)</f>
        <v>5930</v>
      </c>
      <c r="E219" s="20">
        <f>LOOKUP(B219,'Batch 2'!$C$34:$C$625,'Batch 2'!$E$34:$E$625)</f>
        <v>15300</v>
      </c>
      <c r="F219" s="20">
        <f t="shared" si="9"/>
        <v>5.93</v>
      </c>
      <c r="G219" s="20">
        <f t="shared" si="10"/>
        <v>15.3</v>
      </c>
      <c r="H219" s="26">
        <f>LOOKUP(B219,'Batch 2'!$K$34:$K$606,'Batch 2'!$P$34:$P$606)</f>
        <v>0.36749999999999999</v>
      </c>
      <c r="I219" s="28">
        <f t="shared" si="11"/>
        <v>4.7182450000000031</v>
      </c>
    </row>
    <row r="220" spans="2:9" ht="20.100000000000001" customHeight="1" x14ac:dyDescent="0.2">
      <c r="B220" s="20">
        <v>45</v>
      </c>
      <c r="C220" s="20">
        <v>204</v>
      </c>
      <c r="D220" s="20">
        <f>LOOKUP(B220,'Batch 2'!$K$34:$K$606,'Batch 2'!$L$34:$L$606)</f>
        <v>5880</v>
      </c>
      <c r="E220" s="20">
        <f>LOOKUP(B220,'Batch 2'!$C$34:$C$625,'Batch 2'!$E$34:$E$625)</f>
        <v>15340</v>
      </c>
      <c r="F220" s="20">
        <f t="shared" si="9"/>
        <v>5.88</v>
      </c>
      <c r="G220" s="20">
        <f t="shared" si="10"/>
        <v>15.34</v>
      </c>
      <c r="H220" s="26">
        <f>LOOKUP(B220,'Batch 2'!$K$34:$K$606,'Batch 2'!$P$34:$P$606)</f>
        <v>0.36699999999999999</v>
      </c>
      <c r="I220" s="28">
        <f t="shared" si="11"/>
        <v>4.7402800000000029</v>
      </c>
    </row>
    <row r="221" spans="2:9" ht="20.100000000000001" customHeight="1" x14ac:dyDescent="0.2">
      <c r="B221" s="20">
        <v>46</v>
      </c>
      <c r="C221" s="20">
        <v>205</v>
      </c>
      <c r="D221" s="20">
        <f>LOOKUP(B221,'Batch 2'!$K$34:$K$606,'Batch 2'!$L$34:$L$606)</f>
        <v>5840</v>
      </c>
      <c r="E221" s="20">
        <f>LOOKUP(B221,'Batch 2'!$C$34:$C$625,'Batch 2'!$E$34:$E$625)</f>
        <v>15370</v>
      </c>
      <c r="F221" s="20">
        <f t="shared" si="9"/>
        <v>5.84</v>
      </c>
      <c r="G221" s="20">
        <f t="shared" si="10"/>
        <v>15.37</v>
      </c>
      <c r="H221" s="26">
        <f>LOOKUP(B221,'Batch 2'!$K$34:$K$606,'Batch 2'!$P$34:$P$606)</f>
        <v>0.36800000000000005</v>
      </c>
      <c r="I221" s="28">
        <f t="shared" si="11"/>
        <v>4.7623300000000031</v>
      </c>
    </row>
    <row r="222" spans="2:9" ht="20.100000000000001" customHeight="1" x14ac:dyDescent="0.2">
      <c r="B222" s="20">
        <v>47</v>
      </c>
      <c r="C222" s="20">
        <v>206</v>
      </c>
      <c r="D222" s="20">
        <f>LOOKUP(B222,'Batch 2'!$K$34:$K$606,'Batch 2'!$L$34:$L$606)</f>
        <v>5790</v>
      </c>
      <c r="E222" s="20">
        <f>LOOKUP(B222,'Batch 2'!$C$34:$C$625,'Batch 2'!$E$34:$E$625)</f>
        <v>15400</v>
      </c>
      <c r="F222" s="20">
        <f t="shared" si="9"/>
        <v>5.79</v>
      </c>
      <c r="G222" s="20">
        <f t="shared" si="10"/>
        <v>15.4</v>
      </c>
      <c r="H222" s="26">
        <f>LOOKUP(B222,'Batch 2'!$K$34:$K$606,'Batch 2'!$P$34:$P$606)</f>
        <v>0.36800000000000005</v>
      </c>
      <c r="I222" s="28">
        <f t="shared" si="11"/>
        <v>4.7844100000000029</v>
      </c>
    </row>
    <row r="223" spans="2:9" ht="20.100000000000001" customHeight="1" x14ac:dyDescent="0.2">
      <c r="B223" s="20">
        <v>48</v>
      </c>
      <c r="C223" s="20">
        <v>207</v>
      </c>
      <c r="D223" s="20">
        <f>LOOKUP(B223,'Batch 2'!$K$34:$K$606,'Batch 2'!$L$34:$L$606)</f>
        <v>5740</v>
      </c>
      <c r="E223" s="20">
        <f>LOOKUP(B223,'Batch 2'!$C$34:$C$625,'Batch 2'!$E$34:$E$625)</f>
        <v>15430</v>
      </c>
      <c r="F223" s="20">
        <f t="shared" si="9"/>
        <v>5.74</v>
      </c>
      <c r="G223" s="20">
        <f t="shared" si="10"/>
        <v>15.43</v>
      </c>
      <c r="H223" s="26">
        <f>LOOKUP(B223,'Batch 2'!$K$34:$K$606,'Batch 2'!$P$34:$P$606)</f>
        <v>0.36899999999999999</v>
      </c>
      <c r="I223" s="28">
        <f t="shared" si="11"/>
        <v>4.8065200000000026</v>
      </c>
    </row>
    <row r="224" spans="2:9" ht="20.100000000000001" customHeight="1" x14ac:dyDescent="0.2">
      <c r="B224" s="20">
        <v>49</v>
      </c>
      <c r="C224" s="20">
        <v>208</v>
      </c>
      <c r="D224" s="20">
        <f>LOOKUP(B224,'Batch 2'!$K$34:$K$606,'Batch 2'!$L$34:$L$606)</f>
        <v>5700</v>
      </c>
      <c r="E224" s="20">
        <f>LOOKUP(B224,'Batch 2'!$C$34:$C$625,'Batch 2'!$E$34:$E$625)</f>
        <v>15450</v>
      </c>
      <c r="F224" s="20">
        <f t="shared" si="9"/>
        <v>5.7</v>
      </c>
      <c r="G224" s="20">
        <f t="shared" si="10"/>
        <v>15.45</v>
      </c>
      <c r="H224" s="26">
        <f>LOOKUP(B224,'Batch 2'!$K$34:$K$606,'Batch 2'!$P$34:$P$606)</f>
        <v>0.36800000000000005</v>
      </c>
      <c r="I224" s="28">
        <f t="shared" si="11"/>
        <v>4.8286300000000022</v>
      </c>
    </row>
    <row r="225" spans="1:9" ht="20.100000000000001" customHeight="1" x14ac:dyDescent="0.2">
      <c r="B225" s="20">
        <v>50</v>
      </c>
      <c r="C225" s="20">
        <v>209</v>
      </c>
      <c r="D225" s="20">
        <f>LOOKUP(B225,'Batch 2'!$K$34:$K$606,'Batch 2'!$L$34:$L$606)</f>
        <v>5650</v>
      </c>
      <c r="E225" s="20">
        <f>LOOKUP(B225,'Batch 2'!$C$34:$C$625,'Batch 2'!$E$34:$E$625)</f>
        <v>15480</v>
      </c>
      <c r="F225" s="20">
        <f t="shared" si="9"/>
        <v>5.65</v>
      </c>
      <c r="G225" s="20">
        <f t="shared" si="10"/>
        <v>15.48</v>
      </c>
      <c r="H225" s="26">
        <f>LOOKUP(B225,'Batch 2'!$K$34:$K$606,'Batch 2'!$P$34:$P$606)</f>
        <v>0.37000000000000005</v>
      </c>
      <c r="I225" s="28">
        <f t="shared" si="11"/>
        <v>4.8507700000000025</v>
      </c>
    </row>
    <row r="226" spans="1:9" ht="20.100000000000001" customHeight="1" x14ac:dyDescent="0.2">
      <c r="B226" s="20">
        <v>51</v>
      </c>
      <c r="C226" s="20">
        <v>210</v>
      </c>
      <c r="D226" s="20">
        <f>LOOKUP(B226,'Batch 2'!$K$34:$K$606,'Batch 2'!$L$34:$L$606)</f>
        <v>5610</v>
      </c>
      <c r="E226" s="20">
        <f>LOOKUP(B226,'Batch 2'!$C$34:$C$625,'Batch 2'!$E$34:$E$625)</f>
        <v>15530</v>
      </c>
      <c r="F226" s="20">
        <f t="shared" si="9"/>
        <v>5.61</v>
      </c>
      <c r="G226" s="20">
        <f t="shared" si="10"/>
        <v>15.53</v>
      </c>
      <c r="H226" s="26">
        <f>LOOKUP(B226,'Batch 2'!$K$34:$K$606,'Batch 2'!$P$34:$P$606)</f>
        <v>0.36950000000000005</v>
      </c>
      <c r="I226" s="28">
        <f t="shared" si="11"/>
        <v>4.8729550000000028</v>
      </c>
    </row>
    <row r="227" spans="1:9" ht="20.100000000000001" customHeight="1" x14ac:dyDescent="0.2">
      <c r="A227" s="18"/>
      <c r="B227" s="20">
        <v>52</v>
      </c>
      <c r="C227" s="20">
        <v>211</v>
      </c>
      <c r="D227" s="20">
        <f>LOOKUP(B227,'Batch 2'!$K$34:$K$606,'Batch 2'!$L$34:$L$606)</f>
        <v>5560</v>
      </c>
      <c r="E227" s="20">
        <f>LOOKUP(B227,'Batch 2'!$C$34:$C$625,'Batch 2'!$E$34:$E$625)</f>
        <v>15560</v>
      </c>
      <c r="F227" s="20">
        <f t="shared" si="9"/>
        <v>5.56</v>
      </c>
      <c r="G227" s="20">
        <f t="shared" si="10"/>
        <v>15.56</v>
      </c>
      <c r="H227" s="26">
        <f>LOOKUP(B227,'Batch 2'!$K$34:$K$606,'Batch 2'!$P$34:$P$606)</f>
        <v>0.36950000000000005</v>
      </c>
      <c r="I227" s="28">
        <f t="shared" si="11"/>
        <v>4.8951250000000028</v>
      </c>
    </row>
    <row r="228" spans="1:9" ht="20.100000000000001" customHeight="1" x14ac:dyDescent="0.2">
      <c r="B228" s="20">
        <v>53</v>
      </c>
      <c r="C228" s="20">
        <v>212</v>
      </c>
      <c r="D228" s="20">
        <f>LOOKUP(B228,'Batch 2'!$K$34:$K$606,'Batch 2'!$L$34:$L$606)</f>
        <v>5520</v>
      </c>
      <c r="E228" s="20">
        <f>LOOKUP(B228,'Batch 2'!$C$34:$C$625,'Batch 2'!$E$34:$E$625)</f>
        <v>15600</v>
      </c>
      <c r="F228" s="20">
        <f t="shared" si="9"/>
        <v>5.52</v>
      </c>
      <c r="G228" s="20">
        <f t="shared" si="10"/>
        <v>15.6</v>
      </c>
      <c r="H228" s="26">
        <f>LOOKUP(B228,'Batch 2'!$K$34:$K$606,'Batch 2'!$P$34:$P$606)</f>
        <v>0.37000000000000005</v>
      </c>
      <c r="I228" s="28">
        <f t="shared" si="11"/>
        <v>4.9173100000000032</v>
      </c>
    </row>
    <row r="229" spans="1:9" ht="20.100000000000001" customHeight="1" x14ac:dyDescent="0.2">
      <c r="B229" s="20">
        <v>54</v>
      </c>
      <c r="C229" s="20">
        <v>213</v>
      </c>
      <c r="D229" s="20">
        <f>LOOKUP(B229,'Batch 2'!$K$34:$K$606,'Batch 2'!$L$34:$L$606)</f>
        <v>5470</v>
      </c>
      <c r="E229" s="20">
        <f>LOOKUP(B229,'Batch 2'!$C$34:$C$625,'Batch 2'!$E$34:$E$625)</f>
        <v>15620</v>
      </c>
      <c r="F229" s="20">
        <f t="shared" si="9"/>
        <v>5.47</v>
      </c>
      <c r="G229" s="20">
        <f t="shared" si="10"/>
        <v>15.62</v>
      </c>
      <c r="H229" s="26">
        <f>LOOKUP(B229,'Batch 2'!$K$34:$K$606,'Batch 2'!$P$34:$P$606)</f>
        <v>0.37000000000000005</v>
      </c>
      <c r="I229" s="28">
        <f t="shared" si="11"/>
        <v>4.939510000000003</v>
      </c>
    </row>
    <row r="230" spans="1:9" ht="20.100000000000001" customHeight="1" x14ac:dyDescent="0.2">
      <c r="B230" s="20">
        <v>55</v>
      </c>
      <c r="C230" s="20">
        <v>214</v>
      </c>
      <c r="D230" s="20">
        <f>LOOKUP(B230,'Batch 2'!$K$34:$K$606,'Batch 2'!$L$34:$L$606)</f>
        <v>5430</v>
      </c>
      <c r="E230" s="20">
        <f>LOOKUP(B230,'Batch 2'!$C$34:$C$625,'Batch 2'!$E$34:$E$625)</f>
        <v>15650</v>
      </c>
      <c r="F230" s="20">
        <f t="shared" si="9"/>
        <v>5.43</v>
      </c>
      <c r="G230" s="20">
        <f t="shared" si="10"/>
        <v>15.65</v>
      </c>
      <c r="H230" s="26">
        <f>LOOKUP(B230,'Batch 2'!$K$34:$K$606,'Batch 2'!$P$34:$P$606)</f>
        <v>0.371</v>
      </c>
      <c r="I230" s="28">
        <f t="shared" si="11"/>
        <v>4.9617400000000034</v>
      </c>
    </row>
    <row r="231" spans="1:9" ht="20.100000000000001" customHeight="1" x14ac:dyDescent="0.2">
      <c r="B231" s="20">
        <v>56</v>
      </c>
      <c r="C231" s="20">
        <v>215</v>
      </c>
      <c r="D231" s="20">
        <f>LOOKUP(B231,'Batch 2'!$K$34:$K$606,'Batch 2'!$L$34:$L$606)</f>
        <v>5380</v>
      </c>
      <c r="E231" s="20">
        <f>LOOKUP(B231,'Batch 2'!$C$34:$C$625,'Batch 2'!$E$34:$E$625)</f>
        <v>15680</v>
      </c>
      <c r="F231" s="20">
        <f t="shared" si="9"/>
        <v>5.38</v>
      </c>
      <c r="G231" s="20">
        <f t="shared" si="10"/>
        <v>15.68</v>
      </c>
      <c r="H231" s="26">
        <f>LOOKUP(B231,'Batch 2'!$K$34:$K$606,'Batch 2'!$P$34:$P$606)</f>
        <v>0.3715</v>
      </c>
      <c r="I231" s="28">
        <f t="shared" si="11"/>
        <v>4.984015000000003</v>
      </c>
    </row>
    <row r="232" spans="1:9" ht="20.100000000000001" customHeight="1" x14ac:dyDescent="0.2">
      <c r="B232" s="20">
        <v>57</v>
      </c>
      <c r="C232" s="20">
        <v>216</v>
      </c>
      <c r="D232" s="20">
        <f>LOOKUP(B232,'Batch 2'!$K$34:$K$606,'Batch 2'!$L$34:$L$606)</f>
        <v>5340</v>
      </c>
      <c r="E232" s="20">
        <f>LOOKUP(B232,'Batch 2'!$C$34:$C$625,'Batch 2'!$E$34:$E$625)</f>
        <v>15720</v>
      </c>
      <c r="F232" s="20">
        <f t="shared" si="9"/>
        <v>5.34</v>
      </c>
      <c r="G232" s="20">
        <f t="shared" si="10"/>
        <v>15.72</v>
      </c>
      <c r="H232" s="26">
        <f>LOOKUP(B232,'Batch 2'!$K$34:$K$606,'Batch 2'!$P$34:$P$606)</f>
        <v>0.37200000000000005</v>
      </c>
      <c r="I232" s="28">
        <f t="shared" si="11"/>
        <v>5.0063200000000032</v>
      </c>
    </row>
    <row r="233" spans="1:9" ht="20.100000000000001" customHeight="1" x14ac:dyDescent="0.2">
      <c r="B233" s="20">
        <v>58</v>
      </c>
      <c r="C233" s="20">
        <v>217</v>
      </c>
      <c r="D233" s="20">
        <f>LOOKUP(B233,'Batch 2'!$K$34:$K$606,'Batch 2'!$L$34:$L$606)</f>
        <v>5300</v>
      </c>
      <c r="E233" s="20">
        <f>LOOKUP(B233,'Batch 2'!$C$34:$C$625,'Batch 2'!$E$34:$E$625)</f>
        <v>15740</v>
      </c>
      <c r="F233" s="20">
        <f t="shared" si="9"/>
        <v>5.3</v>
      </c>
      <c r="G233" s="20">
        <f t="shared" si="10"/>
        <v>15.74</v>
      </c>
      <c r="H233" s="26">
        <f>LOOKUP(B233,'Batch 2'!$K$34:$K$606,'Batch 2'!$P$34:$P$606)</f>
        <v>0.3715</v>
      </c>
      <c r="I233" s="28">
        <f t="shared" si="11"/>
        <v>5.0286250000000035</v>
      </c>
    </row>
    <row r="234" spans="1:9" ht="20.100000000000001" customHeight="1" x14ac:dyDescent="0.2">
      <c r="B234" s="20">
        <v>59</v>
      </c>
      <c r="C234" s="20">
        <v>218</v>
      </c>
      <c r="D234" s="20">
        <f>LOOKUP(B234,'Batch 2'!$K$34:$K$606,'Batch 2'!$L$34:$L$606)</f>
        <v>5250</v>
      </c>
      <c r="E234" s="20">
        <f>LOOKUP(B234,'Batch 2'!$C$34:$C$625,'Batch 2'!$E$34:$E$625)</f>
        <v>15770</v>
      </c>
      <c r="F234" s="20">
        <f t="shared" si="9"/>
        <v>5.25</v>
      </c>
      <c r="G234" s="20">
        <f t="shared" si="10"/>
        <v>15.77</v>
      </c>
      <c r="H234" s="26">
        <f>LOOKUP(B234,'Batch 2'!$K$34:$K$606,'Batch 2'!$P$34:$P$606)</f>
        <v>0.37250000000000005</v>
      </c>
      <c r="I234" s="28">
        <f t="shared" si="11"/>
        <v>5.0509450000000031</v>
      </c>
    </row>
    <row r="235" spans="1:9" ht="20.100000000000001" customHeight="1" x14ac:dyDescent="0.2">
      <c r="B235" s="20">
        <v>60</v>
      </c>
      <c r="C235" s="20">
        <v>219</v>
      </c>
      <c r="D235" s="20">
        <f>LOOKUP(B235,'Batch 2'!$K$34:$K$606,'Batch 2'!$L$34:$L$606)</f>
        <v>5210</v>
      </c>
      <c r="E235" s="20">
        <f>LOOKUP(B235,'Batch 2'!$C$34:$C$625,'Batch 2'!$E$34:$E$625)</f>
        <v>15810</v>
      </c>
      <c r="F235" s="20">
        <f t="shared" si="9"/>
        <v>5.21</v>
      </c>
      <c r="G235" s="20">
        <f t="shared" si="10"/>
        <v>15.81</v>
      </c>
      <c r="H235" s="26">
        <f>LOOKUP(B235,'Batch 2'!$K$34:$K$606,'Batch 2'!$P$34:$P$606)</f>
        <v>0.37250000000000005</v>
      </c>
      <c r="I235" s="28">
        <f t="shared" si="11"/>
        <v>5.0732950000000034</v>
      </c>
    </row>
    <row r="236" spans="1:9" ht="20.100000000000001" customHeight="1" x14ac:dyDescent="0.2">
      <c r="B236" s="20">
        <v>61</v>
      </c>
      <c r="C236" s="20">
        <v>220</v>
      </c>
      <c r="D236" s="20">
        <f>LOOKUP(B236,'Batch 2'!$K$34:$K$606,'Batch 2'!$L$34:$L$606)</f>
        <v>5160</v>
      </c>
      <c r="E236" s="20">
        <f>LOOKUP(B236,'Batch 2'!$C$34:$C$625,'Batch 2'!$E$34:$E$625)</f>
        <v>15830</v>
      </c>
      <c r="F236" s="20">
        <f t="shared" si="9"/>
        <v>5.16</v>
      </c>
      <c r="G236" s="20">
        <f t="shared" si="10"/>
        <v>15.83</v>
      </c>
      <c r="H236" s="26">
        <f>LOOKUP(B236,'Batch 2'!$K$34:$K$606,'Batch 2'!$P$34:$P$606)</f>
        <v>0.37200000000000005</v>
      </c>
      <c r="I236" s="28">
        <f t="shared" si="11"/>
        <v>5.0956300000000034</v>
      </c>
    </row>
    <row r="237" spans="1:9" ht="20.100000000000001" customHeight="1" x14ac:dyDescent="0.2">
      <c r="B237" s="20">
        <v>62</v>
      </c>
      <c r="C237" s="20">
        <v>221</v>
      </c>
      <c r="D237" s="20">
        <f>LOOKUP(B237,'Batch 2'!$K$34:$K$606,'Batch 2'!$L$34:$L$606)</f>
        <v>5120</v>
      </c>
      <c r="E237" s="20">
        <f>LOOKUP(B237,'Batch 2'!$C$34:$C$625,'Batch 2'!$E$34:$E$625)</f>
        <v>15850</v>
      </c>
      <c r="F237" s="20">
        <f t="shared" si="9"/>
        <v>5.12</v>
      </c>
      <c r="G237" s="20">
        <f t="shared" si="10"/>
        <v>15.85</v>
      </c>
      <c r="H237" s="26">
        <f>LOOKUP(B237,'Batch 2'!$K$34:$K$606,'Batch 2'!$P$34:$P$606)</f>
        <v>0.37200000000000005</v>
      </c>
      <c r="I237" s="28">
        <f t="shared" si="11"/>
        <v>5.1179500000000031</v>
      </c>
    </row>
    <row r="238" spans="1:9" ht="20.100000000000001" customHeight="1" x14ac:dyDescent="0.2">
      <c r="B238" s="20">
        <v>63</v>
      </c>
      <c r="C238" s="20">
        <v>222</v>
      </c>
      <c r="D238" s="20">
        <f>LOOKUP(B238,'Batch 2'!$K$34:$K$606,'Batch 2'!$L$34:$L$606)</f>
        <v>5070</v>
      </c>
      <c r="E238" s="20">
        <f>LOOKUP(B238,'Batch 2'!$C$34:$C$625,'Batch 2'!$E$34:$E$625)</f>
        <v>15890</v>
      </c>
      <c r="F238" s="20">
        <f t="shared" si="9"/>
        <v>5.07</v>
      </c>
      <c r="G238" s="20">
        <f t="shared" si="10"/>
        <v>15.89</v>
      </c>
      <c r="H238" s="26">
        <f>LOOKUP(B238,'Batch 2'!$K$34:$K$606,'Batch 2'!$P$34:$P$606)</f>
        <v>0.37250000000000005</v>
      </c>
      <c r="I238" s="28">
        <f t="shared" si="11"/>
        <v>5.1402850000000031</v>
      </c>
    </row>
    <row r="239" spans="1:9" ht="20.100000000000001" customHeight="1" x14ac:dyDescent="0.2">
      <c r="B239" s="20">
        <v>64</v>
      </c>
      <c r="C239" s="20">
        <v>223</v>
      </c>
      <c r="D239" s="20">
        <f>LOOKUP(B239,'Batch 2'!$K$34:$K$606,'Batch 2'!$L$34:$L$606)</f>
        <v>5030</v>
      </c>
      <c r="E239" s="20">
        <f>LOOKUP(B239,'Batch 2'!$C$34:$C$625,'Batch 2'!$E$34:$E$625)</f>
        <v>15920</v>
      </c>
      <c r="F239" s="20">
        <f t="shared" si="9"/>
        <v>5.03</v>
      </c>
      <c r="G239" s="20">
        <f t="shared" si="10"/>
        <v>15.92</v>
      </c>
      <c r="H239" s="26">
        <f>LOOKUP(B239,'Batch 2'!$K$34:$K$606,'Batch 2'!$P$34:$P$606)</f>
        <v>0.37400000000000005</v>
      </c>
      <c r="I239" s="28">
        <f t="shared" si="11"/>
        <v>5.1626800000000035</v>
      </c>
    </row>
    <row r="240" spans="1:9" ht="20.100000000000001" customHeight="1" x14ac:dyDescent="0.2">
      <c r="B240" s="20">
        <v>65</v>
      </c>
      <c r="C240" s="20">
        <v>224</v>
      </c>
      <c r="D240" s="20">
        <f>LOOKUP(B240,'Batch 2'!$K$34:$K$606,'Batch 2'!$L$34:$L$606)</f>
        <v>4980</v>
      </c>
      <c r="E240" s="20">
        <f>LOOKUP(B240,'Batch 2'!$C$34:$C$625,'Batch 2'!$E$34:$E$625)</f>
        <v>15960</v>
      </c>
      <c r="F240" s="20">
        <f t="shared" si="9"/>
        <v>4.9800000000000004</v>
      </c>
      <c r="G240" s="20">
        <f t="shared" si="10"/>
        <v>15.96</v>
      </c>
      <c r="H240" s="26">
        <f>LOOKUP(B240,'Batch 2'!$K$34:$K$606,'Batch 2'!$P$34:$P$606)</f>
        <v>0.37450000000000006</v>
      </c>
      <c r="I240" s="28">
        <f t="shared" si="11"/>
        <v>5.1851350000000034</v>
      </c>
    </row>
    <row r="241" spans="2:9" ht="20.100000000000001" customHeight="1" x14ac:dyDescent="0.2">
      <c r="B241" s="20">
        <v>66</v>
      </c>
      <c r="C241" s="20">
        <v>225</v>
      </c>
      <c r="D241" s="20">
        <f>LOOKUP(B241,'Batch 2'!$K$34:$K$606,'Batch 2'!$L$34:$L$606)</f>
        <v>4940</v>
      </c>
      <c r="E241" s="20">
        <f>LOOKUP(B241,'Batch 2'!$C$34:$C$625,'Batch 2'!$E$34:$E$625)</f>
        <v>15990</v>
      </c>
      <c r="F241" s="20">
        <f t="shared" si="9"/>
        <v>4.9400000000000004</v>
      </c>
      <c r="G241" s="20">
        <f t="shared" si="10"/>
        <v>15.99</v>
      </c>
      <c r="H241" s="26">
        <f>LOOKUP(B241,'Batch 2'!$K$34:$K$606,'Batch 2'!$P$34:$P$606)</f>
        <v>0.37450000000000006</v>
      </c>
      <c r="I241" s="28">
        <f t="shared" si="11"/>
        <v>5.2076050000000036</v>
      </c>
    </row>
    <row r="242" spans="2:9" ht="20.100000000000001" customHeight="1" x14ac:dyDescent="0.2">
      <c r="B242" s="20">
        <v>67</v>
      </c>
      <c r="C242" s="20">
        <v>226</v>
      </c>
      <c r="D242" s="20">
        <f>LOOKUP(B242,'Batch 2'!$K$34:$K$606,'Batch 2'!$L$34:$L$606)</f>
        <v>4890</v>
      </c>
      <c r="E242" s="20">
        <f>LOOKUP(B242,'Batch 2'!$C$34:$C$625,'Batch 2'!$E$34:$E$625)</f>
        <v>16010</v>
      </c>
      <c r="F242" s="20">
        <f t="shared" si="9"/>
        <v>4.8899999999999997</v>
      </c>
      <c r="G242" s="20">
        <f t="shared" si="10"/>
        <v>16.010000000000002</v>
      </c>
      <c r="H242" s="26">
        <f>LOOKUP(B242,'Batch 2'!$K$34:$K$606,'Batch 2'!$P$34:$P$606)</f>
        <v>0.375</v>
      </c>
      <c r="I242" s="28">
        <f t="shared" si="11"/>
        <v>5.2300900000000032</v>
      </c>
    </row>
    <row r="243" spans="2:9" ht="20.100000000000001" customHeight="1" x14ac:dyDescent="0.2">
      <c r="B243" s="20">
        <v>68</v>
      </c>
      <c r="C243" s="20">
        <v>227</v>
      </c>
      <c r="D243" s="20">
        <f>LOOKUP(B243,'Batch 2'!$K$34:$K$606,'Batch 2'!$L$34:$L$606)</f>
        <v>4850</v>
      </c>
      <c r="E243" s="20">
        <f>LOOKUP(B243,'Batch 2'!$C$34:$C$625,'Batch 2'!$E$34:$E$625)</f>
        <v>16050</v>
      </c>
      <c r="F243" s="20">
        <f t="shared" si="9"/>
        <v>4.8499999999999996</v>
      </c>
      <c r="G243" s="20">
        <f t="shared" si="10"/>
        <v>16.05</v>
      </c>
      <c r="H243" s="26">
        <f>LOOKUP(B243,'Batch 2'!$K$34:$K$606,'Batch 2'!$P$34:$P$606)</f>
        <v>0.376</v>
      </c>
      <c r="I243" s="28">
        <f t="shared" si="11"/>
        <v>5.252620000000003</v>
      </c>
    </row>
    <row r="244" spans="2:9" ht="20.100000000000001" customHeight="1" x14ac:dyDescent="0.2">
      <c r="B244" s="20">
        <v>69</v>
      </c>
      <c r="C244" s="20">
        <v>228</v>
      </c>
      <c r="D244" s="20">
        <f>LOOKUP(B244,'Batch 2'!$K$34:$K$606,'Batch 2'!$L$34:$L$606)</f>
        <v>4800</v>
      </c>
      <c r="E244" s="20">
        <f>LOOKUP(B244,'Batch 2'!$C$34:$C$625,'Batch 2'!$E$34:$E$625)</f>
        <v>16070</v>
      </c>
      <c r="F244" s="20">
        <f t="shared" si="9"/>
        <v>4.8</v>
      </c>
      <c r="G244" s="20">
        <f t="shared" si="10"/>
        <v>16.07</v>
      </c>
      <c r="H244" s="26">
        <f>LOOKUP(B244,'Batch 2'!$K$34:$K$606,'Batch 2'!$P$34:$P$606)</f>
        <v>0.3755</v>
      </c>
      <c r="I244" s="28">
        <f t="shared" si="11"/>
        <v>5.275165000000003</v>
      </c>
    </row>
    <row r="245" spans="2:9" ht="20.100000000000001" customHeight="1" x14ac:dyDescent="0.2">
      <c r="B245" s="20">
        <v>70</v>
      </c>
      <c r="C245" s="20">
        <v>229</v>
      </c>
      <c r="D245" s="20">
        <f>LOOKUP(B245,'Batch 2'!$K$34:$K$606,'Batch 2'!$L$34:$L$606)</f>
        <v>4760</v>
      </c>
      <c r="E245" s="20">
        <f>LOOKUP(B245,'Batch 2'!$C$34:$C$625,'Batch 2'!$E$34:$E$625)</f>
        <v>16100</v>
      </c>
      <c r="F245" s="20">
        <f t="shared" si="9"/>
        <v>4.76</v>
      </c>
      <c r="G245" s="20">
        <f t="shared" si="10"/>
        <v>16.100000000000001</v>
      </c>
      <c r="H245" s="26">
        <f>LOOKUP(B245,'Batch 2'!$K$34:$K$606,'Batch 2'!$P$34:$P$606)</f>
        <v>0.376</v>
      </c>
      <c r="I245" s="28">
        <f t="shared" si="11"/>
        <v>5.297710000000003</v>
      </c>
    </row>
    <row r="246" spans="2:9" ht="20.100000000000001" customHeight="1" x14ac:dyDescent="0.2">
      <c r="B246" s="20">
        <v>71</v>
      </c>
      <c r="C246" s="20">
        <v>230</v>
      </c>
      <c r="D246" s="20">
        <f>LOOKUP(B246,'Batch 2'!$K$34:$K$606,'Batch 2'!$L$34:$L$606)</f>
        <v>4720</v>
      </c>
      <c r="E246" s="20">
        <f>LOOKUP(B246,'Batch 2'!$C$34:$C$625,'Batch 2'!$E$34:$E$625)</f>
        <v>16140</v>
      </c>
      <c r="F246" s="20">
        <f t="shared" si="9"/>
        <v>4.72</v>
      </c>
      <c r="G246" s="20">
        <f t="shared" si="10"/>
        <v>16.14</v>
      </c>
      <c r="H246" s="26">
        <f>LOOKUP(B246,'Batch 2'!$K$34:$K$606,'Batch 2'!$P$34:$P$606)</f>
        <v>0.3775</v>
      </c>
      <c r="I246" s="28">
        <f t="shared" si="11"/>
        <v>5.3203150000000035</v>
      </c>
    </row>
    <row r="247" spans="2:9" ht="20.100000000000001" customHeight="1" x14ac:dyDescent="0.2">
      <c r="B247" s="20">
        <v>72</v>
      </c>
      <c r="C247" s="20">
        <v>231</v>
      </c>
      <c r="D247" s="20">
        <f>LOOKUP(B247,'Batch 2'!$K$34:$K$606,'Batch 2'!$L$34:$L$606)</f>
        <v>4680</v>
      </c>
      <c r="E247" s="20">
        <f>LOOKUP(B247,'Batch 2'!$C$34:$C$625,'Batch 2'!$E$34:$E$625)</f>
        <v>16160</v>
      </c>
      <c r="F247" s="20">
        <f t="shared" si="9"/>
        <v>4.68</v>
      </c>
      <c r="G247" s="20">
        <f t="shared" si="10"/>
        <v>16.16</v>
      </c>
      <c r="H247" s="26">
        <f>LOOKUP(B247,'Batch 2'!$K$34:$K$606,'Batch 2'!$P$34:$P$606)</f>
        <v>0.37800000000000006</v>
      </c>
      <c r="I247" s="28">
        <f t="shared" si="11"/>
        <v>5.3429800000000034</v>
      </c>
    </row>
    <row r="248" spans="2:9" ht="20.100000000000001" customHeight="1" x14ac:dyDescent="0.2">
      <c r="B248" s="20">
        <v>73</v>
      </c>
      <c r="C248" s="20">
        <v>232</v>
      </c>
      <c r="D248" s="20">
        <f>LOOKUP(B248,'Batch 2'!$K$34:$K$606,'Batch 2'!$L$34:$L$606)</f>
        <v>4630</v>
      </c>
      <c r="E248" s="20">
        <f>LOOKUP(B248,'Batch 2'!$C$34:$C$625,'Batch 2'!$E$34:$E$625)</f>
        <v>16190</v>
      </c>
      <c r="F248" s="20">
        <f t="shared" si="9"/>
        <v>4.63</v>
      </c>
      <c r="G248" s="20">
        <f t="shared" si="10"/>
        <v>16.190000000000001</v>
      </c>
      <c r="H248" s="26">
        <f>LOOKUP(B248,'Batch 2'!$K$34:$K$606,'Batch 2'!$P$34:$P$606)</f>
        <v>0.378</v>
      </c>
      <c r="I248" s="28">
        <f t="shared" si="11"/>
        <v>5.3656600000000036</v>
      </c>
    </row>
    <row r="249" spans="2:9" ht="20.100000000000001" customHeight="1" x14ac:dyDescent="0.2">
      <c r="B249" s="20">
        <v>74</v>
      </c>
      <c r="C249" s="20">
        <v>233</v>
      </c>
      <c r="D249" s="20">
        <f>LOOKUP(B249,'Batch 2'!$K$34:$K$606,'Batch 2'!$L$34:$L$606)</f>
        <v>4580</v>
      </c>
      <c r="E249" s="20">
        <f>LOOKUP(B249,'Batch 2'!$C$34:$C$625,'Batch 2'!$E$34:$E$625)</f>
        <v>16220</v>
      </c>
      <c r="F249" s="20">
        <f t="shared" si="9"/>
        <v>4.58</v>
      </c>
      <c r="G249" s="20">
        <f t="shared" si="10"/>
        <v>16.22</v>
      </c>
      <c r="H249" s="26">
        <f>LOOKUP(B249,'Batch 2'!$K$34:$K$606,'Batch 2'!$P$34:$P$606)</f>
        <v>0.37850000000000006</v>
      </c>
      <c r="I249" s="28">
        <f t="shared" si="11"/>
        <v>5.3883550000000033</v>
      </c>
    </row>
    <row r="250" spans="2:9" ht="20.100000000000001" customHeight="1" x14ac:dyDescent="0.2">
      <c r="B250" s="20">
        <v>75</v>
      </c>
      <c r="C250" s="20">
        <v>234</v>
      </c>
      <c r="D250" s="20">
        <f>LOOKUP(B250,'Batch 2'!$K$34:$K$606,'Batch 2'!$L$34:$L$606)</f>
        <v>4540</v>
      </c>
      <c r="E250" s="20">
        <f>LOOKUP(B250,'Batch 2'!$C$34:$C$625,'Batch 2'!$E$34:$E$625)</f>
        <v>16260</v>
      </c>
      <c r="F250" s="20">
        <f t="shared" si="9"/>
        <v>4.54</v>
      </c>
      <c r="G250" s="20">
        <f t="shared" si="10"/>
        <v>16.260000000000002</v>
      </c>
      <c r="H250" s="26">
        <f>LOOKUP(B250,'Batch 2'!$K$34:$K$606,'Batch 2'!$P$34:$P$606)</f>
        <v>0.3805</v>
      </c>
      <c r="I250" s="28">
        <f t="shared" si="11"/>
        <v>5.4111250000000037</v>
      </c>
    </row>
    <row r="251" spans="2:9" ht="20.100000000000001" customHeight="1" x14ac:dyDescent="0.2">
      <c r="B251" s="20">
        <v>76</v>
      </c>
      <c r="C251" s="20">
        <v>235</v>
      </c>
      <c r="D251" s="20">
        <f>LOOKUP(B251,'Batch 2'!$K$34:$K$606,'Batch 2'!$L$34:$L$606)</f>
        <v>4500</v>
      </c>
      <c r="E251" s="20">
        <f>LOOKUP(B251,'Batch 2'!$C$34:$C$625,'Batch 2'!$E$34:$E$625)</f>
        <v>16270</v>
      </c>
      <c r="F251" s="20">
        <f t="shared" si="9"/>
        <v>4.5</v>
      </c>
      <c r="G251" s="20">
        <f t="shared" si="10"/>
        <v>16.27</v>
      </c>
      <c r="H251" s="26">
        <f>LOOKUP(B251,'Batch 2'!$K$34:$K$606,'Batch 2'!$P$34:$P$606)</f>
        <v>0.38100000000000001</v>
      </c>
      <c r="I251" s="28">
        <f t="shared" si="11"/>
        <v>5.433970000000004</v>
      </c>
    </row>
    <row r="252" spans="2:9" ht="20.100000000000001" customHeight="1" x14ac:dyDescent="0.2">
      <c r="B252" s="20">
        <v>77</v>
      </c>
      <c r="C252" s="20">
        <v>236</v>
      </c>
      <c r="D252" s="20">
        <f>LOOKUP(B252,'Batch 2'!$K$34:$K$606,'Batch 2'!$L$34:$L$606)</f>
        <v>4450</v>
      </c>
      <c r="E252" s="20">
        <f>LOOKUP(B252,'Batch 2'!$C$34:$C$625,'Batch 2'!$E$34:$E$625)</f>
        <v>16290</v>
      </c>
      <c r="F252" s="20">
        <f t="shared" si="9"/>
        <v>4.45</v>
      </c>
      <c r="G252" s="20">
        <f t="shared" si="10"/>
        <v>16.29</v>
      </c>
      <c r="H252" s="26">
        <f>LOOKUP(B252,'Batch 2'!$K$34:$K$606,'Batch 2'!$P$34:$P$606)</f>
        <v>0.38100000000000001</v>
      </c>
      <c r="I252" s="28">
        <f t="shared" si="11"/>
        <v>5.4568300000000036</v>
      </c>
    </row>
    <row r="253" spans="2:9" ht="20.100000000000001" customHeight="1" x14ac:dyDescent="0.2">
      <c r="B253" s="20">
        <v>78</v>
      </c>
      <c r="C253" s="20">
        <v>237</v>
      </c>
      <c r="D253" s="20">
        <f>LOOKUP(B253,'Batch 2'!$K$34:$K$606,'Batch 2'!$L$34:$L$606)</f>
        <v>4410</v>
      </c>
      <c r="E253" s="20">
        <f>LOOKUP(B253,'Batch 2'!$C$34:$C$625,'Batch 2'!$E$34:$E$625)</f>
        <v>16330</v>
      </c>
      <c r="F253" s="20">
        <f t="shared" si="9"/>
        <v>4.41</v>
      </c>
      <c r="G253" s="20">
        <f t="shared" si="10"/>
        <v>16.329999999999998</v>
      </c>
      <c r="H253" s="26">
        <f>LOOKUP(B253,'Batch 2'!$K$34:$K$606,'Batch 2'!$P$34:$P$606)</f>
        <v>0.38100000000000001</v>
      </c>
      <c r="I253" s="28">
        <f t="shared" si="11"/>
        <v>5.4796900000000033</v>
      </c>
    </row>
    <row r="254" spans="2:9" ht="20.100000000000001" customHeight="1" x14ac:dyDescent="0.2">
      <c r="B254" s="20">
        <v>79</v>
      </c>
      <c r="C254" s="20">
        <v>238</v>
      </c>
      <c r="D254" s="20">
        <f>LOOKUP(B254,'Batch 2'!$K$34:$K$606,'Batch 2'!$L$34:$L$606)</f>
        <v>4370</v>
      </c>
      <c r="E254" s="20">
        <f>LOOKUP(B254,'Batch 2'!$C$34:$C$625,'Batch 2'!$E$34:$E$625)</f>
        <v>16350</v>
      </c>
      <c r="F254" s="20">
        <f t="shared" si="9"/>
        <v>4.37</v>
      </c>
      <c r="G254" s="20">
        <f t="shared" si="10"/>
        <v>16.350000000000001</v>
      </c>
      <c r="H254" s="26">
        <f>LOOKUP(B254,'Batch 2'!$K$34:$K$606,'Batch 2'!$P$34:$P$606)</f>
        <v>0.38200000000000001</v>
      </c>
      <c r="I254" s="28">
        <f t="shared" si="11"/>
        <v>5.5025800000000036</v>
      </c>
    </row>
    <row r="255" spans="2:9" ht="20.100000000000001" customHeight="1" x14ac:dyDescent="0.2">
      <c r="B255" s="20">
        <v>80</v>
      </c>
      <c r="C255" s="20">
        <v>239</v>
      </c>
      <c r="D255" s="20">
        <f>LOOKUP(B255,'Batch 2'!$K$34:$K$606,'Batch 2'!$L$34:$L$606)</f>
        <v>4320</v>
      </c>
      <c r="E255" s="20">
        <f>LOOKUP(B255,'Batch 2'!$C$34:$C$625,'Batch 2'!$E$34:$E$625)</f>
        <v>16380</v>
      </c>
      <c r="F255" s="20">
        <f t="shared" si="9"/>
        <v>4.32</v>
      </c>
      <c r="G255" s="20">
        <f t="shared" si="10"/>
        <v>16.38</v>
      </c>
      <c r="H255" s="26">
        <f>LOOKUP(B255,'Batch 2'!$K$34:$K$606,'Batch 2'!$P$34:$P$606)</f>
        <v>0.38300000000000001</v>
      </c>
      <c r="I255" s="28">
        <f t="shared" si="11"/>
        <v>5.5255300000000034</v>
      </c>
    </row>
    <row r="256" spans="2:9" ht="20.100000000000001" customHeight="1" x14ac:dyDescent="0.2">
      <c r="B256" s="20">
        <v>81</v>
      </c>
      <c r="C256" s="20">
        <v>240</v>
      </c>
      <c r="D256" s="20">
        <f>LOOKUP(B256,'Batch 2'!$K$34:$K$606,'Batch 2'!$L$34:$L$606)</f>
        <v>4280</v>
      </c>
      <c r="E256" s="20">
        <f>LOOKUP(B256,'Batch 2'!$C$34:$C$625,'Batch 2'!$E$34:$E$625)</f>
        <v>16410</v>
      </c>
      <c r="F256" s="20">
        <f t="shared" si="9"/>
        <v>4.28</v>
      </c>
      <c r="G256" s="20">
        <f t="shared" si="10"/>
        <v>16.41</v>
      </c>
      <c r="H256" s="26">
        <f>LOOKUP(B256,'Batch 2'!$K$34:$K$606,'Batch 2'!$P$34:$P$606)</f>
        <v>0.38266666666666671</v>
      </c>
      <c r="I256" s="28">
        <f t="shared" si="11"/>
        <v>5.5485000000000033</v>
      </c>
    </row>
    <row r="257" spans="2:9" ht="20.100000000000001" customHeight="1" x14ac:dyDescent="0.2">
      <c r="B257" s="20">
        <v>82</v>
      </c>
      <c r="C257" s="20">
        <v>241</v>
      </c>
      <c r="D257" s="20">
        <f>LOOKUP(B257,'Batch 2'!$K$34:$K$606,'Batch 2'!$L$34:$L$606)</f>
        <v>4240</v>
      </c>
      <c r="E257" s="20">
        <f>LOOKUP(B257,'Batch 2'!$C$34:$C$625,'Batch 2'!$E$34:$E$625)</f>
        <v>16440</v>
      </c>
      <c r="F257" s="20">
        <f t="shared" si="9"/>
        <v>4.24</v>
      </c>
      <c r="G257" s="20">
        <f t="shared" si="10"/>
        <v>16.440000000000001</v>
      </c>
      <c r="H257" s="26">
        <f>LOOKUP(B257,'Batch 2'!$K$34:$K$606,'Batch 2'!$P$34:$P$606)</f>
        <v>0.38250000000000006</v>
      </c>
      <c r="I257" s="28">
        <f t="shared" si="11"/>
        <v>5.5714550000000029</v>
      </c>
    </row>
    <row r="258" spans="2:9" ht="20.100000000000001" customHeight="1" x14ac:dyDescent="0.2">
      <c r="B258" s="20">
        <v>83</v>
      </c>
      <c r="C258" s="20">
        <v>242</v>
      </c>
      <c r="D258" s="20">
        <f>LOOKUP(B258,'Batch 2'!$K$34:$K$606,'Batch 2'!$L$34:$L$606)</f>
        <v>4190</v>
      </c>
      <c r="E258" s="20">
        <f>LOOKUP(B258,'Batch 2'!$C$34:$C$625,'Batch 2'!$E$34:$E$625)</f>
        <v>16460</v>
      </c>
      <c r="F258" s="20">
        <f t="shared" si="9"/>
        <v>4.1900000000000004</v>
      </c>
      <c r="G258" s="20">
        <f t="shared" si="10"/>
        <v>16.46</v>
      </c>
      <c r="H258" s="26">
        <f>LOOKUP(B258,'Batch 2'!$K$34:$K$606,'Batch 2'!$P$34:$P$606)</f>
        <v>0.38350000000000001</v>
      </c>
      <c r="I258" s="28">
        <f t="shared" si="11"/>
        <v>5.5944350000000025</v>
      </c>
    </row>
    <row r="259" spans="2:9" ht="20.100000000000001" customHeight="1" x14ac:dyDescent="0.2">
      <c r="B259" s="20">
        <v>84</v>
      </c>
      <c r="C259" s="20">
        <v>243</v>
      </c>
      <c r="D259" s="20">
        <f>LOOKUP(B259,'Batch 2'!$K$34:$K$606,'Batch 2'!$L$34:$L$606)</f>
        <v>4150</v>
      </c>
      <c r="E259" s="20">
        <f>LOOKUP(B259,'Batch 2'!$C$34:$C$625,'Batch 2'!$E$34:$E$625)</f>
        <v>16480</v>
      </c>
      <c r="F259" s="20">
        <f t="shared" si="9"/>
        <v>4.1500000000000004</v>
      </c>
      <c r="G259" s="20">
        <f t="shared" si="10"/>
        <v>16.48</v>
      </c>
      <c r="H259" s="26">
        <f>LOOKUP(B259,'Batch 2'!$K$34:$K$606,'Batch 2'!$P$34:$P$606)</f>
        <v>0.38500000000000001</v>
      </c>
      <c r="I259" s="28">
        <f t="shared" si="11"/>
        <v>5.6174900000000028</v>
      </c>
    </row>
    <row r="260" spans="2:9" ht="20.100000000000001" customHeight="1" x14ac:dyDescent="0.2">
      <c r="B260" s="20">
        <v>85</v>
      </c>
      <c r="C260" s="20">
        <v>244</v>
      </c>
      <c r="D260" s="20">
        <f>LOOKUP(B260,'Batch 2'!$K$34:$K$606,'Batch 2'!$L$34:$L$606)</f>
        <v>4110</v>
      </c>
      <c r="E260" s="20">
        <f>LOOKUP(B260,'Batch 2'!$C$34:$C$625,'Batch 2'!$E$34:$E$625)</f>
        <v>16530</v>
      </c>
      <c r="F260" s="20">
        <f t="shared" si="9"/>
        <v>4.1100000000000003</v>
      </c>
      <c r="G260" s="20">
        <f t="shared" si="10"/>
        <v>16.53</v>
      </c>
      <c r="H260" s="26">
        <f>LOOKUP(B260,'Batch 2'!$K$34:$K$606,'Batch 2'!$P$34:$P$606)</f>
        <v>0.38400000000000001</v>
      </c>
      <c r="I260" s="28">
        <f t="shared" si="11"/>
        <v>5.6405600000000025</v>
      </c>
    </row>
    <row r="261" spans="2:9" ht="20.100000000000001" customHeight="1" x14ac:dyDescent="0.2">
      <c r="B261" s="20">
        <v>86</v>
      </c>
      <c r="C261" s="20">
        <v>245</v>
      </c>
      <c r="D261" s="20">
        <f>LOOKUP(B261,'Batch 2'!$K$34:$K$606,'Batch 2'!$L$34:$L$606)</f>
        <v>4060</v>
      </c>
      <c r="E261" s="20">
        <f>LOOKUP(B261,'Batch 2'!$C$34:$C$625,'Batch 2'!$E$34:$E$625)</f>
        <v>16550</v>
      </c>
      <c r="F261" s="20">
        <f t="shared" si="9"/>
        <v>4.0599999999999996</v>
      </c>
      <c r="G261" s="20">
        <f t="shared" si="10"/>
        <v>16.55</v>
      </c>
      <c r="H261" s="26">
        <f>LOOKUP(B261,'Batch 2'!$K$34:$K$606,'Batch 2'!$P$34:$P$606)</f>
        <v>0.38650000000000007</v>
      </c>
      <c r="I261" s="28">
        <f t="shared" si="11"/>
        <v>5.6636750000000022</v>
      </c>
    </row>
    <row r="262" spans="2:9" ht="20.100000000000001" customHeight="1" x14ac:dyDescent="0.2">
      <c r="B262" s="20">
        <v>87</v>
      </c>
      <c r="C262" s="20">
        <v>246</v>
      </c>
      <c r="D262" s="20">
        <f>LOOKUP(B262,'Batch 2'!$K$34:$K$606,'Batch 2'!$L$34:$L$606)</f>
        <v>4020</v>
      </c>
      <c r="E262" s="20">
        <f>LOOKUP(B262,'Batch 2'!$C$34:$C$625,'Batch 2'!$E$34:$E$625)</f>
        <v>16570</v>
      </c>
      <c r="F262" s="20">
        <f t="shared" si="9"/>
        <v>4.0199999999999996</v>
      </c>
      <c r="G262" s="20">
        <f t="shared" si="10"/>
        <v>16.57</v>
      </c>
      <c r="H262" s="26">
        <f>LOOKUP(B262,'Batch 2'!$K$34:$K$606,'Batch 2'!$P$34:$P$606)</f>
        <v>0.38700000000000001</v>
      </c>
      <c r="I262" s="28">
        <f t="shared" si="11"/>
        <v>5.6868800000000022</v>
      </c>
    </row>
    <row r="263" spans="2:9" ht="20.100000000000001" customHeight="1" x14ac:dyDescent="0.2">
      <c r="B263" s="20">
        <v>88</v>
      </c>
      <c r="C263" s="20">
        <v>247</v>
      </c>
      <c r="D263" s="20">
        <f>LOOKUP(B263,'Batch 2'!$K$34:$K$606,'Batch 2'!$L$34:$L$606)</f>
        <v>3970</v>
      </c>
      <c r="E263" s="20">
        <f>LOOKUP(B263,'Batch 2'!$C$34:$C$625,'Batch 2'!$E$34:$E$625)</f>
        <v>16600</v>
      </c>
      <c r="F263" s="20">
        <f t="shared" si="9"/>
        <v>3.97</v>
      </c>
      <c r="G263" s="20">
        <f t="shared" si="10"/>
        <v>16.600000000000001</v>
      </c>
      <c r="H263" s="26">
        <f>LOOKUP(B263,'Batch 2'!$K$34:$K$606,'Batch 2'!$P$34:$P$606)</f>
        <v>0.38750000000000001</v>
      </c>
      <c r="I263" s="28">
        <f t="shared" si="11"/>
        <v>5.7101150000000018</v>
      </c>
    </row>
    <row r="264" spans="2:9" ht="20.100000000000001" customHeight="1" x14ac:dyDescent="0.2">
      <c r="B264" s="20">
        <v>89</v>
      </c>
      <c r="C264" s="20">
        <v>248</v>
      </c>
      <c r="D264" s="20">
        <f>LOOKUP(B264,'Batch 2'!$K$34:$K$606,'Batch 2'!$L$34:$L$606)</f>
        <v>3930</v>
      </c>
      <c r="E264" s="20">
        <f>LOOKUP(B264,'Batch 2'!$C$34:$C$625,'Batch 2'!$E$34:$E$625)</f>
        <v>16620</v>
      </c>
      <c r="F264" s="20">
        <f t="shared" si="9"/>
        <v>3.93</v>
      </c>
      <c r="G264" s="20">
        <f t="shared" si="10"/>
        <v>16.62</v>
      </c>
      <c r="H264" s="26">
        <f>LOOKUP(B264,'Batch 2'!$K$34:$K$606,'Batch 2'!$P$34:$P$606)</f>
        <v>0.38850000000000001</v>
      </c>
      <c r="I264" s="28">
        <f t="shared" si="11"/>
        <v>5.7333950000000016</v>
      </c>
    </row>
    <row r="265" spans="2:9" ht="20.100000000000001" customHeight="1" x14ac:dyDescent="0.2">
      <c r="B265" s="20">
        <v>90</v>
      </c>
      <c r="C265" s="20">
        <v>249</v>
      </c>
      <c r="D265" s="20">
        <f>LOOKUP(B265,'Batch 2'!$K$34:$K$606,'Batch 2'!$L$34:$L$606)</f>
        <v>3880</v>
      </c>
      <c r="E265" s="20">
        <f>LOOKUP(B265,'Batch 2'!$C$34:$C$625,'Batch 2'!$E$34:$E$625)</f>
        <v>16660</v>
      </c>
      <c r="F265" s="20">
        <f t="shared" si="9"/>
        <v>3.88</v>
      </c>
      <c r="G265" s="20">
        <f t="shared" si="10"/>
        <v>16.66</v>
      </c>
      <c r="H265" s="26">
        <f>LOOKUP(B265,'Batch 2'!$K$34:$K$606,'Batch 2'!$P$34:$P$606)</f>
        <v>0.38900000000000001</v>
      </c>
      <c r="I265" s="28">
        <f t="shared" si="11"/>
        <v>5.7567200000000014</v>
      </c>
    </row>
    <row r="266" spans="2:9" ht="20.100000000000001" customHeight="1" x14ac:dyDescent="0.2">
      <c r="B266" s="20">
        <v>91</v>
      </c>
      <c r="C266" s="20">
        <v>250</v>
      </c>
      <c r="D266" s="20">
        <f>LOOKUP(B266,'Batch 2'!$K$34:$K$606,'Batch 2'!$L$34:$L$606)</f>
        <v>3840</v>
      </c>
      <c r="E266" s="20">
        <f>LOOKUP(B266,'Batch 2'!$C$34:$C$625,'Batch 2'!$E$34:$E$625)</f>
        <v>16680</v>
      </c>
      <c r="F266" s="20">
        <f t="shared" si="9"/>
        <v>3.84</v>
      </c>
      <c r="G266" s="20">
        <f t="shared" si="10"/>
        <v>16.68</v>
      </c>
      <c r="H266" s="26">
        <f>LOOKUP(B266,'Batch 2'!$K$34:$K$606,'Batch 2'!$P$34:$P$606)</f>
        <v>0.39</v>
      </c>
      <c r="I266" s="28">
        <f t="shared" si="11"/>
        <v>5.7800900000000013</v>
      </c>
    </row>
    <row r="267" spans="2:9" ht="20.100000000000001" customHeight="1" x14ac:dyDescent="0.2">
      <c r="B267" s="20">
        <v>92</v>
      </c>
      <c r="C267" s="20">
        <v>251</v>
      </c>
      <c r="D267" s="20">
        <f>LOOKUP(B267,'Batch 2'!$K$34:$K$606,'Batch 2'!$L$34:$L$606)</f>
        <v>3800</v>
      </c>
      <c r="E267" s="20">
        <f>LOOKUP(B267,'Batch 2'!$C$34:$C$625,'Batch 2'!$E$34:$E$625)</f>
        <v>16710</v>
      </c>
      <c r="F267" s="20">
        <f t="shared" si="9"/>
        <v>3.8</v>
      </c>
      <c r="G267" s="20">
        <f t="shared" si="10"/>
        <v>16.71</v>
      </c>
      <c r="H267" s="26">
        <f>LOOKUP(B267,'Batch 2'!$K$34:$K$606,'Batch 2'!$P$34:$P$606)</f>
        <v>0.39050000000000007</v>
      </c>
      <c r="I267" s="28">
        <f t="shared" si="11"/>
        <v>5.8035050000000012</v>
      </c>
    </row>
    <row r="268" spans="2:9" ht="20.100000000000001" customHeight="1" x14ac:dyDescent="0.2">
      <c r="B268" s="20">
        <v>93</v>
      </c>
      <c r="C268" s="20">
        <v>252</v>
      </c>
      <c r="D268" s="20">
        <f>LOOKUP(B268,'Batch 2'!$K$34:$K$606,'Batch 2'!$L$34:$L$606)</f>
        <v>3760</v>
      </c>
      <c r="E268" s="20">
        <f>LOOKUP(B268,'Batch 2'!$C$34:$C$625,'Batch 2'!$E$34:$E$625)</f>
        <v>16730</v>
      </c>
      <c r="F268" s="20">
        <f t="shared" si="9"/>
        <v>3.76</v>
      </c>
      <c r="G268" s="20">
        <f t="shared" si="10"/>
        <v>16.73</v>
      </c>
      <c r="H268" s="26">
        <f>LOOKUP(B268,'Batch 2'!$K$34:$K$606,'Batch 2'!$P$34:$P$606)</f>
        <v>0.39050000000000007</v>
      </c>
      <c r="I268" s="28">
        <f t="shared" si="11"/>
        <v>5.8269350000000015</v>
      </c>
    </row>
    <row r="269" spans="2:9" ht="20.100000000000001" customHeight="1" x14ac:dyDescent="0.2">
      <c r="B269" s="20">
        <v>94</v>
      </c>
      <c r="C269" s="20">
        <v>253</v>
      </c>
      <c r="D269" s="20">
        <f>LOOKUP(B269,'Batch 2'!$K$34:$K$606,'Batch 2'!$L$34:$L$606)</f>
        <v>3720</v>
      </c>
      <c r="E269" s="20">
        <f>LOOKUP(B269,'Batch 2'!$C$34:$C$625,'Batch 2'!$E$34:$E$625)</f>
        <v>16770</v>
      </c>
      <c r="F269" s="20">
        <f t="shared" si="9"/>
        <v>3.72</v>
      </c>
      <c r="G269" s="20">
        <f t="shared" si="10"/>
        <v>16.77</v>
      </c>
      <c r="H269" s="26">
        <f>LOOKUP(B269,'Batch 2'!$K$34:$K$606,'Batch 2'!$P$34:$P$606)</f>
        <v>0.39166666666666666</v>
      </c>
      <c r="I269" s="28">
        <f t="shared" si="11"/>
        <v>5.8504000000000014</v>
      </c>
    </row>
    <row r="270" spans="2:9" ht="20.100000000000001" customHeight="1" x14ac:dyDescent="0.2">
      <c r="B270" s="20">
        <v>95</v>
      </c>
      <c r="C270" s="20">
        <v>254</v>
      </c>
      <c r="D270" s="20">
        <f>LOOKUP(B270,'Batch 2'!$K$34:$K$606,'Batch 2'!$L$34:$L$606)</f>
        <v>3670</v>
      </c>
      <c r="E270" s="20">
        <f>LOOKUP(B270,'Batch 2'!$C$34:$C$625,'Batch 2'!$E$34:$E$625)</f>
        <v>16780</v>
      </c>
      <c r="F270" s="20">
        <f t="shared" si="9"/>
        <v>3.67</v>
      </c>
      <c r="G270" s="20">
        <f t="shared" si="10"/>
        <v>16.78</v>
      </c>
      <c r="H270" s="26">
        <f>LOOKUP(B270,'Batch 2'!$K$34:$K$606,'Batch 2'!$P$34:$P$606)</f>
        <v>0.39250000000000002</v>
      </c>
      <c r="I270" s="28">
        <f t="shared" si="11"/>
        <v>5.8739250000000016</v>
      </c>
    </row>
    <row r="271" spans="2:9" ht="20.100000000000001" customHeight="1" x14ac:dyDescent="0.2">
      <c r="B271" s="20">
        <v>96</v>
      </c>
      <c r="C271" s="20">
        <v>255</v>
      </c>
      <c r="D271" s="20">
        <f>LOOKUP(B271,'Batch 2'!$K$34:$K$606,'Batch 2'!$L$34:$L$606)</f>
        <v>3630</v>
      </c>
      <c r="E271" s="20">
        <f>LOOKUP(B271,'Batch 2'!$C$34:$C$625,'Batch 2'!$E$34:$E$625)</f>
        <v>16810</v>
      </c>
      <c r="F271" s="20">
        <f t="shared" si="9"/>
        <v>3.63</v>
      </c>
      <c r="G271" s="20">
        <f t="shared" si="10"/>
        <v>16.809999999999999</v>
      </c>
      <c r="H271" s="26">
        <f>LOOKUP(B271,'Batch 2'!$K$34:$K$606,'Batch 2'!$P$34:$P$606)</f>
        <v>0.39400000000000002</v>
      </c>
      <c r="I271" s="28">
        <f t="shared" si="11"/>
        <v>5.8975200000000019</v>
      </c>
    </row>
    <row r="272" spans="2:9" ht="20.100000000000001" customHeight="1" x14ac:dyDescent="0.2">
      <c r="B272" s="20">
        <v>97</v>
      </c>
      <c r="C272" s="20">
        <v>256</v>
      </c>
      <c r="D272" s="20">
        <f>LOOKUP(B272,'Batch 2'!$K$34:$K$606,'Batch 2'!$L$34:$L$606)</f>
        <v>3580</v>
      </c>
      <c r="E272" s="20">
        <f>LOOKUP(B272,'Batch 2'!$C$34:$C$625,'Batch 2'!$E$34:$E$625)</f>
        <v>16830</v>
      </c>
      <c r="F272" s="20">
        <f t="shared" si="9"/>
        <v>3.58</v>
      </c>
      <c r="G272" s="20">
        <f t="shared" si="10"/>
        <v>16.829999999999998</v>
      </c>
      <c r="H272" s="26">
        <f>LOOKUP(B272,'Batch 2'!$K$34:$K$606,'Batch 2'!$P$34:$P$606)</f>
        <v>0.39450000000000007</v>
      </c>
      <c r="I272" s="28">
        <f t="shared" si="11"/>
        <v>5.9211750000000016</v>
      </c>
    </row>
    <row r="273" spans="1:9" ht="20.100000000000001" customHeight="1" x14ac:dyDescent="0.2">
      <c r="B273" s="20">
        <v>98</v>
      </c>
      <c r="C273" s="20">
        <v>257</v>
      </c>
      <c r="D273" s="20">
        <f>LOOKUP(B273,'Batch 2'!$K$34:$K$606,'Batch 2'!$L$34:$L$606)</f>
        <v>3540</v>
      </c>
      <c r="E273" s="20">
        <f>LOOKUP(B273,'Batch 2'!$C$34:$C$625,'Batch 2'!$E$34:$E$625)</f>
        <v>16870</v>
      </c>
      <c r="F273" s="20">
        <f t="shared" ref="F273:F336" si="12">D273/1000</f>
        <v>3.54</v>
      </c>
      <c r="G273" s="20">
        <f t="shared" ref="G273:G336" si="13">E273/1000</f>
        <v>16.87</v>
      </c>
      <c r="H273" s="26">
        <f>LOOKUP(B273,'Batch 2'!$K$34:$K$606,'Batch 2'!$P$34:$P$606)</f>
        <v>0.39650000000000002</v>
      </c>
      <c r="I273" s="28">
        <f t="shared" si="11"/>
        <v>5.9449050000000012</v>
      </c>
    </row>
    <row r="274" spans="1:9" ht="20.100000000000001" customHeight="1" x14ac:dyDescent="0.2">
      <c r="B274" s="20">
        <v>99</v>
      </c>
      <c r="C274" s="20">
        <v>258</v>
      </c>
      <c r="D274" s="20">
        <f>LOOKUP(B274,'Batch 2'!$K$34:$K$606,'Batch 2'!$L$34:$L$606)</f>
        <v>3500</v>
      </c>
      <c r="E274" s="20">
        <f>LOOKUP(B274,'Batch 2'!$C$34:$C$625,'Batch 2'!$E$34:$E$625)</f>
        <v>16900</v>
      </c>
      <c r="F274" s="20">
        <f t="shared" si="12"/>
        <v>3.5</v>
      </c>
      <c r="G274" s="20">
        <f t="shared" si="13"/>
        <v>16.899999999999999</v>
      </c>
      <c r="H274" s="26">
        <f>LOOKUP(B274,'Batch 2'!$K$34:$K$606,'Batch 2'!$P$34:$P$606)</f>
        <v>0.39700000000000002</v>
      </c>
      <c r="I274" s="28">
        <f t="shared" ref="I274:I337" si="14">AVERAGE(H274,H273)*((C274-C273)/60)*3.6+I273</f>
        <v>5.9687100000000015</v>
      </c>
    </row>
    <row r="275" spans="1:9" ht="20.100000000000001" customHeight="1" x14ac:dyDescent="0.2">
      <c r="B275" s="20">
        <v>100</v>
      </c>
      <c r="C275" s="20">
        <v>259</v>
      </c>
      <c r="D275" s="20">
        <f>LOOKUP(B275,'Batch 2'!$K$34:$K$606,'Batch 2'!$L$34:$L$606)</f>
        <v>3450</v>
      </c>
      <c r="E275" s="20">
        <f>LOOKUP(B275,'Batch 2'!$C$34:$C$625,'Batch 2'!$E$34:$E$625)</f>
        <v>16920</v>
      </c>
      <c r="F275" s="20">
        <f t="shared" si="12"/>
        <v>3.45</v>
      </c>
      <c r="G275" s="20">
        <f t="shared" si="13"/>
        <v>16.920000000000002</v>
      </c>
      <c r="H275" s="26">
        <f>LOOKUP(B275,'Batch 2'!$K$34:$K$606,'Batch 2'!$P$34:$P$606)</f>
        <v>0.39800000000000002</v>
      </c>
      <c r="I275" s="28">
        <f t="shared" si="14"/>
        <v>5.9925600000000019</v>
      </c>
    </row>
    <row r="276" spans="1:9" ht="20.100000000000001" customHeight="1" x14ac:dyDescent="0.2">
      <c r="B276" s="20">
        <v>101</v>
      </c>
      <c r="C276" s="20">
        <v>260</v>
      </c>
      <c r="D276" s="20">
        <f>LOOKUP(B276,'Batch 2'!$K$34:$K$606,'Batch 2'!$L$34:$L$606)</f>
        <v>3410</v>
      </c>
      <c r="E276" s="20">
        <f>LOOKUP(B276,'Batch 2'!$C$34:$C$625,'Batch 2'!$E$34:$E$625)</f>
        <v>16940</v>
      </c>
      <c r="F276" s="20">
        <f t="shared" si="12"/>
        <v>3.41</v>
      </c>
      <c r="G276" s="20">
        <f t="shared" si="13"/>
        <v>16.940000000000001</v>
      </c>
      <c r="H276" s="26">
        <f>LOOKUP(B276,'Batch 2'!$K$34:$K$606,'Batch 2'!$P$34:$P$606)</f>
        <v>0.39850000000000008</v>
      </c>
      <c r="I276" s="28">
        <f t="shared" si="14"/>
        <v>6.0164550000000023</v>
      </c>
    </row>
    <row r="277" spans="1:9" ht="20.100000000000001" customHeight="1" x14ac:dyDescent="0.2">
      <c r="B277" s="20">
        <v>102</v>
      </c>
      <c r="C277" s="20">
        <v>261</v>
      </c>
      <c r="D277" s="20">
        <f>LOOKUP(B277,'Batch 2'!$K$34:$K$606,'Batch 2'!$L$34:$L$606)</f>
        <v>3370</v>
      </c>
      <c r="E277" s="20">
        <f>LOOKUP(B277,'Batch 2'!$C$34:$C$625,'Batch 2'!$E$34:$E$625)</f>
        <v>16970</v>
      </c>
      <c r="F277" s="20">
        <f t="shared" si="12"/>
        <v>3.37</v>
      </c>
      <c r="G277" s="20">
        <f t="shared" si="13"/>
        <v>16.97</v>
      </c>
      <c r="H277" s="26">
        <f>LOOKUP(B277,'Batch 2'!$K$34:$K$606,'Batch 2'!$P$34:$P$606)</f>
        <v>0.39850000000000008</v>
      </c>
      <c r="I277" s="28">
        <f t="shared" si="14"/>
        <v>6.0403650000000022</v>
      </c>
    </row>
    <row r="278" spans="1:9" ht="20.100000000000001" customHeight="1" x14ac:dyDescent="0.2">
      <c r="B278" s="20">
        <v>103</v>
      </c>
      <c r="C278" s="20">
        <v>262</v>
      </c>
      <c r="D278" s="20">
        <f>LOOKUP(B278,'Batch 2'!$K$34:$K$606,'Batch 2'!$L$34:$L$606)</f>
        <v>3320</v>
      </c>
      <c r="E278" s="20">
        <f>LOOKUP(B278,'Batch 2'!$C$34:$C$625,'Batch 2'!$E$34:$E$625)</f>
        <v>16990</v>
      </c>
      <c r="F278" s="20">
        <f t="shared" si="12"/>
        <v>3.32</v>
      </c>
      <c r="G278" s="20">
        <f t="shared" si="13"/>
        <v>16.989999999999998</v>
      </c>
      <c r="H278" s="26">
        <f>LOOKUP(B278,'Batch 2'!$K$34:$K$606,'Batch 2'!$P$34:$P$606)</f>
        <v>0.40050000000000002</v>
      </c>
      <c r="I278" s="28">
        <f t="shared" si="14"/>
        <v>6.0643350000000025</v>
      </c>
    </row>
    <row r="279" spans="1:9" ht="20.100000000000001" customHeight="1" x14ac:dyDescent="0.2">
      <c r="B279" s="20">
        <v>104</v>
      </c>
      <c r="C279" s="20">
        <v>263</v>
      </c>
      <c r="D279" s="20">
        <f>LOOKUP(B279,'Batch 2'!$K$34:$K$606,'Batch 2'!$L$34:$L$606)</f>
        <v>3280</v>
      </c>
      <c r="E279" s="20">
        <f>LOOKUP(B279,'Batch 2'!$C$34:$C$625,'Batch 2'!$E$34:$E$625)</f>
        <v>17010</v>
      </c>
      <c r="F279" s="20">
        <f t="shared" si="12"/>
        <v>3.28</v>
      </c>
      <c r="G279" s="20">
        <f t="shared" si="13"/>
        <v>17.010000000000002</v>
      </c>
      <c r="H279" s="26">
        <f>LOOKUP(B279,'Batch 2'!$K$34:$K$606,'Batch 2'!$P$34:$P$606)</f>
        <v>0.40199999999999997</v>
      </c>
      <c r="I279" s="28">
        <f t="shared" si="14"/>
        <v>6.0884100000000023</v>
      </c>
    </row>
    <row r="280" spans="1:9" ht="20.100000000000001" customHeight="1" x14ac:dyDescent="0.2">
      <c r="B280" s="20">
        <v>105</v>
      </c>
      <c r="C280" s="20">
        <v>264</v>
      </c>
      <c r="D280" s="20">
        <f>LOOKUP(B280,'Batch 2'!$K$34:$K$606,'Batch 2'!$L$34:$L$606)</f>
        <v>3230</v>
      </c>
      <c r="E280" s="20">
        <f>LOOKUP(B280,'Batch 2'!$C$34:$C$625,'Batch 2'!$E$34:$E$625)</f>
        <v>17060</v>
      </c>
      <c r="F280" s="20">
        <f t="shared" si="12"/>
        <v>3.23</v>
      </c>
      <c r="G280" s="20">
        <f t="shared" si="13"/>
        <v>17.059999999999999</v>
      </c>
      <c r="H280" s="26">
        <f>LOOKUP(B280,'Batch 2'!$K$34:$K$606,'Batch 2'!$P$34:$P$606)</f>
        <v>0.40199999999999997</v>
      </c>
      <c r="I280" s="28">
        <f t="shared" si="14"/>
        <v>6.1125300000000022</v>
      </c>
    </row>
    <row r="281" spans="1:9" ht="20.100000000000001" customHeight="1" x14ac:dyDescent="0.2">
      <c r="B281" s="20">
        <v>106</v>
      </c>
      <c r="C281" s="20">
        <v>265</v>
      </c>
      <c r="D281" s="20">
        <f>LOOKUP(B281,'Batch 2'!$K$34:$K$606,'Batch 2'!$L$34:$L$606)</f>
        <v>3190</v>
      </c>
      <c r="E281" s="20">
        <f>LOOKUP(B281,'Batch 2'!$C$34:$C$625,'Batch 2'!$E$34:$E$625)</f>
        <v>17080</v>
      </c>
      <c r="F281" s="20">
        <f t="shared" si="12"/>
        <v>3.19</v>
      </c>
      <c r="G281" s="20">
        <f t="shared" si="13"/>
        <v>17.079999999999998</v>
      </c>
      <c r="H281" s="26">
        <f>LOOKUP(B281,'Batch 2'!$K$34:$K$606,'Batch 2'!$P$34:$P$606)</f>
        <v>0.40350000000000003</v>
      </c>
      <c r="I281" s="28">
        <f t="shared" si="14"/>
        <v>6.1366950000000022</v>
      </c>
    </row>
    <row r="282" spans="1:9" ht="20.100000000000001" customHeight="1" x14ac:dyDescent="0.2">
      <c r="B282" s="20">
        <v>107</v>
      </c>
      <c r="C282" s="20">
        <v>266</v>
      </c>
      <c r="D282" s="20">
        <f>LOOKUP(B282,'Batch 2'!$K$34:$K$606,'Batch 2'!$L$34:$L$606)</f>
        <v>3150</v>
      </c>
      <c r="E282" s="20">
        <f>LOOKUP(B282,'Batch 2'!$C$34:$C$625,'Batch 2'!$E$34:$E$625)</f>
        <v>17100</v>
      </c>
      <c r="F282" s="20">
        <f t="shared" si="12"/>
        <v>3.15</v>
      </c>
      <c r="G282" s="20">
        <f t="shared" si="13"/>
        <v>17.100000000000001</v>
      </c>
      <c r="H282" s="26">
        <f>LOOKUP(B282,'Batch 2'!$K$34:$K$606,'Batch 2'!$P$34:$P$606)</f>
        <v>0.40500000000000003</v>
      </c>
      <c r="I282" s="28">
        <f t="shared" si="14"/>
        <v>6.1609500000000024</v>
      </c>
    </row>
    <row r="283" spans="1:9" ht="20.100000000000001" customHeight="1" x14ac:dyDescent="0.2">
      <c r="B283" s="20">
        <v>108</v>
      </c>
      <c r="C283" s="20">
        <v>267</v>
      </c>
      <c r="D283" s="20">
        <f>LOOKUP(B283,'Batch 2'!$K$34:$K$606,'Batch 2'!$L$34:$L$606)</f>
        <v>3100</v>
      </c>
      <c r="E283" s="20">
        <f>LOOKUP(B283,'Batch 2'!$C$34:$C$625,'Batch 2'!$E$34:$E$625)</f>
        <v>17120</v>
      </c>
      <c r="F283" s="20">
        <f t="shared" si="12"/>
        <v>3.1</v>
      </c>
      <c r="G283" s="20">
        <f t="shared" si="13"/>
        <v>17.12</v>
      </c>
      <c r="H283" s="26">
        <f>LOOKUP(B283,'Batch 2'!$K$34:$K$606,'Batch 2'!$P$34:$P$606)</f>
        <v>0.40649999999999997</v>
      </c>
      <c r="I283" s="28">
        <f t="shared" si="14"/>
        <v>6.1852950000000027</v>
      </c>
    </row>
    <row r="284" spans="1:9" ht="20.100000000000001" customHeight="1" x14ac:dyDescent="0.2">
      <c r="B284" s="20">
        <v>109</v>
      </c>
      <c r="C284" s="20">
        <v>268</v>
      </c>
      <c r="D284" s="20">
        <f>LOOKUP(B284,'Batch 2'!$K$34:$K$606,'Batch 2'!$L$34:$L$606)</f>
        <v>3060</v>
      </c>
      <c r="E284" s="20">
        <f>LOOKUP(B284,'Batch 2'!$C$34:$C$625,'Batch 2'!$E$34:$E$625)</f>
        <v>17150</v>
      </c>
      <c r="F284" s="20">
        <f t="shared" si="12"/>
        <v>3.06</v>
      </c>
      <c r="G284" s="20">
        <f t="shared" si="13"/>
        <v>17.149999999999999</v>
      </c>
      <c r="H284" s="26">
        <f>LOOKUP(B284,'Batch 2'!$K$34:$K$606,'Batch 2'!$P$34:$P$606)</f>
        <v>0.40599999999999997</v>
      </c>
      <c r="I284" s="28">
        <f t="shared" si="14"/>
        <v>6.2096700000000027</v>
      </c>
    </row>
    <row r="285" spans="1:9" ht="20.100000000000001" customHeight="1" x14ac:dyDescent="0.2">
      <c r="A285" s="18"/>
      <c r="B285" s="20">
        <v>110</v>
      </c>
      <c r="C285" s="20">
        <v>269</v>
      </c>
      <c r="D285" s="20">
        <f>LOOKUP(B285,'Batch 2'!$K$34:$K$606,'Batch 2'!$L$34:$L$606)</f>
        <v>3020</v>
      </c>
      <c r="E285" s="20">
        <f>LOOKUP(B285,'Batch 2'!$C$34:$C$625,'Batch 2'!$E$34:$E$625)</f>
        <v>17170</v>
      </c>
      <c r="F285" s="20">
        <f t="shared" si="12"/>
        <v>3.02</v>
      </c>
      <c r="G285" s="20">
        <f t="shared" si="13"/>
        <v>17.170000000000002</v>
      </c>
      <c r="H285" s="26">
        <f>LOOKUP(B285,'Batch 2'!$K$34:$K$606,'Batch 2'!$P$34:$P$606)</f>
        <v>0.40800000000000003</v>
      </c>
      <c r="I285" s="28">
        <f t="shared" si="14"/>
        <v>6.2340900000000028</v>
      </c>
    </row>
    <row r="286" spans="1:9" ht="20.100000000000001" customHeight="1" x14ac:dyDescent="0.2">
      <c r="B286" s="20">
        <v>111</v>
      </c>
      <c r="C286" s="20">
        <v>270</v>
      </c>
      <c r="D286" s="20">
        <f>LOOKUP(B286,'Batch 2'!$K$34:$K$606,'Batch 2'!$L$34:$L$606)</f>
        <v>2970</v>
      </c>
      <c r="E286" s="20">
        <f>LOOKUP(B286,'Batch 2'!$C$34:$C$625,'Batch 2'!$E$34:$E$625)</f>
        <v>17190</v>
      </c>
      <c r="F286" s="20">
        <f t="shared" si="12"/>
        <v>2.97</v>
      </c>
      <c r="G286" s="20">
        <f t="shared" si="13"/>
        <v>17.190000000000001</v>
      </c>
      <c r="H286" s="26">
        <f>LOOKUP(B286,'Batch 2'!$K$34:$K$606,'Batch 2'!$P$34:$P$606)</f>
        <v>0.40949999999999998</v>
      </c>
      <c r="I286" s="28">
        <f t="shared" si="14"/>
        <v>6.2586150000000025</v>
      </c>
    </row>
    <row r="287" spans="1:9" ht="20.100000000000001" customHeight="1" x14ac:dyDescent="0.2">
      <c r="B287" s="20">
        <v>112</v>
      </c>
      <c r="C287" s="20">
        <v>271</v>
      </c>
      <c r="D287" s="20">
        <f>LOOKUP(B287,'Batch 2'!$K$34:$K$606,'Batch 2'!$L$34:$L$606)</f>
        <v>2930</v>
      </c>
      <c r="E287" s="20">
        <f>LOOKUP(B287,'Batch 2'!$C$34:$C$625,'Batch 2'!$E$34:$E$625)</f>
        <v>17230</v>
      </c>
      <c r="F287" s="20">
        <f t="shared" si="12"/>
        <v>2.93</v>
      </c>
      <c r="G287" s="20">
        <f t="shared" si="13"/>
        <v>17.23</v>
      </c>
      <c r="H287" s="26">
        <f>LOOKUP(B287,'Batch 2'!$K$34:$K$606,'Batch 2'!$P$34:$P$606)</f>
        <v>0.41150000000000003</v>
      </c>
      <c r="I287" s="28">
        <f t="shared" si="14"/>
        <v>6.2832450000000026</v>
      </c>
    </row>
    <row r="288" spans="1:9" ht="20.100000000000001" customHeight="1" x14ac:dyDescent="0.2">
      <c r="B288" s="20">
        <v>113</v>
      </c>
      <c r="C288" s="20">
        <v>272</v>
      </c>
      <c r="D288" s="20">
        <f>LOOKUP(B288,'Batch 2'!$K$34:$K$606,'Batch 2'!$L$34:$L$606)</f>
        <v>2890</v>
      </c>
      <c r="E288" s="20">
        <f>LOOKUP(B288,'Batch 2'!$C$34:$C$625,'Batch 2'!$E$34:$E$625)</f>
        <v>17240</v>
      </c>
      <c r="F288" s="20">
        <f t="shared" si="12"/>
        <v>2.89</v>
      </c>
      <c r="G288" s="20">
        <f t="shared" si="13"/>
        <v>17.239999999999998</v>
      </c>
      <c r="H288" s="26">
        <f>LOOKUP(B288,'Batch 2'!$K$34:$K$606,'Batch 2'!$P$34:$P$606)</f>
        <v>0.41250000000000003</v>
      </c>
      <c r="I288" s="28">
        <f t="shared" si="14"/>
        <v>6.3079650000000029</v>
      </c>
    </row>
    <row r="289" spans="2:9" ht="20.100000000000001" customHeight="1" x14ac:dyDescent="0.2">
      <c r="B289" s="20">
        <v>114</v>
      </c>
      <c r="C289" s="20">
        <v>273</v>
      </c>
      <c r="D289" s="20">
        <f>LOOKUP(B289,'Batch 2'!$K$34:$K$606,'Batch 2'!$L$34:$L$606)</f>
        <v>2840</v>
      </c>
      <c r="E289" s="20">
        <f>LOOKUP(B289,'Batch 2'!$C$34:$C$625,'Batch 2'!$E$34:$E$625)</f>
        <v>17260</v>
      </c>
      <c r="F289" s="20">
        <f t="shared" si="12"/>
        <v>2.84</v>
      </c>
      <c r="G289" s="20">
        <f t="shared" si="13"/>
        <v>17.260000000000002</v>
      </c>
      <c r="H289" s="26">
        <f>LOOKUP(B289,'Batch 2'!$K$34:$K$606,'Batch 2'!$P$34:$P$606)</f>
        <v>0.41449999999999998</v>
      </c>
      <c r="I289" s="28">
        <f t="shared" si="14"/>
        <v>6.3327750000000034</v>
      </c>
    </row>
    <row r="290" spans="2:9" ht="20.100000000000001" customHeight="1" x14ac:dyDescent="0.2">
      <c r="B290" s="20">
        <v>115</v>
      </c>
      <c r="C290" s="20">
        <v>274</v>
      </c>
      <c r="D290" s="20">
        <f>LOOKUP(B290,'Batch 2'!$K$34:$K$606,'Batch 2'!$L$34:$L$606)</f>
        <v>2800</v>
      </c>
      <c r="E290" s="20">
        <f>LOOKUP(B290,'Batch 2'!$C$34:$C$625,'Batch 2'!$E$34:$E$625)</f>
        <v>17300</v>
      </c>
      <c r="F290" s="20">
        <f t="shared" si="12"/>
        <v>2.8</v>
      </c>
      <c r="G290" s="20">
        <f t="shared" si="13"/>
        <v>17.3</v>
      </c>
      <c r="H290" s="26">
        <f>LOOKUP(B290,'Batch 2'!$K$34:$K$606,'Batch 2'!$P$34:$P$606)</f>
        <v>0.41550000000000004</v>
      </c>
      <c r="I290" s="28">
        <f t="shared" si="14"/>
        <v>6.3576750000000031</v>
      </c>
    </row>
    <row r="291" spans="2:9" ht="20.100000000000001" customHeight="1" x14ac:dyDescent="0.2">
      <c r="B291" s="20">
        <v>116</v>
      </c>
      <c r="C291" s="20">
        <v>275</v>
      </c>
      <c r="D291" s="20">
        <f>LOOKUP(B291,'Batch 2'!$K$34:$K$606,'Batch 2'!$L$34:$L$606)</f>
        <v>2760</v>
      </c>
      <c r="E291" s="20">
        <f>LOOKUP(B291,'Batch 2'!$C$34:$C$625,'Batch 2'!$E$34:$E$625)</f>
        <v>17310</v>
      </c>
      <c r="F291" s="20">
        <f t="shared" si="12"/>
        <v>2.76</v>
      </c>
      <c r="G291" s="20">
        <f t="shared" si="13"/>
        <v>17.309999999999999</v>
      </c>
      <c r="H291" s="26">
        <f>LOOKUP(B291,'Batch 2'!$K$34:$K$606,'Batch 2'!$P$34:$P$606)</f>
        <v>0.41799999999999998</v>
      </c>
      <c r="I291" s="28">
        <f t="shared" si="14"/>
        <v>6.3826800000000032</v>
      </c>
    </row>
    <row r="292" spans="2:9" ht="20.100000000000001" customHeight="1" x14ac:dyDescent="0.2">
      <c r="B292" s="20">
        <v>117</v>
      </c>
      <c r="C292" s="20">
        <v>276</v>
      </c>
      <c r="D292" s="20">
        <f>LOOKUP(B292,'Batch 2'!$K$34:$K$606,'Batch 2'!$L$34:$L$606)</f>
        <v>2710</v>
      </c>
      <c r="E292" s="20">
        <f>LOOKUP(B292,'Batch 2'!$C$34:$C$625,'Batch 2'!$E$34:$E$625)</f>
        <v>17340</v>
      </c>
      <c r="F292" s="20">
        <f t="shared" si="12"/>
        <v>2.71</v>
      </c>
      <c r="G292" s="20">
        <f t="shared" si="13"/>
        <v>17.34</v>
      </c>
      <c r="H292" s="26">
        <f>LOOKUP(B292,'Batch 2'!$K$34:$K$606,'Batch 2'!$P$34:$P$606)</f>
        <v>0.41950000000000004</v>
      </c>
      <c r="I292" s="28">
        <f t="shared" si="14"/>
        <v>6.4078050000000033</v>
      </c>
    </row>
    <row r="293" spans="2:9" ht="20.100000000000001" customHeight="1" x14ac:dyDescent="0.2">
      <c r="B293" s="20">
        <v>118</v>
      </c>
      <c r="C293" s="20">
        <v>277</v>
      </c>
      <c r="D293" s="20">
        <f>LOOKUP(B293,'Batch 2'!$K$34:$K$606,'Batch 2'!$L$34:$L$606)</f>
        <v>2670</v>
      </c>
      <c r="E293" s="20">
        <f>LOOKUP(B293,'Batch 2'!$C$34:$C$625,'Batch 2'!$E$34:$E$625)</f>
        <v>17370</v>
      </c>
      <c r="F293" s="20">
        <f t="shared" si="12"/>
        <v>2.67</v>
      </c>
      <c r="G293" s="20">
        <f t="shared" si="13"/>
        <v>17.37</v>
      </c>
      <c r="H293" s="26">
        <f>LOOKUP(B293,'Batch 2'!$K$34:$K$606,'Batch 2'!$P$34:$P$606)</f>
        <v>0.42100000000000004</v>
      </c>
      <c r="I293" s="28">
        <f t="shared" si="14"/>
        <v>6.4330200000000035</v>
      </c>
    </row>
    <row r="294" spans="2:9" ht="20.100000000000001" customHeight="1" x14ac:dyDescent="0.2">
      <c r="B294" s="20">
        <v>119</v>
      </c>
      <c r="C294" s="20">
        <v>278</v>
      </c>
      <c r="D294" s="20">
        <f>LOOKUP(B294,'Batch 2'!$K$34:$K$606,'Batch 2'!$L$34:$L$606)</f>
        <v>2620</v>
      </c>
      <c r="E294" s="20">
        <f>LOOKUP(B294,'Batch 2'!$C$34:$C$625,'Batch 2'!$E$34:$E$625)</f>
        <v>17380</v>
      </c>
      <c r="F294" s="20">
        <f t="shared" si="12"/>
        <v>2.62</v>
      </c>
      <c r="G294" s="20">
        <f t="shared" si="13"/>
        <v>17.38</v>
      </c>
      <c r="H294" s="26">
        <f>LOOKUP(B294,'Batch 2'!$K$34:$K$606,'Batch 2'!$P$34:$P$606)</f>
        <v>0.42199999999999999</v>
      </c>
      <c r="I294" s="28">
        <f t="shared" si="14"/>
        <v>6.4583100000000035</v>
      </c>
    </row>
    <row r="295" spans="2:9" ht="20.100000000000001" customHeight="1" x14ac:dyDescent="0.2">
      <c r="B295" s="20">
        <v>120</v>
      </c>
      <c r="C295" s="20">
        <v>279</v>
      </c>
      <c r="D295" s="20">
        <f>LOOKUP(B295,'Batch 2'!$K$34:$K$606,'Batch 2'!$L$34:$L$606)</f>
        <v>2580</v>
      </c>
      <c r="E295" s="20">
        <f>LOOKUP(B295,'Batch 2'!$C$34:$C$625,'Batch 2'!$E$34:$E$625)</f>
        <v>17420</v>
      </c>
      <c r="F295" s="20">
        <f t="shared" si="12"/>
        <v>2.58</v>
      </c>
      <c r="G295" s="20">
        <f t="shared" si="13"/>
        <v>17.420000000000002</v>
      </c>
      <c r="H295" s="26">
        <f>LOOKUP(B295,'Batch 2'!$K$34:$K$606,'Batch 2'!$P$34:$P$606)</f>
        <v>0.42350000000000004</v>
      </c>
      <c r="I295" s="28">
        <f t="shared" si="14"/>
        <v>6.4836750000000034</v>
      </c>
    </row>
    <row r="296" spans="2:9" ht="20.100000000000001" customHeight="1" x14ac:dyDescent="0.2">
      <c r="B296" s="20">
        <v>121</v>
      </c>
      <c r="C296" s="20">
        <v>280</v>
      </c>
      <c r="D296" s="20">
        <f>LOOKUP(B296,'Batch 2'!$K$34:$K$606,'Batch 2'!$L$34:$L$606)</f>
        <v>2540</v>
      </c>
      <c r="E296" s="20">
        <f>LOOKUP(B296,'Batch 2'!$C$34:$C$625,'Batch 2'!$E$34:$E$625)</f>
        <v>17440</v>
      </c>
      <c r="F296" s="20">
        <f t="shared" si="12"/>
        <v>2.54</v>
      </c>
      <c r="G296" s="20">
        <f t="shared" si="13"/>
        <v>17.440000000000001</v>
      </c>
      <c r="H296" s="26">
        <f>LOOKUP(B296,'Batch 2'!$K$34:$K$606,'Batch 2'!$P$34:$P$606)</f>
        <v>0.42599999999999999</v>
      </c>
      <c r="I296" s="28">
        <f t="shared" si="14"/>
        <v>6.5091600000000032</v>
      </c>
    </row>
    <row r="297" spans="2:9" ht="20.100000000000001" customHeight="1" x14ac:dyDescent="0.2">
      <c r="B297" s="20">
        <v>122</v>
      </c>
      <c r="C297" s="20">
        <v>281</v>
      </c>
      <c r="D297" s="20">
        <f>LOOKUP(B297,'Batch 2'!$K$34:$K$606,'Batch 2'!$L$34:$L$606)</f>
        <v>2490</v>
      </c>
      <c r="E297" s="20">
        <f>LOOKUP(B297,'Batch 2'!$C$34:$C$625,'Batch 2'!$E$34:$E$625)</f>
        <v>17470</v>
      </c>
      <c r="F297" s="20">
        <f t="shared" si="12"/>
        <v>2.4900000000000002</v>
      </c>
      <c r="G297" s="20">
        <f t="shared" si="13"/>
        <v>17.47</v>
      </c>
      <c r="H297" s="26">
        <f>LOOKUP(B297,'Batch 2'!$K$34:$K$606,'Batch 2'!$P$34:$P$606)</f>
        <v>0.42750000000000005</v>
      </c>
      <c r="I297" s="28">
        <f t="shared" si="14"/>
        <v>6.5347650000000028</v>
      </c>
    </row>
    <row r="298" spans="2:9" ht="20.100000000000001" customHeight="1" x14ac:dyDescent="0.2">
      <c r="B298" s="20">
        <v>123</v>
      </c>
      <c r="C298" s="20">
        <v>282</v>
      </c>
      <c r="D298" s="20">
        <f>LOOKUP(B298,'Batch 2'!$K$34:$K$606,'Batch 2'!$L$34:$L$606)</f>
        <v>2450</v>
      </c>
      <c r="E298" s="20">
        <f>LOOKUP(B298,'Batch 2'!$C$34:$C$625,'Batch 2'!$E$34:$E$625)</f>
        <v>17480</v>
      </c>
      <c r="F298" s="20">
        <f t="shared" si="12"/>
        <v>2.4500000000000002</v>
      </c>
      <c r="G298" s="20">
        <f t="shared" si="13"/>
        <v>17.48</v>
      </c>
      <c r="H298" s="26">
        <f>LOOKUP(B298,'Batch 2'!$K$34:$K$606,'Batch 2'!$P$34:$P$606)</f>
        <v>0.42900000000000005</v>
      </c>
      <c r="I298" s="28">
        <f t="shared" si="14"/>
        <v>6.5604600000000026</v>
      </c>
    </row>
    <row r="299" spans="2:9" ht="20.100000000000001" customHeight="1" x14ac:dyDescent="0.2">
      <c r="B299" s="20">
        <v>124</v>
      </c>
      <c r="C299" s="20">
        <v>283</v>
      </c>
      <c r="D299" s="20">
        <f>LOOKUP(B299,'Batch 2'!$K$34:$K$606,'Batch 2'!$L$34:$L$606)</f>
        <v>2410</v>
      </c>
      <c r="E299" s="20">
        <f>LOOKUP(B299,'Batch 2'!$C$34:$C$625,'Batch 2'!$E$34:$E$625)</f>
        <v>17510</v>
      </c>
      <c r="F299" s="20">
        <f t="shared" si="12"/>
        <v>2.41</v>
      </c>
      <c r="G299" s="20">
        <f t="shared" si="13"/>
        <v>17.510000000000002</v>
      </c>
      <c r="H299" s="26">
        <f>LOOKUP(B299,'Batch 2'!$K$34:$K$606,'Batch 2'!$P$34:$P$606)</f>
        <v>0.43149999999999999</v>
      </c>
      <c r="I299" s="28">
        <f t="shared" si="14"/>
        <v>6.5862750000000023</v>
      </c>
    </row>
    <row r="300" spans="2:9" ht="20.100000000000001" customHeight="1" x14ac:dyDescent="0.2">
      <c r="B300" s="20">
        <v>125</v>
      </c>
      <c r="C300" s="20">
        <v>284</v>
      </c>
      <c r="D300" s="20">
        <f>LOOKUP(B300,'Batch 2'!$K$34:$K$606,'Batch 2'!$L$34:$L$606)</f>
        <v>2370</v>
      </c>
      <c r="E300" s="20">
        <f>LOOKUP(B300,'Batch 2'!$C$34:$C$625,'Batch 2'!$E$34:$E$625)</f>
        <v>17540</v>
      </c>
      <c r="F300" s="20">
        <f t="shared" si="12"/>
        <v>2.37</v>
      </c>
      <c r="G300" s="20">
        <f t="shared" si="13"/>
        <v>17.54</v>
      </c>
      <c r="H300" s="26">
        <f>LOOKUP(B300,'Batch 2'!$K$34:$K$606,'Batch 2'!$P$34:$P$606)</f>
        <v>0.43200000000000005</v>
      </c>
      <c r="I300" s="28">
        <f t="shared" si="14"/>
        <v>6.6121800000000022</v>
      </c>
    </row>
    <row r="301" spans="2:9" ht="20.100000000000001" customHeight="1" x14ac:dyDescent="0.2">
      <c r="B301" s="20">
        <v>126</v>
      </c>
      <c r="C301" s="20">
        <v>285</v>
      </c>
      <c r="D301" s="20">
        <f>LOOKUP(B301,'Batch 2'!$K$34:$K$606,'Batch 2'!$L$34:$L$606)</f>
        <v>2320</v>
      </c>
      <c r="E301" s="20">
        <f>LOOKUP(B301,'Batch 2'!$C$34:$C$625,'Batch 2'!$E$34:$E$625)</f>
        <v>17560</v>
      </c>
      <c r="F301" s="20">
        <f t="shared" si="12"/>
        <v>2.3199999999999998</v>
      </c>
      <c r="G301" s="20">
        <f t="shared" si="13"/>
        <v>17.559999999999999</v>
      </c>
      <c r="H301" s="26">
        <f>LOOKUP(B301,'Batch 2'!$K$34:$K$606,'Batch 2'!$P$34:$P$606)</f>
        <v>0.434</v>
      </c>
      <c r="I301" s="28">
        <f t="shared" si="14"/>
        <v>6.6381600000000018</v>
      </c>
    </row>
    <row r="302" spans="2:9" ht="20.100000000000001" customHeight="1" x14ac:dyDescent="0.2">
      <c r="B302" s="20">
        <v>127</v>
      </c>
      <c r="C302" s="20">
        <v>286</v>
      </c>
      <c r="D302" s="20">
        <f>LOOKUP(B302,'Batch 2'!$K$34:$K$606,'Batch 2'!$L$34:$L$606)</f>
        <v>2280</v>
      </c>
      <c r="E302" s="20">
        <f>LOOKUP(B302,'Batch 2'!$C$34:$C$625,'Batch 2'!$E$34:$E$625)</f>
        <v>17580</v>
      </c>
      <c r="F302" s="20">
        <f t="shared" si="12"/>
        <v>2.2799999999999998</v>
      </c>
      <c r="G302" s="20">
        <f t="shared" si="13"/>
        <v>17.579999999999998</v>
      </c>
      <c r="H302" s="26">
        <f>LOOKUP(B302,'Batch 2'!$K$34:$K$606,'Batch 2'!$P$34:$P$606)</f>
        <v>0.43650000000000005</v>
      </c>
      <c r="I302" s="28">
        <f t="shared" si="14"/>
        <v>6.6642750000000017</v>
      </c>
    </row>
    <row r="303" spans="2:9" ht="20.100000000000001" customHeight="1" x14ac:dyDescent="0.2">
      <c r="B303" s="20">
        <v>128</v>
      </c>
      <c r="C303" s="20">
        <v>287</v>
      </c>
      <c r="D303" s="20">
        <f>LOOKUP(B303,'Batch 2'!$K$34:$K$606,'Batch 2'!$L$34:$L$606)</f>
        <v>2240</v>
      </c>
      <c r="E303" s="20">
        <f>LOOKUP(B303,'Batch 2'!$C$34:$C$625,'Batch 2'!$E$34:$E$625)</f>
        <v>17610</v>
      </c>
      <c r="F303" s="20">
        <f t="shared" si="12"/>
        <v>2.2400000000000002</v>
      </c>
      <c r="G303" s="20">
        <f t="shared" si="13"/>
        <v>17.61</v>
      </c>
      <c r="H303" s="26">
        <f>LOOKUP(B303,'Batch 2'!$K$34:$K$606,'Batch 2'!$P$34:$P$606)</f>
        <v>0.439</v>
      </c>
      <c r="I303" s="28">
        <f t="shared" si="14"/>
        <v>6.6905400000000022</v>
      </c>
    </row>
    <row r="304" spans="2:9" ht="20.100000000000001" customHeight="1" x14ac:dyDescent="0.2">
      <c r="B304" s="20">
        <v>129</v>
      </c>
      <c r="C304" s="20">
        <v>288</v>
      </c>
      <c r="D304" s="20">
        <f>LOOKUP(B304,'Batch 2'!$K$34:$K$606,'Batch 2'!$L$34:$L$606)</f>
        <v>2190</v>
      </c>
      <c r="E304" s="20">
        <f>LOOKUP(B304,'Batch 2'!$C$34:$C$625,'Batch 2'!$E$34:$E$625)</f>
        <v>17620</v>
      </c>
      <c r="F304" s="20">
        <f t="shared" si="12"/>
        <v>2.19</v>
      </c>
      <c r="G304" s="20">
        <f t="shared" si="13"/>
        <v>17.62</v>
      </c>
      <c r="H304" s="26">
        <f>LOOKUP(B304,'Batch 2'!$K$34:$K$606,'Batch 2'!$P$34:$P$606)</f>
        <v>0.4415</v>
      </c>
      <c r="I304" s="28">
        <f t="shared" si="14"/>
        <v>6.7169550000000022</v>
      </c>
    </row>
    <row r="305" spans="2:9" ht="20.100000000000001" customHeight="1" x14ac:dyDescent="0.2">
      <c r="B305" s="20">
        <v>130</v>
      </c>
      <c r="C305" s="20">
        <v>289</v>
      </c>
      <c r="D305" s="20">
        <f>LOOKUP(B305,'Batch 2'!$K$34:$K$606,'Batch 2'!$L$34:$L$606)</f>
        <v>2150</v>
      </c>
      <c r="E305" s="20">
        <f>LOOKUP(B305,'Batch 2'!$C$34:$C$625,'Batch 2'!$E$34:$E$625)</f>
        <v>17660</v>
      </c>
      <c r="F305" s="20">
        <f t="shared" si="12"/>
        <v>2.15</v>
      </c>
      <c r="G305" s="20">
        <f t="shared" si="13"/>
        <v>17.66</v>
      </c>
      <c r="H305" s="26">
        <f>LOOKUP(B305,'Batch 2'!$K$34:$K$606,'Batch 2'!$P$34:$P$606)</f>
        <v>0.44350000000000006</v>
      </c>
      <c r="I305" s="28">
        <f t="shared" si="14"/>
        <v>6.7435050000000025</v>
      </c>
    </row>
    <row r="306" spans="2:9" ht="20.100000000000001" customHeight="1" x14ac:dyDescent="0.2">
      <c r="B306" s="20">
        <v>131</v>
      </c>
      <c r="C306" s="20">
        <v>290</v>
      </c>
      <c r="D306" s="20">
        <f>LOOKUP(B306,'Batch 2'!$K$34:$K$606,'Batch 2'!$L$34:$L$606)</f>
        <v>2110</v>
      </c>
      <c r="E306" s="20">
        <f>LOOKUP(B306,'Batch 2'!$C$34:$C$625,'Batch 2'!$E$34:$E$625)</f>
        <v>17670</v>
      </c>
      <c r="F306" s="20">
        <f t="shared" si="12"/>
        <v>2.11</v>
      </c>
      <c r="G306" s="20">
        <f t="shared" si="13"/>
        <v>17.670000000000002</v>
      </c>
      <c r="H306" s="26">
        <f>LOOKUP(B306,'Batch 2'!$K$34:$K$606,'Batch 2'!$P$34:$P$606)</f>
        <v>0.44650000000000001</v>
      </c>
      <c r="I306" s="28">
        <f t="shared" si="14"/>
        <v>6.7702050000000025</v>
      </c>
    </row>
    <row r="307" spans="2:9" ht="20.100000000000001" customHeight="1" x14ac:dyDescent="0.2">
      <c r="B307" s="20">
        <v>132</v>
      </c>
      <c r="C307" s="20">
        <v>291</v>
      </c>
      <c r="D307" s="20">
        <f>LOOKUP(B307,'Batch 2'!$K$34:$K$606,'Batch 2'!$L$34:$L$606)</f>
        <v>2060</v>
      </c>
      <c r="E307" s="20">
        <f>LOOKUP(B307,'Batch 2'!$C$34:$C$625,'Batch 2'!$E$34:$E$625)</f>
        <v>17690</v>
      </c>
      <c r="F307" s="20">
        <f t="shared" si="12"/>
        <v>2.06</v>
      </c>
      <c r="G307" s="20">
        <f t="shared" si="13"/>
        <v>17.690000000000001</v>
      </c>
      <c r="H307" s="26">
        <f>LOOKUP(B307,'Batch 2'!$K$34:$K$606,'Batch 2'!$P$34:$P$606)</f>
        <v>0.44900000000000007</v>
      </c>
      <c r="I307" s="28">
        <f t="shared" si="14"/>
        <v>6.7970700000000024</v>
      </c>
    </row>
    <row r="308" spans="2:9" ht="20.100000000000001" customHeight="1" x14ac:dyDescent="0.2">
      <c r="B308" s="20">
        <v>133</v>
      </c>
      <c r="C308" s="20">
        <v>292</v>
      </c>
      <c r="D308" s="20">
        <f>LOOKUP(B308,'Batch 2'!$K$34:$K$606,'Batch 2'!$L$34:$L$606)</f>
        <v>2020</v>
      </c>
      <c r="E308" s="20">
        <f>LOOKUP(B308,'Batch 2'!$C$34:$C$625,'Batch 2'!$E$34:$E$625)</f>
        <v>17720</v>
      </c>
      <c r="F308" s="20">
        <f t="shared" si="12"/>
        <v>2.02</v>
      </c>
      <c r="G308" s="20">
        <f t="shared" si="13"/>
        <v>17.72</v>
      </c>
      <c r="H308" s="26">
        <f>LOOKUP(B308,'Batch 2'!$K$34:$K$606,'Batch 2'!$P$34:$P$606)</f>
        <v>0.45150000000000001</v>
      </c>
      <c r="I308" s="28">
        <f t="shared" si="14"/>
        <v>6.824085000000002</v>
      </c>
    </row>
    <row r="309" spans="2:9" ht="20.100000000000001" customHeight="1" x14ac:dyDescent="0.2">
      <c r="B309" s="20">
        <v>134</v>
      </c>
      <c r="C309" s="20">
        <v>293</v>
      </c>
      <c r="D309" s="20">
        <f>LOOKUP(B309,'Batch 2'!$K$34:$K$606,'Batch 2'!$L$34:$L$606)</f>
        <v>1975</v>
      </c>
      <c r="E309" s="20">
        <f>LOOKUP(B309,'Batch 2'!$C$34:$C$625,'Batch 2'!$E$34:$E$625)</f>
        <v>17760</v>
      </c>
      <c r="F309" s="20">
        <f t="shared" si="12"/>
        <v>1.9750000000000001</v>
      </c>
      <c r="G309" s="20">
        <f t="shared" si="13"/>
        <v>17.760000000000002</v>
      </c>
      <c r="H309" s="26">
        <f>LOOKUP(B309,'Batch 2'!$K$34:$K$606,'Batch 2'!$P$34:$P$606)</f>
        <v>0.45500000000000002</v>
      </c>
      <c r="I309" s="28">
        <f t="shared" si="14"/>
        <v>6.8512800000000018</v>
      </c>
    </row>
    <row r="310" spans="2:9" ht="20.100000000000001" customHeight="1" x14ac:dyDescent="0.2">
      <c r="B310" s="20">
        <v>135</v>
      </c>
      <c r="C310" s="20">
        <v>294</v>
      </c>
      <c r="D310" s="20">
        <f>LOOKUP(B310,'Batch 2'!$K$34:$K$606,'Batch 2'!$L$34:$L$606)</f>
        <v>1933</v>
      </c>
      <c r="E310" s="20">
        <f>LOOKUP(B310,'Batch 2'!$C$34:$C$625,'Batch 2'!$E$34:$E$625)</f>
        <v>17760</v>
      </c>
      <c r="F310" s="20">
        <f t="shared" si="12"/>
        <v>1.9330000000000001</v>
      </c>
      <c r="G310" s="20">
        <f t="shared" si="13"/>
        <v>17.760000000000002</v>
      </c>
      <c r="H310" s="26">
        <f>LOOKUP(B310,'Batch 2'!$K$34:$K$606,'Batch 2'!$P$34:$P$606)</f>
        <v>0.45700000000000007</v>
      </c>
      <c r="I310" s="28">
        <f t="shared" si="14"/>
        <v>6.8786400000000016</v>
      </c>
    </row>
    <row r="311" spans="2:9" ht="20.100000000000001" customHeight="1" x14ac:dyDescent="0.2">
      <c r="B311" s="20">
        <v>136</v>
      </c>
      <c r="C311" s="20">
        <v>295</v>
      </c>
      <c r="D311" s="20">
        <f>LOOKUP(B311,'Batch 2'!$K$34:$K$606,'Batch 2'!$L$34:$L$606)</f>
        <v>1889</v>
      </c>
      <c r="E311" s="20">
        <f>LOOKUP(B311,'Batch 2'!$C$34:$C$625,'Batch 2'!$E$34:$E$625)</f>
        <v>17780</v>
      </c>
      <c r="F311" s="20">
        <f t="shared" si="12"/>
        <v>1.889</v>
      </c>
      <c r="G311" s="20">
        <f t="shared" si="13"/>
        <v>17.78</v>
      </c>
      <c r="H311" s="26">
        <f>LOOKUP(B311,'Batch 2'!$K$34:$K$606,'Batch 2'!$P$34:$P$606)</f>
        <v>0.45950000000000002</v>
      </c>
      <c r="I311" s="28">
        <f t="shared" si="14"/>
        <v>6.9061350000000017</v>
      </c>
    </row>
    <row r="312" spans="2:9" ht="20.100000000000001" customHeight="1" x14ac:dyDescent="0.2">
      <c r="B312" s="20">
        <v>137</v>
      </c>
      <c r="C312" s="20">
        <v>296</v>
      </c>
      <c r="D312" s="20">
        <f>LOOKUP(B312,'Batch 2'!$K$34:$K$606,'Batch 2'!$L$34:$L$606)</f>
        <v>1846</v>
      </c>
      <c r="E312" s="20">
        <f>LOOKUP(B312,'Batch 2'!$C$34:$C$625,'Batch 2'!$E$34:$E$625)</f>
        <v>17800</v>
      </c>
      <c r="F312" s="20">
        <f t="shared" si="12"/>
        <v>1.8460000000000001</v>
      </c>
      <c r="G312" s="20">
        <f t="shared" si="13"/>
        <v>17.8</v>
      </c>
      <c r="H312" s="26">
        <f>LOOKUP(B312,'Batch 2'!$K$34:$K$606,'Batch 2'!$P$34:$P$606)</f>
        <v>0.46200000000000002</v>
      </c>
      <c r="I312" s="28">
        <f t="shared" si="14"/>
        <v>6.9337800000000014</v>
      </c>
    </row>
    <row r="313" spans="2:9" ht="20.100000000000001" customHeight="1" x14ac:dyDescent="0.2">
      <c r="B313" s="20">
        <v>138</v>
      </c>
      <c r="C313" s="20">
        <v>297</v>
      </c>
      <c r="D313" s="20">
        <f>LOOKUP(B313,'Batch 2'!$K$34:$K$606,'Batch 2'!$L$34:$L$606)</f>
        <v>1803</v>
      </c>
      <c r="E313" s="20">
        <f>LOOKUP(B313,'Batch 2'!$C$34:$C$625,'Batch 2'!$E$34:$E$625)</f>
        <v>17830</v>
      </c>
      <c r="F313" s="20">
        <f t="shared" si="12"/>
        <v>1.8029999999999999</v>
      </c>
      <c r="G313" s="20">
        <f t="shared" si="13"/>
        <v>17.829999999999998</v>
      </c>
      <c r="H313" s="26">
        <f>LOOKUP(B313,'Batch 2'!$K$34:$K$606,'Batch 2'!$P$34:$P$606)</f>
        <v>0.46600000000000003</v>
      </c>
      <c r="I313" s="28">
        <f t="shared" si="14"/>
        <v>6.9616200000000017</v>
      </c>
    </row>
    <row r="314" spans="2:9" ht="20.100000000000001" customHeight="1" x14ac:dyDescent="0.2">
      <c r="B314" s="20">
        <v>139</v>
      </c>
      <c r="C314" s="20">
        <v>298</v>
      </c>
      <c r="D314" s="20">
        <f>LOOKUP(B314,'Batch 2'!$K$34:$K$606,'Batch 2'!$L$34:$L$606)</f>
        <v>1759</v>
      </c>
      <c r="E314" s="20">
        <f>LOOKUP(B314,'Batch 2'!$C$34:$C$625,'Batch 2'!$E$34:$E$625)</f>
        <v>17850</v>
      </c>
      <c r="F314" s="20">
        <f t="shared" si="12"/>
        <v>1.7589999999999999</v>
      </c>
      <c r="G314" s="20">
        <f t="shared" si="13"/>
        <v>17.850000000000001</v>
      </c>
      <c r="H314" s="26">
        <f>LOOKUP(B314,'Batch 2'!$K$34:$K$606,'Batch 2'!$P$34:$P$606)</f>
        <v>0.46950000000000003</v>
      </c>
      <c r="I314" s="28">
        <f t="shared" si="14"/>
        <v>6.9896850000000015</v>
      </c>
    </row>
    <row r="315" spans="2:9" ht="20.100000000000001" customHeight="1" x14ac:dyDescent="0.2">
      <c r="B315" s="20">
        <v>140</v>
      </c>
      <c r="C315" s="20">
        <v>299</v>
      </c>
      <c r="D315" s="20">
        <f>LOOKUP(B315,'Batch 2'!$K$34:$K$606,'Batch 2'!$L$34:$L$606)</f>
        <v>1716</v>
      </c>
      <c r="E315" s="20">
        <f>LOOKUP(B315,'Batch 2'!$C$34:$C$625,'Batch 2'!$E$34:$E$625)</f>
        <v>17860</v>
      </c>
      <c r="F315" s="20">
        <f t="shared" si="12"/>
        <v>1.716</v>
      </c>
      <c r="G315" s="20">
        <f t="shared" si="13"/>
        <v>17.86</v>
      </c>
      <c r="H315" s="26">
        <f>LOOKUP(B315,'Batch 2'!$K$34:$K$606,'Batch 2'!$P$34:$P$606)</f>
        <v>0.47249999999999998</v>
      </c>
      <c r="I315" s="28">
        <f t="shared" si="14"/>
        <v>7.0179450000000019</v>
      </c>
    </row>
    <row r="316" spans="2:9" ht="20.100000000000001" customHeight="1" x14ac:dyDescent="0.2">
      <c r="B316" s="20">
        <v>141</v>
      </c>
      <c r="C316" s="20">
        <v>300</v>
      </c>
      <c r="D316" s="20">
        <f>LOOKUP(B316,'Batch 2'!$K$34:$K$606,'Batch 2'!$L$34:$L$606)</f>
        <v>1673</v>
      </c>
      <c r="E316" s="20">
        <f>LOOKUP(B316,'Batch 2'!$C$34:$C$625,'Batch 2'!$E$34:$E$625)</f>
        <v>17900</v>
      </c>
      <c r="F316" s="20">
        <f t="shared" si="12"/>
        <v>1.673</v>
      </c>
      <c r="G316" s="20">
        <f t="shared" si="13"/>
        <v>17.899999999999999</v>
      </c>
      <c r="H316" s="26">
        <f>LOOKUP(B316,'Batch 2'!$K$34:$K$606,'Batch 2'!$P$34:$P$606)</f>
        <v>0.47649999999999998</v>
      </c>
      <c r="I316" s="28">
        <f t="shared" si="14"/>
        <v>7.0464150000000023</v>
      </c>
    </row>
    <row r="317" spans="2:9" ht="20.100000000000001" customHeight="1" x14ac:dyDescent="0.2">
      <c r="B317" s="20">
        <v>142</v>
      </c>
      <c r="C317" s="20">
        <v>301</v>
      </c>
      <c r="D317" s="20">
        <f>LOOKUP(B317,'Batch 2'!$K$34:$K$606,'Batch 2'!$L$34:$L$606)</f>
        <v>1630</v>
      </c>
      <c r="E317" s="20">
        <f>LOOKUP(B317,'Batch 2'!$C$34:$C$625,'Batch 2'!$E$34:$E$625)</f>
        <v>17930</v>
      </c>
      <c r="F317" s="20">
        <f t="shared" si="12"/>
        <v>1.63</v>
      </c>
      <c r="G317" s="20">
        <f t="shared" si="13"/>
        <v>17.93</v>
      </c>
      <c r="H317" s="26">
        <f>LOOKUP(B317,'Batch 2'!$K$34:$K$606,'Batch 2'!$P$34:$P$606)</f>
        <v>0.48033333333333339</v>
      </c>
      <c r="I317" s="28">
        <f t="shared" si="14"/>
        <v>7.0751200000000027</v>
      </c>
    </row>
    <row r="318" spans="2:9" ht="20.100000000000001" customHeight="1" x14ac:dyDescent="0.2">
      <c r="B318" s="20">
        <v>143</v>
      </c>
      <c r="C318" s="20">
        <v>302</v>
      </c>
      <c r="D318" s="20">
        <f>LOOKUP(B318,'Batch 2'!$K$34:$K$606,'Batch 2'!$L$34:$L$606)</f>
        <v>1587</v>
      </c>
      <c r="E318" s="20">
        <f>LOOKUP(B318,'Batch 2'!$C$34:$C$625,'Batch 2'!$E$34:$E$625)</f>
        <v>17930</v>
      </c>
      <c r="F318" s="20">
        <f t="shared" si="12"/>
        <v>1.587</v>
      </c>
      <c r="G318" s="20">
        <f t="shared" si="13"/>
        <v>17.93</v>
      </c>
      <c r="H318" s="26">
        <f>LOOKUP(B318,'Batch 2'!$K$34:$K$606,'Batch 2'!$P$34:$P$606)</f>
        <v>0.48350000000000004</v>
      </c>
      <c r="I318" s="28">
        <f t="shared" si="14"/>
        <v>7.1040350000000023</v>
      </c>
    </row>
    <row r="319" spans="2:9" ht="20.100000000000001" customHeight="1" x14ac:dyDescent="0.2">
      <c r="B319" s="20">
        <v>144</v>
      </c>
      <c r="C319" s="20">
        <v>303</v>
      </c>
      <c r="D319" s="20">
        <f>LOOKUP(B319,'Batch 2'!$K$34:$K$606,'Batch 2'!$L$34:$L$606)</f>
        <v>1543</v>
      </c>
      <c r="E319" s="20">
        <f>LOOKUP(B319,'Batch 2'!$C$34:$C$625,'Batch 2'!$E$34:$E$625)</f>
        <v>17970</v>
      </c>
      <c r="F319" s="20">
        <f t="shared" si="12"/>
        <v>1.5429999999999999</v>
      </c>
      <c r="G319" s="20">
        <f t="shared" si="13"/>
        <v>17.97</v>
      </c>
      <c r="H319" s="26">
        <f>LOOKUP(B319,'Batch 2'!$K$34:$K$606,'Batch 2'!$P$34:$P$606)</f>
        <v>0.48849999999999999</v>
      </c>
      <c r="I319" s="28">
        <f t="shared" si="14"/>
        <v>7.1331950000000024</v>
      </c>
    </row>
    <row r="320" spans="2:9" ht="20.100000000000001" customHeight="1" x14ac:dyDescent="0.2">
      <c r="B320" s="20">
        <v>145</v>
      </c>
      <c r="C320" s="20">
        <v>304</v>
      </c>
      <c r="D320" s="20">
        <f>LOOKUP(B320,'Batch 2'!$K$34:$K$606,'Batch 2'!$L$34:$L$606)</f>
        <v>1500</v>
      </c>
      <c r="E320" s="20">
        <f>LOOKUP(B320,'Batch 2'!$C$34:$C$625,'Batch 2'!$E$34:$E$625)</f>
        <v>17980</v>
      </c>
      <c r="F320" s="20">
        <f t="shared" si="12"/>
        <v>1.5</v>
      </c>
      <c r="G320" s="20">
        <f t="shared" si="13"/>
        <v>17.98</v>
      </c>
      <c r="H320" s="26">
        <f>LOOKUP(B320,'Batch 2'!$K$34:$K$606,'Batch 2'!$P$34:$P$606)</f>
        <v>0.49199999999999999</v>
      </c>
      <c r="I320" s="28">
        <f t="shared" si="14"/>
        <v>7.1626100000000026</v>
      </c>
    </row>
    <row r="321" spans="1:9" ht="20.100000000000001" customHeight="1" x14ac:dyDescent="0.2">
      <c r="B321" s="20">
        <v>146</v>
      </c>
      <c r="C321" s="20">
        <v>305</v>
      </c>
      <c r="D321" s="20">
        <f>LOOKUP(B321,'Batch 2'!$K$34:$K$606,'Batch 2'!$L$34:$L$606)</f>
        <v>1457</v>
      </c>
      <c r="E321" s="20">
        <f>LOOKUP(B321,'Batch 2'!$C$34:$C$625,'Batch 2'!$E$34:$E$625)</f>
        <v>18020</v>
      </c>
      <c r="F321" s="20">
        <f t="shared" si="12"/>
        <v>1.4570000000000001</v>
      </c>
      <c r="G321" s="20">
        <f t="shared" si="13"/>
        <v>18.02</v>
      </c>
      <c r="H321" s="26">
        <f>LOOKUP(B321,'Batch 2'!$K$34:$K$606,'Batch 2'!$P$34:$P$606)</f>
        <v>0.4975</v>
      </c>
      <c r="I321" s="28">
        <f t="shared" si="14"/>
        <v>7.1922950000000023</v>
      </c>
    </row>
    <row r="322" spans="1:9" ht="20.100000000000001" customHeight="1" x14ac:dyDescent="0.2">
      <c r="B322" s="20">
        <v>147</v>
      </c>
      <c r="C322" s="20">
        <v>306</v>
      </c>
      <c r="D322" s="20">
        <f>LOOKUP(B322,'Batch 2'!$K$34:$K$606,'Batch 2'!$L$34:$L$606)</f>
        <v>1413</v>
      </c>
      <c r="E322" s="20">
        <f>LOOKUP(B322,'Batch 2'!$C$34:$C$625,'Batch 2'!$E$34:$E$625)</f>
        <v>18010</v>
      </c>
      <c r="F322" s="20">
        <f t="shared" si="12"/>
        <v>1.413</v>
      </c>
      <c r="G322" s="20">
        <f t="shared" si="13"/>
        <v>18.010000000000002</v>
      </c>
      <c r="H322" s="26">
        <f>LOOKUP(B322,'Batch 2'!$K$34:$K$606,'Batch 2'!$P$34:$P$606)</f>
        <v>0.50149999999999995</v>
      </c>
      <c r="I322" s="28">
        <f t="shared" si="14"/>
        <v>7.2222650000000019</v>
      </c>
    </row>
    <row r="323" spans="1:9" ht="20.100000000000001" customHeight="1" x14ac:dyDescent="0.2">
      <c r="B323" s="20">
        <v>148</v>
      </c>
      <c r="C323" s="20">
        <v>307</v>
      </c>
      <c r="D323" s="20">
        <f>LOOKUP(B323,'Batch 2'!$K$34:$K$606,'Batch 2'!$L$34:$L$606)</f>
        <v>1370</v>
      </c>
      <c r="E323" s="20">
        <f>LOOKUP(B323,'Batch 2'!$C$34:$C$625,'Batch 2'!$E$34:$E$625)</f>
        <v>18050</v>
      </c>
      <c r="F323" s="20">
        <f t="shared" si="12"/>
        <v>1.37</v>
      </c>
      <c r="G323" s="20">
        <f t="shared" si="13"/>
        <v>18.05</v>
      </c>
      <c r="H323" s="26">
        <f>LOOKUP(B323,'Batch 2'!$K$34:$K$606,'Batch 2'!$P$34:$P$606)</f>
        <v>0.50800000000000001</v>
      </c>
      <c r="I323" s="28">
        <f t="shared" si="14"/>
        <v>7.2525500000000021</v>
      </c>
    </row>
    <row r="324" spans="1:9" ht="20.100000000000001" customHeight="1" x14ac:dyDescent="0.2">
      <c r="B324" s="20">
        <v>149</v>
      </c>
      <c r="C324" s="20">
        <v>308</v>
      </c>
      <c r="D324" s="20">
        <f>LOOKUP(B324,'Batch 2'!$K$34:$K$606,'Batch 2'!$L$34:$L$606)</f>
        <v>1327</v>
      </c>
      <c r="E324" s="20">
        <f>LOOKUP(B324,'Batch 2'!$C$34:$C$625,'Batch 2'!$E$34:$E$625)</f>
        <v>18070</v>
      </c>
      <c r="F324" s="20">
        <f t="shared" si="12"/>
        <v>1.327</v>
      </c>
      <c r="G324" s="20">
        <f t="shared" si="13"/>
        <v>18.07</v>
      </c>
      <c r="H324" s="26">
        <f>LOOKUP(B324,'Batch 2'!$K$34:$K$606,'Batch 2'!$P$34:$P$606)</f>
        <v>0.51349999999999996</v>
      </c>
      <c r="I324" s="28">
        <f t="shared" si="14"/>
        <v>7.2831950000000019</v>
      </c>
    </row>
    <row r="325" spans="1:9" ht="20.100000000000001" customHeight="1" x14ac:dyDescent="0.2">
      <c r="B325" s="20">
        <v>150</v>
      </c>
      <c r="C325" s="20">
        <v>309</v>
      </c>
      <c r="D325" s="20">
        <f>LOOKUP(B325,'Batch 2'!$K$34:$K$606,'Batch 2'!$L$34:$L$606)</f>
        <v>1284</v>
      </c>
      <c r="E325" s="20">
        <f>LOOKUP(B325,'Batch 2'!$C$34:$C$625,'Batch 2'!$E$34:$E$625)</f>
        <v>18100</v>
      </c>
      <c r="F325" s="20">
        <f t="shared" si="12"/>
        <v>1.284</v>
      </c>
      <c r="G325" s="20">
        <f t="shared" si="13"/>
        <v>18.100000000000001</v>
      </c>
      <c r="H325" s="26">
        <f>LOOKUP(B325,'Batch 2'!$K$34:$K$606,'Batch 2'!$P$34:$P$606)</f>
        <v>0.51800000000000002</v>
      </c>
      <c r="I325" s="28">
        <f t="shared" si="14"/>
        <v>7.3141400000000019</v>
      </c>
    </row>
    <row r="326" spans="1:9" ht="20.100000000000001" customHeight="1" x14ac:dyDescent="0.2">
      <c r="B326" s="20">
        <v>151</v>
      </c>
      <c r="C326" s="20">
        <v>310</v>
      </c>
      <c r="D326" s="20">
        <f>LOOKUP(B326,'Batch 2'!$K$34:$K$606,'Batch 2'!$L$34:$L$606)</f>
        <v>1241</v>
      </c>
      <c r="E326" s="20">
        <f>LOOKUP(B326,'Batch 2'!$C$34:$C$625,'Batch 2'!$E$34:$E$625)</f>
        <v>18120</v>
      </c>
      <c r="F326" s="20">
        <f t="shared" si="12"/>
        <v>1.2410000000000001</v>
      </c>
      <c r="G326" s="20">
        <f t="shared" si="13"/>
        <v>18.12</v>
      </c>
      <c r="H326" s="26">
        <f>LOOKUP(B326,'Batch 2'!$K$34:$K$606,'Batch 2'!$P$34:$P$606)</f>
        <v>0.52500000000000002</v>
      </c>
      <c r="I326" s="28">
        <f t="shared" si="14"/>
        <v>7.3454300000000021</v>
      </c>
    </row>
    <row r="327" spans="1:9" ht="20.100000000000001" customHeight="1" x14ac:dyDescent="0.2">
      <c r="B327" s="20">
        <v>152</v>
      </c>
      <c r="C327" s="20">
        <v>311</v>
      </c>
      <c r="D327" s="20">
        <f>LOOKUP(B327,'Batch 2'!$K$34:$K$606,'Batch 2'!$L$34:$L$606)</f>
        <v>1198</v>
      </c>
      <c r="E327" s="20">
        <f>LOOKUP(B327,'Batch 2'!$C$34:$C$625,'Batch 2'!$E$34:$E$625)</f>
        <v>18120</v>
      </c>
      <c r="F327" s="20">
        <f t="shared" si="12"/>
        <v>1.198</v>
      </c>
      <c r="G327" s="20">
        <f t="shared" si="13"/>
        <v>18.12</v>
      </c>
      <c r="H327" s="26">
        <f>LOOKUP(B327,'Batch 2'!$K$34:$K$606,'Batch 2'!$P$34:$P$606)</f>
        <v>0.53200000000000003</v>
      </c>
      <c r="I327" s="28">
        <f t="shared" si="14"/>
        <v>7.3771400000000025</v>
      </c>
    </row>
    <row r="328" spans="1:9" ht="20.100000000000001" customHeight="1" x14ac:dyDescent="0.2">
      <c r="B328" s="20">
        <v>153</v>
      </c>
      <c r="C328" s="20">
        <v>312</v>
      </c>
      <c r="D328" s="20">
        <f>LOOKUP(B328,'Batch 2'!$K$34:$K$606,'Batch 2'!$L$34:$L$606)</f>
        <v>1155</v>
      </c>
      <c r="E328" s="20">
        <f>LOOKUP(B328,'Batch 2'!$C$34:$C$625,'Batch 2'!$E$34:$E$625)</f>
        <v>18150</v>
      </c>
      <c r="F328" s="20">
        <f t="shared" si="12"/>
        <v>1.155</v>
      </c>
      <c r="G328" s="20">
        <f t="shared" si="13"/>
        <v>18.149999999999999</v>
      </c>
      <c r="H328" s="26">
        <f>LOOKUP(B328,'Batch 2'!$K$34:$K$606,'Batch 2'!$P$34:$P$606)</f>
        <v>0.53900000000000003</v>
      </c>
      <c r="I328" s="28">
        <f t="shared" si="14"/>
        <v>7.4092700000000029</v>
      </c>
    </row>
    <row r="329" spans="1:9" ht="20.100000000000001" customHeight="1" x14ac:dyDescent="0.2">
      <c r="B329" s="20">
        <v>154</v>
      </c>
      <c r="C329" s="20">
        <v>313</v>
      </c>
      <c r="D329" s="20">
        <f>LOOKUP(B329,'Batch 2'!$K$34:$K$606,'Batch 2'!$L$34:$L$606)</f>
        <v>1111</v>
      </c>
      <c r="E329" s="20">
        <f>LOOKUP(B329,'Batch 2'!$C$34:$C$625,'Batch 2'!$E$34:$E$625)</f>
        <v>18180</v>
      </c>
      <c r="F329" s="20">
        <f t="shared" si="12"/>
        <v>1.111</v>
      </c>
      <c r="G329" s="20">
        <f t="shared" si="13"/>
        <v>18.18</v>
      </c>
      <c r="H329" s="26">
        <f>LOOKUP(B329,'Batch 2'!$K$34:$K$606,'Batch 2'!$P$34:$P$606)</f>
        <v>0.54500000000000004</v>
      </c>
      <c r="I329" s="28">
        <f t="shared" si="14"/>
        <v>7.4417900000000028</v>
      </c>
    </row>
    <row r="330" spans="1:9" ht="20.100000000000001" customHeight="1" x14ac:dyDescent="0.2">
      <c r="B330" s="20">
        <v>155</v>
      </c>
      <c r="C330" s="20">
        <v>314</v>
      </c>
      <c r="D330" s="20">
        <f>LOOKUP(B330,'Batch 2'!$K$34:$K$606,'Batch 2'!$L$34:$L$606)</f>
        <v>1068</v>
      </c>
      <c r="E330" s="20">
        <f>LOOKUP(B330,'Batch 2'!$C$34:$C$625,'Batch 2'!$E$34:$E$625)</f>
        <v>18180</v>
      </c>
      <c r="F330" s="20">
        <f t="shared" si="12"/>
        <v>1.0680000000000001</v>
      </c>
      <c r="G330" s="20">
        <f t="shared" si="13"/>
        <v>18.18</v>
      </c>
      <c r="H330" s="26">
        <f>LOOKUP(B330,'Batch 2'!$K$34:$K$606,'Batch 2'!$P$34:$P$606)</f>
        <v>0.55400000000000005</v>
      </c>
      <c r="I330" s="28">
        <f t="shared" si="14"/>
        <v>7.4747600000000025</v>
      </c>
    </row>
    <row r="331" spans="1:9" ht="20.100000000000001" customHeight="1" x14ac:dyDescent="0.2">
      <c r="B331" s="20">
        <v>156</v>
      </c>
      <c r="C331" s="20">
        <v>315</v>
      </c>
      <c r="D331" s="20">
        <f>LOOKUP(B331,'Batch 2'!$K$34:$K$606,'Batch 2'!$L$34:$L$606)</f>
        <v>1026</v>
      </c>
      <c r="E331" s="20">
        <f>LOOKUP(B331,'Batch 2'!$C$34:$C$625,'Batch 2'!$E$34:$E$625)</f>
        <v>18220</v>
      </c>
      <c r="F331" s="20">
        <f t="shared" si="12"/>
        <v>1.026</v>
      </c>
      <c r="G331" s="20">
        <f t="shared" si="13"/>
        <v>18.22</v>
      </c>
      <c r="H331" s="26">
        <f>LOOKUP(B331,'Batch 2'!$K$34:$K$606,'Batch 2'!$P$34:$P$606)</f>
        <v>0.5625</v>
      </c>
      <c r="I331" s="28">
        <f t="shared" si="14"/>
        <v>7.5082550000000028</v>
      </c>
    </row>
    <row r="332" spans="1:9" ht="20.100000000000001" customHeight="1" x14ac:dyDescent="0.2">
      <c r="A332" s="18" t="s">
        <v>35</v>
      </c>
      <c r="B332" s="20">
        <v>0</v>
      </c>
      <c r="C332" s="20">
        <v>316</v>
      </c>
      <c r="D332" s="20">
        <f>LOOKUP(B332,'Batch 3'!$K$34:$K$606,'Batch 3'!$L$34:$L$606)</f>
        <v>8070</v>
      </c>
      <c r="E332" s="20">
        <f>LOOKUP(B332,'Batch 3'!$C$34:$C$625,'Batch 3'!$E$34:$E$625)</f>
        <v>18070</v>
      </c>
      <c r="F332" s="20">
        <f t="shared" si="12"/>
        <v>8.07</v>
      </c>
      <c r="G332" s="20">
        <f t="shared" si="13"/>
        <v>18.07</v>
      </c>
      <c r="H332" s="26">
        <f>LOOKUP(B332,'Batch 3'!$K$34:$K$606,'Batch 3'!$P$34:$P$606)</f>
        <v>0</v>
      </c>
      <c r="I332" s="28">
        <f t="shared" si="14"/>
        <v>7.5251300000000025</v>
      </c>
    </row>
    <row r="333" spans="1:9" ht="20.100000000000001" customHeight="1" x14ac:dyDescent="0.2">
      <c r="B333" s="20">
        <v>1</v>
      </c>
      <c r="C333" s="20">
        <v>317</v>
      </c>
      <c r="D333" s="20">
        <f>LOOKUP(B333,'Batch 3'!$K$34:$K$606,'Batch 3'!$L$34:$L$606)</f>
        <v>8060</v>
      </c>
      <c r="E333" s="20">
        <f>LOOKUP(B333,'Batch 3'!$C$34:$C$625,'Batch 3'!$E$34:$E$625)</f>
        <v>18040</v>
      </c>
      <c r="F333" s="20">
        <f t="shared" si="12"/>
        <v>8.06</v>
      </c>
      <c r="G333" s="20">
        <f t="shared" si="13"/>
        <v>18.04</v>
      </c>
      <c r="H333" s="26">
        <f>LOOKUP(B333,'Batch 3'!$K$34:$K$606,'Batch 3'!$P$34:$P$606)</f>
        <v>0.36699999999999999</v>
      </c>
      <c r="I333" s="28">
        <f t="shared" si="14"/>
        <v>7.5361400000000023</v>
      </c>
    </row>
    <row r="334" spans="1:9" ht="20.100000000000001" customHeight="1" x14ac:dyDescent="0.2">
      <c r="B334" s="20">
        <v>2</v>
      </c>
      <c r="C334" s="20">
        <v>318</v>
      </c>
      <c r="D334" s="20">
        <f>LOOKUP(B334,'Batch 3'!$K$34:$K$606,'Batch 3'!$L$34:$L$606)</f>
        <v>8010</v>
      </c>
      <c r="E334" s="20">
        <f>LOOKUP(B334,'Batch 3'!$C$34:$C$625,'Batch 3'!$E$34:$E$625)</f>
        <v>18090</v>
      </c>
      <c r="F334" s="20">
        <f t="shared" si="12"/>
        <v>8.01</v>
      </c>
      <c r="G334" s="20">
        <f t="shared" si="13"/>
        <v>18.09</v>
      </c>
      <c r="H334" s="26">
        <f>LOOKUP(B334,'Batch 3'!$K$34:$K$606,'Batch 3'!$P$34:$P$606)</f>
        <v>0.37350000000000005</v>
      </c>
      <c r="I334" s="28">
        <f t="shared" si="14"/>
        <v>7.5583550000000024</v>
      </c>
    </row>
    <row r="335" spans="1:9" ht="20.100000000000001" customHeight="1" x14ac:dyDescent="0.2">
      <c r="B335" s="20">
        <v>3</v>
      </c>
      <c r="C335" s="20">
        <v>319</v>
      </c>
      <c r="D335" s="20">
        <f>LOOKUP(B335,'Batch 3'!$K$34:$K$606,'Batch 3'!$L$34:$L$606)</f>
        <v>7970</v>
      </c>
      <c r="E335" s="20">
        <f>LOOKUP(B335,'Batch 3'!$C$34:$C$625,'Batch 3'!$E$34:$E$625)</f>
        <v>18120</v>
      </c>
      <c r="F335" s="20">
        <f t="shared" si="12"/>
        <v>7.97</v>
      </c>
      <c r="G335" s="20">
        <f t="shared" si="13"/>
        <v>18.12</v>
      </c>
      <c r="H335" s="26">
        <f>LOOKUP(B335,'Batch 3'!$K$34:$K$606,'Batch 3'!$P$34:$P$606)</f>
        <v>0.37200000000000005</v>
      </c>
      <c r="I335" s="28">
        <f t="shared" si="14"/>
        <v>7.5807200000000021</v>
      </c>
    </row>
    <row r="336" spans="1:9" ht="20.100000000000001" customHeight="1" x14ac:dyDescent="0.2">
      <c r="B336" s="20">
        <v>4</v>
      </c>
      <c r="C336" s="20">
        <v>320</v>
      </c>
      <c r="D336" s="20">
        <f>LOOKUP(B336,'Batch 3'!$K$34:$K$606,'Batch 3'!$L$34:$L$606)</f>
        <v>7920</v>
      </c>
      <c r="E336" s="20">
        <f>LOOKUP(B336,'Batch 3'!$C$34:$C$625,'Batch 3'!$E$34:$E$625)</f>
        <v>18150</v>
      </c>
      <c r="F336" s="20">
        <f t="shared" si="12"/>
        <v>7.92</v>
      </c>
      <c r="G336" s="20">
        <f t="shared" si="13"/>
        <v>18.149999999999999</v>
      </c>
      <c r="H336" s="26">
        <f>LOOKUP(B336,'Batch 3'!$K$34:$K$606,'Batch 3'!$P$34:$P$606)</f>
        <v>0.37250000000000005</v>
      </c>
      <c r="I336" s="28">
        <f t="shared" si="14"/>
        <v>7.6030550000000021</v>
      </c>
    </row>
    <row r="337" spans="1:9" ht="20.100000000000001" customHeight="1" x14ac:dyDescent="0.2">
      <c r="B337" s="20">
        <v>5</v>
      </c>
      <c r="C337" s="20">
        <v>321</v>
      </c>
      <c r="D337" s="20">
        <f>LOOKUP(B337,'Batch 3'!$K$34:$K$606,'Batch 3'!$L$34:$L$606)</f>
        <v>7880</v>
      </c>
      <c r="E337" s="20">
        <f>LOOKUP(B337,'Batch 3'!$C$34:$C$625,'Batch 3'!$E$34:$E$625)</f>
        <v>18190</v>
      </c>
      <c r="F337" s="20">
        <f t="shared" ref="F337:F400" si="15">D337/1000</f>
        <v>7.88</v>
      </c>
      <c r="G337" s="20">
        <f t="shared" ref="G337:G400" si="16">E337/1000</f>
        <v>18.190000000000001</v>
      </c>
      <c r="H337" s="26">
        <f>LOOKUP(B337,'Batch 3'!$K$34:$K$606,'Batch 3'!$P$34:$P$606)</f>
        <v>0.37200000000000005</v>
      </c>
      <c r="I337" s="28">
        <f t="shared" si="14"/>
        <v>7.6253900000000021</v>
      </c>
    </row>
    <row r="338" spans="1:9" ht="20.100000000000001" customHeight="1" x14ac:dyDescent="0.2">
      <c r="B338" s="20">
        <v>6</v>
      </c>
      <c r="C338" s="20">
        <v>322</v>
      </c>
      <c r="D338" s="20">
        <f>LOOKUP(B338,'Batch 3'!$K$34:$K$606,'Batch 3'!$L$34:$L$606)</f>
        <v>7830</v>
      </c>
      <c r="E338" s="20">
        <f>LOOKUP(B338,'Batch 3'!$C$34:$C$625,'Batch 3'!$E$34:$E$625)</f>
        <v>18220</v>
      </c>
      <c r="F338" s="20">
        <f t="shared" si="15"/>
        <v>7.83</v>
      </c>
      <c r="G338" s="20">
        <f t="shared" si="16"/>
        <v>18.22</v>
      </c>
      <c r="H338" s="26">
        <f>LOOKUP(B338,'Batch 3'!$K$34:$K$606,'Batch 3'!$P$34:$P$606)</f>
        <v>0.37200000000000005</v>
      </c>
      <c r="I338" s="28">
        <f t="shared" ref="I338:I401" si="17">AVERAGE(H338,H337)*((C338-C337)/60)*3.6+I337</f>
        <v>7.6477100000000018</v>
      </c>
    </row>
    <row r="339" spans="1:9" ht="20.100000000000001" customHeight="1" x14ac:dyDescent="0.2">
      <c r="B339" s="20">
        <v>7</v>
      </c>
      <c r="C339" s="20">
        <v>323</v>
      </c>
      <c r="D339" s="20">
        <f>LOOKUP(B339,'Batch 3'!$K$34:$K$606,'Batch 3'!$L$34:$L$606)</f>
        <v>7790</v>
      </c>
      <c r="E339" s="20">
        <f>LOOKUP(B339,'Batch 3'!$C$34:$C$625,'Batch 3'!$E$34:$E$625)</f>
        <v>18250</v>
      </c>
      <c r="F339" s="20">
        <f t="shared" si="15"/>
        <v>7.79</v>
      </c>
      <c r="G339" s="20">
        <f t="shared" si="16"/>
        <v>18.25</v>
      </c>
      <c r="H339" s="26">
        <f>LOOKUP(B339,'Batch 3'!$K$34:$K$606,'Batch 3'!$P$34:$P$606)</f>
        <v>0.37200000000000005</v>
      </c>
      <c r="I339" s="28">
        <f t="shared" si="17"/>
        <v>7.6700300000000015</v>
      </c>
    </row>
    <row r="340" spans="1:9" ht="20.100000000000001" customHeight="1" x14ac:dyDescent="0.2">
      <c r="B340" s="20">
        <v>8</v>
      </c>
      <c r="C340" s="20">
        <v>324</v>
      </c>
      <c r="D340" s="20">
        <f>LOOKUP(B340,'Batch 3'!$K$34:$K$606,'Batch 3'!$L$34:$L$606)</f>
        <v>7740</v>
      </c>
      <c r="E340" s="20">
        <f>LOOKUP(B340,'Batch 3'!$C$34:$C$625,'Batch 3'!$E$34:$E$625)</f>
        <v>18290</v>
      </c>
      <c r="F340" s="20">
        <f t="shared" si="15"/>
        <v>7.74</v>
      </c>
      <c r="G340" s="20">
        <f t="shared" si="16"/>
        <v>18.29</v>
      </c>
      <c r="H340" s="26">
        <f>LOOKUP(B340,'Batch 3'!$K$34:$K$606,'Batch 3'!$P$34:$P$606)</f>
        <v>0.37250000000000005</v>
      </c>
      <c r="I340" s="28">
        <f t="shared" si="17"/>
        <v>7.6923650000000015</v>
      </c>
    </row>
    <row r="341" spans="1:9" ht="20.100000000000001" customHeight="1" x14ac:dyDescent="0.2">
      <c r="B341" s="20">
        <v>9</v>
      </c>
      <c r="C341" s="20">
        <v>325</v>
      </c>
      <c r="D341" s="20">
        <f>LOOKUP(B341,'Batch 3'!$K$34:$K$606,'Batch 3'!$L$34:$L$606)</f>
        <v>7690</v>
      </c>
      <c r="E341" s="20">
        <f>LOOKUP(B341,'Batch 3'!$C$34:$C$625,'Batch 3'!$E$34:$E$625)</f>
        <v>18310</v>
      </c>
      <c r="F341" s="20">
        <f t="shared" si="15"/>
        <v>7.69</v>
      </c>
      <c r="G341" s="20">
        <f t="shared" si="16"/>
        <v>18.309999999999999</v>
      </c>
      <c r="H341" s="26">
        <f>LOOKUP(B341,'Batch 3'!$K$34:$K$606,'Batch 3'!$P$34:$P$606)</f>
        <v>0.372</v>
      </c>
      <c r="I341" s="28">
        <f t="shared" si="17"/>
        <v>7.7147000000000014</v>
      </c>
    </row>
    <row r="342" spans="1:9" ht="20.100000000000001" customHeight="1" x14ac:dyDescent="0.2">
      <c r="B342" s="20">
        <v>10</v>
      </c>
      <c r="C342" s="20">
        <v>326</v>
      </c>
      <c r="D342" s="20">
        <f>LOOKUP(B342,'Batch 3'!$K$34:$K$606,'Batch 3'!$L$34:$L$606)</f>
        <v>7650</v>
      </c>
      <c r="E342" s="20">
        <f>LOOKUP(B342,'Batch 3'!$C$34:$C$625,'Batch 3'!$E$34:$E$625)</f>
        <v>18340</v>
      </c>
      <c r="F342" s="20">
        <f t="shared" si="15"/>
        <v>7.65</v>
      </c>
      <c r="G342" s="20">
        <f t="shared" si="16"/>
        <v>18.34</v>
      </c>
      <c r="H342" s="26">
        <f>LOOKUP(B342,'Batch 3'!$K$34:$K$606,'Batch 3'!$P$34:$P$606)</f>
        <v>0.3715</v>
      </c>
      <c r="I342" s="28">
        <f t="shared" si="17"/>
        <v>7.7370050000000017</v>
      </c>
    </row>
    <row r="343" spans="1:9" ht="20.100000000000001" customHeight="1" x14ac:dyDescent="0.2">
      <c r="B343" s="20">
        <v>11</v>
      </c>
      <c r="C343" s="20">
        <v>327</v>
      </c>
      <c r="D343" s="20">
        <f>LOOKUP(B343,'Batch 3'!$K$34:$K$606,'Batch 3'!$L$34:$L$606)</f>
        <v>7610</v>
      </c>
      <c r="E343" s="20">
        <f>LOOKUP(B343,'Batch 3'!$C$34:$C$625,'Batch 3'!$E$34:$E$625)</f>
        <v>18380</v>
      </c>
      <c r="F343" s="20">
        <f t="shared" si="15"/>
        <v>7.61</v>
      </c>
      <c r="G343" s="20">
        <f t="shared" si="16"/>
        <v>18.38</v>
      </c>
      <c r="H343" s="26">
        <f>LOOKUP(B343,'Batch 3'!$K$34:$K$606,'Batch 3'!$P$34:$P$606)</f>
        <v>0.37200000000000005</v>
      </c>
      <c r="I343" s="28">
        <f t="shared" si="17"/>
        <v>7.7593100000000019</v>
      </c>
    </row>
    <row r="344" spans="1:9" ht="20.100000000000001" customHeight="1" x14ac:dyDescent="0.2">
      <c r="A344" s="18"/>
      <c r="B344" s="20">
        <v>12</v>
      </c>
      <c r="C344" s="20">
        <v>328</v>
      </c>
      <c r="D344" s="20">
        <f>LOOKUP(B344,'Batch 3'!$K$34:$K$606,'Batch 3'!$L$34:$L$606)</f>
        <v>7560</v>
      </c>
      <c r="E344" s="20">
        <f>LOOKUP(B344,'Batch 3'!$C$34:$C$625,'Batch 3'!$E$34:$E$625)</f>
        <v>18390</v>
      </c>
      <c r="F344" s="20">
        <f t="shared" si="15"/>
        <v>7.56</v>
      </c>
      <c r="G344" s="20">
        <f t="shared" si="16"/>
        <v>18.39</v>
      </c>
      <c r="H344" s="26">
        <f>LOOKUP(B344,'Batch 3'!$K$34:$K$606,'Batch 3'!$P$34:$P$606)</f>
        <v>0.3715</v>
      </c>
      <c r="I344" s="28">
        <f t="shared" si="17"/>
        <v>7.7816150000000022</v>
      </c>
    </row>
    <row r="345" spans="1:9" ht="20.100000000000001" customHeight="1" x14ac:dyDescent="0.2">
      <c r="B345" s="20">
        <v>13</v>
      </c>
      <c r="C345" s="20">
        <v>329</v>
      </c>
      <c r="D345" s="20">
        <f>LOOKUP(B345,'Batch 3'!$K$34:$K$606,'Batch 3'!$L$34:$L$606)</f>
        <v>7520</v>
      </c>
      <c r="E345" s="20">
        <f>LOOKUP(B345,'Batch 3'!$C$34:$C$625,'Batch 3'!$E$34:$E$625)</f>
        <v>18440</v>
      </c>
      <c r="F345" s="20">
        <f t="shared" si="15"/>
        <v>7.52</v>
      </c>
      <c r="G345" s="20">
        <f t="shared" si="16"/>
        <v>18.440000000000001</v>
      </c>
      <c r="H345" s="26">
        <f>LOOKUP(B345,'Batch 3'!$K$34:$K$606,'Batch 3'!$P$34:$P$606)</f>
        <v>0.37200000000000005</v>
      </c>
      <c r="I345" s="28">
        <f t="shared" si="17"/>
        <v>7.8039200000000024</v>
      </c>
    </row>
    <row r="346" spans="1:9" ht="20.100000000000001" customHeight="1" x14ac:dyDescent="0.2">
      <c r="B346" s="20">
        <v>14</v>
      </c>
      <c r="C346" s="20">
        <v>330</v>
      </c>
      <c r="D346" s="20">
        <f>LOOKUP(B346,'Batch 3'!$K$34:$K$606,'Batch 3'!$L$34:$L$606)</f>
        <v>7470</v>
      </c>
      <c r="E346" s="20">
        <f>LOOKUP(B346,'Batch 3'!$C$34:$C$625,'Batch 3'!$E$34:$E$625)</f>
        <v>18460</v>
      </c>
      <c r="F346" s="20">
        <f t="shared" si="15"/>
        <v>7.47</v>
      </c>
      <c r="G346" s="20">
        <f t="shared" si="16"/>
        <v>18.46</v>
      </c>
      <c r="H346" s="26">
        <f>LOOKUP(B346,'Batch 3'!$K$34:$K$606,'Batch 3'!$P$34:$P$606)</f>
        <v>0.3715</v>
      </c>
      <c r="I346" s="28">
        <f t="shared" si="17"/>
        <v>7.8262250000000027</v>
      </c>
    </row>
    <row r="347" spans="1:9" ht="20.100000000000001" customHeight="1" x14ac:dyDescent="0.2">
      <c r="B347" s="20">
        <v>15</v>
      </c>
      <c r="C347" s="20">
        <v>331</v>
      </c>
      <c r="D347" s="20">
        <f>LOOKUP(B347,'Batch 3'!$K$34:$K$606,'Batch 3'!$L$34:$L$606)</f>
        <v>7430</v>
      </c>
      <c r="E347" s="20">
        <f>LOOKUP(B347,'Batch 3'!$C$34:$C$625,'Batch 3'!$E$34:$E$625)</f>
        <v>18490</v>
      </c>
      <c r="F347" s="20">
        <f t="shared" si="15"/>
        <v>7.43</v>
      </c>
      <c r="G347" s="20">
        <f t="shared" si="16"/>
        <v>18.489999999999998</v>
      </c>
      <c r="H347" s="26">
        <f>LOOKUP(B347,'Batch 3'!$K$34:$K$606,'Batch 3'!$P$34:$P$606)</f>
        <v>0.371</v>
      </c>
      <c r="I347" s="28">
        <f t="shared" si="17"/>
        <v>7.8485000000000023</v>
      </c>
    </row>
    <row r="348" spans="1:9" ht="20.100000000000001" customHeight="1" x14ac:dyDescent="0.2">
      <c r="B348" s="20">
        <v>16</v>
      </c>
      <c r="C348" s="20">
        <v>332</v>
      </c>
      <c r="D348" s="20">
        <f>LOOKUP(B348,'Batch 3'!$K$34:$K$606,'Batch 3'!$L$34:$L$606)</f>
        <v>7380</v>
      </c>
      <c r="E348" s="20">
        <f>LOOKUP(B348,'Batch 3'!$C$34:$C$625,'Batch 3'!$E$34:$E$625)</f>
        <v>18510</v>
      </c>
      <c r="F348" s="20">
        <f t="shared" si="15"/>
        <v>7.38</v>
      </c>
      <c r="G348" s="20">
        <f t="shared" si="16"/>
        <v>18.510000000000002</v>
      </c>
      <c r="H348" s="26">
        <f>LOOKUP(B348,'Batch 3'!$K$34:$K$606,'Batch 3'!$P$34:$P$606)</f>
        <v>0.37000000000000005</v>
      </c>
      <c r="I348" s="28">
        <f t="shared" si="17"/>
        <v>7.8707300000000027</v>
      </c>
    </row>
    <row r="349" spans="1:9" ht="20.100000000000001" customHeight="1" x14ac:dyDescent="0.2">
      <c r="B349" s="20">
        <v>17</v>
      </c>
      <c r="C349" s="20">
        <v>333</v>
      </c>
      <c r="D349" s="20">
        <f>LOOKUP(B349,'Batch 3'!$K$34:$K$606,'Batch 3'!$L$34:$L$606)</f>
        <v>7340</v>
      </c>
      <c r="E349" s="20">
        <f>LOOKUP(B349,'Batch 3'!$C$34:$C$625,'Batch 3'!$E$34:$E$625)</f>
        <v>18560</v>
      </c>
      <c r="F349" s="20">
        <f t="shared" si="15"/>
        <v>7.34</v>
      </c>
      <c r="G349" s="20">
        <f t="shared" si="16"/>
        <v>18.559999999999999</v>
      </c>
      <c r="H349" s="26">
        <f>LOOKUP(B349,'Batch 3'!$K$34:$K$606,'Batch 3'!$P$34:$P$606)</f>
        <v>0.37000000000000005</v>
      </c>
      <c r="I349" s="28">
        <f t="shared" si="17"/>
        <v>7.8929300000000024</v>
      </c>
    </row>
    <row r="350" spans="1:9" ht="20.100000000000001" customHeight="1" x14ac:dyDescent="0.2">
      <c r="B350" s="20">
        <v>18</v>
      </c>
      <c r="C350" s="20">
        <v>334</v>
      </c>
      <c r="D350" s="20">
        <f>LOOKUP(B350,'Batch 3'!$K$34:$K$606,'Batch 3'!$L$34:$L$606)</f>
        <v>7300</v>
      </c>
      <c r="E350" s="20">
        <f>LOOKUP(B350,'Batch 3'!$C$34:$C$625,'Batch 3'!$E$34:$E$625)</f>
        <v>18570</v>
      </c>
      <c r="F350" s="20">
        <f t="shared" si="15"/>
        <v>7.3</v>
      </c>
      <c r="G350" s="20">
        <f t="shared" si="16"/>
        <v>18.57</v>
      </c>
      <c r="H350" s="26">
        <f>LOOKUP(B350,'Batch 3'!$K$34:$K$606,'Batch 3'!$P$34:$P$606)</f>
        <v>0.3715</v>
      </c>
      <c r="I350" s="28">
        <f t="shared" si="17"/>
        <v>7.9151750000000023</v>
      </c>
    </row>
    <row r="351" spans="1:9" ht="20.100000000000001" customHeight="1" x14ac:dyDescent="0.2">
      <c r="B351" s="20">
        <v>19</v>
      </c>
      <c r="C351" s="20">
        <v>335</v>
      </c>
      <c r="D351" s="20">
        <f>LOOKUP(B351,'Batch 3'!$K$34:$K$606,'Batch 3'!$L$34:$L$606)</f>
        <v>7250</v>
      </c>
      <c r="E351" s="20">
        <f>LOOKUP(B351,'Batch 3'!$C$34:$C$625,'Batch 3'!$E$34:$E$625)</f>
        <v>18610</v>
      </c>
      <c r="F351" s="20">
        <f t="shared" si="15"/>
        <v>7.25</v>
      </c>
      <c r="G351" s="20">
        <f t="shared" si="16"/>
        <v>18.61</v>
      </c>
      <c r="H351" s="26">
        <f>LOOKUP(B351,'Batch 3'!$K$34:$K$606,'Batch 3'!$P$34:$P$606)</f>
        <v>0.371</v>
      </c>
      <c r="I351" s="28">
        <f t="shared" si="17"/>
        <v>7.9374500000000019</v>
      </c>
    </row>
    <row r="352" spans="1:9" ht="20.100000000000001" customHeight="1" x14ac:dyDescent="0.2">
      <c r="B352" s="20">
        <v>20</v>
      </c>
      <c r="C352" s="20">
        <v>336</v>
      </c>
      <c r="D352" s="20">
        <f>LOOKUP(B352,'Batch 3'!$K$34:$K$606,'Batch 3'!$L$34:$L$606)</f>
        <v>7210</v>
      </c>
      <c r="E352" s="20">
        <f>LOOKUP(B352,'Batch 3'!$C$34:$C$625,'Batch 3'!$E$34:$E$625)</f>
        <v>18640</v>
      </c>
      <c r="F352" s="20">
        <f t="shared" si="15"/>
        <v>7.21</v>
      </c>
      <c r="G352" s="20">
        <f t="shared" si="16"/>
        <v>18.64</v>
      </c>
      <c r="H352" s="26">
        <f>LOOKUP(B352,'Batch 3'!$K$34:$K$606,'Batch 3'!$P$34:$P$606)</f>
        <v>0.37200000000000005</v>
      </c>
      <c r="I352" s="28">
        <f t="shared" si="17"/>
        <v>7.9597400000000018</v>
      </c>
    </row>
    <row r="353" spans="2:9" ht="20.100000000000001" customHeight="1" x14ac:dyDescent="0.2">
      <c r="B353" s="20">
        <v>21</v>
      </c>
      <c r="C353" s="20">
        <v>337</v>
      </c>
      <c r="D353" s="20">
        <f>LOOKUP(B353,'Batch 3'!$K$34:$K$606,'Batch 3'!$L$34:$L$606)</f>
        <v>7160</v>
      </c>
      <c r="E353" s="20">
        <f>LOOKUP(B353,'Batch 3'!$C$34:$C$625,'Batch 3'!$E$34:$E$625)</f>
        <v>18670</v>
      </c>
      <c r="F353" s="20">
        <f t="shared" si="15"/>
        <v>7.16</v>
      </c>
      <c r="G353" s="20">
        <f t="shared" si="16"/>
        <v>18.670000000000002</v>
      </c>
      <c r="H353" s="26">
        <f>LOOKUP(B353,'Batch 3'!$K$34:$K$606,'Batch 3'!$P$34:$P$606)</f>
        <v>0.37000000000000005</v>
      </c>
      <c r="I353" s="28">
        <f t="shared" si="17"/>
        <v>7.982000000000002</v>
      </c>
    </row>
    <row r="354" spans="2:9" ht="20.100000000000001" customHeight="1" x14ac:dyDescent="0.2">
      <c r="B354" s="20">
        <v>22</v>
      </c>
      <c r="C354" s="20">
        <v>338</v>
      </c>
      <c r="D354" s="20">
        <f>LOOKUP(B354,'Batch 3'!$K$34:$K$606,'Batch 3'!$L$34:$L$606)</f>
        <v>7120</v>
      </c>
      <c r="E354" s="20">
        <f>LOOKUP(B354,'Batch 3'!$C$34:$C$625,'Batch 3'!$E$34:$E$625)</f>
        <v>18700</v>
      </c>
      <c r="F354" s="20">
        <f t="shared" si="15"/>
        <v>7.12</v>
      </c>
      <c r="G354" s="20">
        <f t="shared" si="16"/>
        <v>18.7</v>
      </c>
      <c r="H354" s="26">
        <f>LOOKUP(B354,'Batch 3'!$K$34:$K$606,'Batch 3'!$P$34:$P$606)</f>
        <v>0.37050000000000005</v>
      </c>
      <c r="I354" s="28">
        <f t="shared" si="17"/>
        <v>8.0042150000000021</v>
      </c>
    </row>
    <row r="355" spans="2:9" ht="20.100000000000001" customHeight="1" x14ac:dyDescent="0.2">
      <c r="B355" s="20">
        <v>23</v>
      </c>
      <c r="C355" s="20">
        <v>339</v>
      </c>
      <c r="D355" s="20">
        <f>LOOKUP(B355,'Batch 3'!$K$34:$K$606,'Batch 3'!$L$34:$L$606)</f>
        <v>7070</v>
      </c>
      <c r="E355" s="20">
        <f>LOOKUP(B355,'Batch 3'!$C$34:$C$625,'Batch 3'!$E$34:$E$625)</f>
        <v>18730</v>
      </c>
      <c r="F355" s="20">
        <f t="shared" si="15"/>
        <v>7.07</v>
      </c>
      <c r="G355" s="20">
        <f t="shared" si="16"/>
        <v>18.73</v>
      </c>
      <c r="H355" s="26">
        <f>LOOKUP(B355,'Batch 3'!$K$34:$K$606,'Batch 3'!$P$34:$P$606)</f>
        <v>0.36899999999999999</v>
      </c>
      <c r="I355" s="28">
        <f t="shared" si="17"/>
        <v>8.0264000000000024</v>
      </c>
    </row>
    <row r="356" spans="2:9" ht="20.100000000000001" customHeight="1" x14ac:dyDescent="0.2">
      <c r="B356" s="20">
        <v>24</v>
      </c>
      <c r="C356" s="20">
        <v>340</v>
      </c>
      <c r="D356" s="20">
        <f>LOOKUP(B356,'Batch 3'!$K$34:$K$606,'Batch 3'!$L$34:$L$606)</f>
        <v>7030</v>
      </c>
      <c r="E356" s="20">
        <f>LOOKUP(B356,'Batch 3'!$C$34:$C$625,'Batch 3'!$E$34:$E$625)</f>
        <v>18760</v>
      </c>
      <c r="F356" s="20">
        <f t="shared" si="15"/>
        <v>7.03</v>
      </c>
      <c r="G356" s="20">
        <f t="shared" si="16"/>
        <v>18.760000000000002</v>
      </c>
      <c r="H356" s="26">
        <f>LOOKUP(B356,'Batch 3'!$K$34:$K$606,'Batch 3'!$P$34:$P$606)</f>
        <v>0.36950000000000005</v>
      </c>
      <c r="I356" s="28">
        <f t="shared" si="17"/>
        <v>8.0485550000000021</v>
      </c>
    </row>
    <row r="357" spans="2:9" ht="20.100000000000001" customHeight="1" x14ac:dyDescent="0.2">
      <c r="B357" s="20">
        <v>25</v>
      </c>
      <c r="C357" s="20">
        <v>341</v>
      </c>
      <c r="D357" s="20">
        <f>LOOKUP(B357,'Batch 3'!$K$34:$K$606,'Batch 3'!$L$34:$L$606)</f>
        <v>6980</v>
      </c>
      <c r="E357" s="20">
        <f>LOOKUP(B357,'Batch 3'!$C$34:$C$625,'Batch 3'!$E$34:$E$625)</f>
        <v>18800</v>
      </c>
      <c r="F357" s="20">
        <f t="shared" si="15"/>
        <v>6.98</v>
      </c>
      <c r="G357" s="20">
        <f t="shared" si="16"/>
        <v>18.8</v>
      </c>
      <c r="H357" s="26">
        <f>LOOKUP(B357,'Batch 3'!$K$34:$K$606,'Batch 3'!$P$34:$P$606)</f>
        <v>0.37000000000000005</v>
      </c>
      <c r="I357" s="28">
        <f t="shared" si="17"/>
        <v>8.0707400000000025</v>
      </c>
    </row>
    <row r="358" spans="2:9" ht="20.100000000000001" customHeight="1" x14ac:dyDescent="0.2">
      <c r="B358" s="20">
        <v>26</v>
      </c>
      <c r="C358" s="20">
        <v>342</v>
      </c>
      <c r="D358" s="20">
        <f>LOOKUP(B358,'Batch 3'!$K$34:$K$606,'Batch 3'!$L$34:$L$606)</f>
        <v>6940</v>
      </c>
      <c r="E358" s="20">
        <f>LOOKUP(B358,'Batch 3'!$C$34:$C$625,'Batch 3'!$E$34:$E$625)</f>
        <v>18820</v>
      </c>
      <c r="F358" s="20">
        <f t="shared" si="15"/>
        <v>6.94</v>
      </c>
      <c r="G358" s="20">
        <f t="shared" si="16"/>
        <v>18.82</v>
      </c>
      <c r="H358" s="26">
        <f>LOOKUP(B358,'Batch 3'!$K$34:$K$606,'Batch 3'!$P$34:$P$606)</f>
        <v>0.37000000000000005</v>
      </c>
      <c r="I358" s="28">
        <f t="shared" si="17"/>
        <v>8.0929400000000022</v>
      </c>
    </row>
    <row r="359" spans="2:9" ht="20.100000000000001" customHeight="1" x14ac:dyDescent="0.2">
      <c r="B359" s="20">
        <v>27</v>
      </c>
      <c r="C359" s="20">
        <v>343</v>
      </c>
      <c r="D359" s="20">
        <f>LOOKUP(B359,'Batch 3'!$K$34:$K$606,'Batch 3'!$L$34:$L$606)</f>
        <v>6900</v>
      </c>
      <c r="E359" s="20">
        <f>LOOKUP(B359,'Batch 3'!$C$34:$C$625,'Batch 3'!$E$34:$E$625)</f>
        <v>18840</v>
      </c>
      <c r="F359" s="20">
        <f t="shared" si="15"/>
        <v>6.9</v>
      </c>
      <c r="G359" s="20">
        <f t="shared" si="16"/>
        <v>18.84</v>
      </c>
      <c r="H359" s="26">
        <f>LOOKUP(B359,'Batch 3'!$K$34:$K$606,'Batch 3'!$P$34:$P$606)</f>
        <v>0.36950000000000005</v>
      </c>
      <c r="I359" s="28">
        <f t="shared" si="17"/>
        <v>8.1151250000000026</v>
      </c>
    </row>
    <row r="360" spans="2:9" ht="20.100000000000001" customHeight="1" x14ac:dyDescent="0.2">
      <c r="B360" s="20">
        <v>28</v>
      </c>
      <c r="C360" s="20">
        <v>344</v>
      </c>
      <c r="D360" s="20">
        <f>LOOKUP(B360,'Batch 3'!$K$34:$K$606,'Batch 3'!$L$34:$L$606)</f>
        <v>6850</v>
      </c>
      <c r="E360" s="20">
        <f>LOOKUP(B360,'Batch 3'!$C$34:$C$625,'Batch 3'!$E$34:$E$625)</f>
        <v>18870</v>
      </c>
      <c r="F360" s="20">
        <f t="shared" si="15"/>
        <v>6.85</v>
      </c>
      <c r="G360" s="20">
        <f t="shared" si="16"/>
        <v>18.87</v>
      </c>
      <c r="H360" s="26">
        <f>LOOKUP(B360,'Batch 3'!$K$34:$K$606,'Batch 3'!$P$34:$P$606)</f>
        <v>0.36899999999999999</v>
      </c>
      <c r="I360" s="28">
        <f t="shared" si="17"/>
        <v>8.1372800000000023</v>
      </c>
    </row>
    <row r="361" spans="2:9" ht="20.100000000000001" customHeight="1" x14ac:dyDescent="0.2">
      <c r="B361" s="20">
        <v>29</v>
      </c>
      <c r="C361" s="20">
        <v>345</v>
      </c>
      <c r="D361" s="20">
        <f>LOOKUP(B361,'Batch 3'!$K$34:$K$606,'Batch 3'!$L$34:$L$606)</f>
        <v>6810</v>
      </c>
      <c r="E361" s="20">
        <f>LOOKUP(B361,'Batch 3'!$C$34:$C$625,'Batch 3'!$E$34:$E$625)</f>
        <v>18910</v>
      </c>
      <c r="F361" s="20">
        <f t="shared" si="15"/>
        <v>6.81</v>
      </c>
      <c r="G361" s="20">
        <f t="shared" si="16"/>
        <v>18.91</v>
      </c>
      <c r="H361" s="26">
        <f>LOOKUP(B361,'Batch 3'!$K$34:$K$606,'Batch 3'!$P$34:$P$606)</f>
        <v>0.36950000000000005</v>
      </c>
      <c r="I361" s="28">
        <f t="shared" si="17"/>
        <v>8.159435000000002</v>
      </c>
    </row>
    <row r="362" spans="2:9" ht="20.100000000000001" customHeight="1" x14ac:dyDescent="0.2">
      <c r="B362" s="20">
        <v>30</v>
      </c>
      <c r="C362" s="20">
        <v>346</v>
      </c>
      <c r="D362" s="20">
        <f>LOOKUP(B362,'Batch 3'!$K$34:$K$606,'Batch 3'!$L$34:$L$606)</f>
        <v>6760</v>
      </c>
      <c r="E362" s="20">
        <f>LOOKUP(B362,'Batch 3'!$C$34:$C$625,'Batch 3'!$E$34:$E$625)</f>
        <v>18910</v>
      </c>
      <c r="F362" s="20">
        <f t="shared" si="15"/>
        <v>6.76</v>
      </c>
      <c r="G362" s="20">
        <f t="shared" si="16"/>
        <v>18.91</v>
      </c>
      <c r="H362" s="26">
        <f>LOOKUP(B362,'Batch 3'!$K$34:$K$606,'Batch 3'!$P$34:$P$606)</f>
        <v>0.371</v>
      </c>
      <c r="I362" s="28">
        <f t="shared" si="17"/>
        <v>8.1816500000000012</v>
      </c>
    </row>
    <row r="363" spans="2:9" ht="20.100000000000001" customHeight="1" x14ac:dyDescent="0.2">
      <c r="B363" s="20">
        <v>31</v>
      </c>
      <c r="C363" s="20">
        <v>347</v>
      </c>
      <c r="D363" s="20">
        <f>LOOKUP(B363,'Batch 3'!$K$34:$K$606,'Batch 3'!$L$34:$L$606)</f>
        <v>6720</v>
      </c>
      <c r="E363" s="20">
        <f>LOOKUP(B363,'Batch 3'!$C$34:$C$625,'Batch 3'!$E$34:$E$625)</f>
        <v>18950</v>
      </c>
      <c r="F363" s="20">
        <f t="shared" si="15"/>
        <v>6.72</v>
      </c>
      <c r="G363" s="20">
        <f t="shared" si="16"/>
        <v>18.95</v>
      </c>
      <c r="H363" s="26">
        <f>LOOKUP(B363,'Batch 3'!$K$34:$K$606,'Batch 3'!$P$34:$P$606)</f>
        <v>0.37200000000000005</v>
      </c>
      <c r="I363" s="28">
        <f t="shared" si="17"/>
        <v>8.2039400000000011</v>
      </c>
    </row>
    <row r="364" spans="2:9" ht="20.100000000000001" customHeight="1" x14ac:dyDescent="0.2">
      <c r="B364" s="20">
        <v>32</v>
      </c>
      <c r="C364" s="20">
        <v>348</v>
      </c>
      <c r="D364" s="20">
        <f>LOOKUP(B364,'Batch 3'!$K$34:$K$606,'Batch 3'!$L$34:$L$606)</f>
        <v>6680</v>
      </c>
      <c r="E364" s="20">
        <f>LOOKUP(B364,'Batch 3'!$C$34:$C$625,'Batch 3'!$E$34:$E$625)</f>
        <v>18990</v>
      </c>
      <c r="F364" s="20">
        <f t="shared" si="15"/>
        <v>6.68</v>
      </c>
      <c r="G364" s="20">
        <f t="shared" si="16"/>
        <v>18.989999999999998</v>
      </c>
      <c r="H364" s="26">
        <f>LOOKUP(B364,'Batch 3'!$K$34:$K$606,'Batch 3'!$P$34:$P$606)</f>
        <v>0.3715</v>
      </c>
      <c r="I364" s="28">
        <f t="shared" si="17"/>
        <v>8.2262450000000005</v>
      </c>
    </row>
    <row r="365" spans="2:9" ht="20.100000000000001" customHeight="1" x14ac:dyDescent="0.2">
      <c r="B365" s="20">
        <v>33</v>
      </c>
      <c r="C365" s="20">
        <v>349</v>
      </c>
      <c r="D365" s="20">
        <f>LOOKUP(B365,'Batch 3'!$K$34:$K$606,'Batch 3'!$L$34:$L$606)</f>
        <v>6630</v>
      </c>
      <c r="E365" s="20">
        <f>LOOKUP(B365,'Batch 3'!$C$34:$C$625,'Batch 3'!$E$34:$E$625)</f>
        <v>19000</v>
      </c>
      <c r="F365" s="20">
        <f t="shared" si="15"/>
        <v>6.63</v>
      </c>
      <c r="G365" s="20">
        <f t="shared" si="16"/>
        <v>19</v>
      </c>
      <c r="H365" s="26">
        <f>LOOKUP(B365,'Batch 3'!$K$34:$K$606,'Batch 3'!$P$34:$P$606)</f>
        <v>0.37050000000000005</v>
      </c>
      <c r="I365" s="28">
        <f t="shared" si="17"/>
        <v>8.2485049999999998</v>
      </c>
    </row>
    <row r="366" spans="2:9" ht="20.100000000000001" customHeight="1" x14ac:dyDescent="0.2">
      <c r="B366" s="20">
        <v>34</v>
      </c>
      <c r="C366" s="20">
        <v>350</v>
      </c>
      <c r="D366" s="20">
        <f>LOOKUP(B366,'Batch 3'!$K$34:$K$606,'Batch 3'!$L$34:$L$606)</f>
        <v>6590</v>
      </c>
      <c r="E366" s="20">
        <f>LOOKUP(B366,'Batch 3'!$C$34:$C$625,'Batch 3'!$E$34:$E$625)</f>
        <v>19040</v>
      </c>
      <c r="F366" s="20">
        <f t="shared" si="15"/>
        <v>6.59</v>
      </c>
      <c r="G366" s="20">
        <f t="shared" si="16"/>
        <v>19.04</v>
      </c>
      <c r="H366" s="26">
        <f>LOOKUP(B366,'Batch 3'!$K$34:$K$606,'Batch 3'!$P$34:$P$606)</f>
        <v>0.37000000000000005</v>
      </c>
      <c r="I366" s="28">
        <f t="shared" si="17"/>
        <v>8.270719999999999</v>
      </c>
    </row>
    <row r="367" spans="2:9" ht="20.100000000000001" customHeight="1" x14ac:dyDescent="0.2">
      <c r="B367" s="20">
        <v>35</v>
      </c>
      <c r="C367" s="20">
        <v>351</v>
      </c>
      <c r="D367" s="20">
        <f>LOOKUP(B367,'Batch 3'!$K$34:$K$606,'Batch 3'!$L$34:$L$606)</f>
        <v>6540</v>
      </c>
      <c r="E367" s="20">
        <f>LOOKUP(B367,'Batch 3'!$C$34:$C$625,'Batch 3'!$E$34:$E$625)</f>
        <v>19060</v>
      </c>
      <c r="F367" s="20">
        <f t="shared" si="15"/>
        <v>6.54</v>
      </c>
      <c r="G367" s="20">
        <f t="shared" si="16"/>
        <v>19.059999999999999</v>
      </c>
      <c r="H367" s="26">
        <f>LOOKUP(B367,'Batch 3'!$K$34:$K$606,'Batch 3'!$P$34:$P$606)</f>
        <v>0.37050000000000005</v>
      </c>
      <c r="I367" s="28">
        <f t="shared" si="17"/>
        <v>8.2929349999999982</v>
      </c>
    </row>
    <row r="368" spans="2:9" ht="20.100000000000001" customHeight="1" x14ac:dyDescent="0.2">
      <c r="B368" s="20">
        <v>36</v>
      </c>
      <c r="C368" s="20">
        <v>352</v>
      </c>
      <c r="D368" s="20">
        <f>LOOKUP(B368,'Batch 3'!$K$34:$K$606,'Batch 3'!$L$34:$L$606)</f>
        <v>6500</v>
      </c>
      <c r="E368" s="20">
        <f>LOOKUP(B368,'Batch 3'!$C$34:$C$625,'Batch 3'!$E$34:$E$625)</f>
        <v>19110</v>
      </c>
      <c r="F368" s="20">
        <f t="shared" si="15"/>
        <v>6.5</v>
      </c>
      <c r="G368" s="20">
        <f t="shared" si="16"/>
        <v>19.11</v>
      </c>
      <c r="H368" s="26">
        <f>LOOKUP(B368,'Batch 3'!$K$34:$K$606,'Batch 3'!$P$34:$P$606)</f>
        <v>0.37200000000000005</v>
      </c>
      <c r="I368" s="28">
        <f t="shared" si="17"/>
        <v>8.3152099999999987</v>
      </c>
    </row>
    <row r="369" spans="2:9" ht="20.100000000000001" customHeight="1" x14ac:dyDescent="0.2">
      <c r="B369" s="20">
        <v>37</v>
      </c>
      <c r="C369" s="20">
        <v>353</v>
      </c>
      <c r="D369" s="20">
        <f>LOOKUP(B369,'Batch 3'!$K$34:$K$606,'Batch 3'!$L$34:$L$606)</f>
        <v>6460</v>
      </c>
      <c r="E369" s="20">
        <f>LOOKUP(B369,'Batch 3'!$C$34:$C$625,'Batch 3'!$E$34:$E$625)</f>
        <v>19130</v>
      </c>
      <c r="F369" s="20">
        <f t="shared" si="15"/>
        <v>6.46</v>
      </c>
      <c r="G369" s="20">
        <f t="shared" si="16"/>
        <v>19.13</v>
      </c>
      <c r="H369" s="26">
        <f>LOOKUP(B369,'Batch 3'!$K$34:$K$606,'Batch 3'!$P$34:$P$606)</f>
        <v>0.37200000000000005</v>
      </c>
      <c r="I369" s="28">
        <f t="shared" si="17"/>
        <v>8.3375299999999992</v>
      </c>
    </row>
    <row r="370" spans="2:9" ht="20.100000000000001" customHeight="1" x14ac:dyDescent="0.2">
      <c r="B370" s="20">
        <v>38</v>
      </c>
      <c r="C370" s="20">
        <v>354</v>
      </c>
      <c r="D370" s="20">
        <f>LOOKUP(B370,'Batch 3'!$K$34:$K$606,'Batch 3'!$L$34:$L$606)</f>
        <v>6410</v>
      </c>
      <c r="E370" s="20">
        <f>LOOKUP(B370,'Batch 3'!$C$34:$C$625,'Batch 3'!$E$34:$E$625)</f>
        <v>19140</v>
      </c>
      <c r="F370" s="20">
        <f t="shared" si="15"/>
        <v>6.41</v>
      </c>
      <c r="G370" s="20">
        <f t="shared" si="16"/>
        <v>19.14</v>
      </c>
      <c r="H370" s="26">
        <f>LOOKUP(B370,'Batch 3'!$K$34:$K$606,'Batch 3'!$P$34:$P$606)</f>
        <v>0.3715</v>
      </c>
      <c r="I370" s="28">
        <f t="shared" si="17"/>
        <v>8.3598349999999986</v>
      </c>
    </row>
    <row r="371" spans="2:9" ht="20.100000000000001" customHeight="1" x14ac:dyDescent="0.2">
      <c r="B371" s="20">
        <v>39</v>
      </c>
      <c r="C371" s="20">
        <v>355</v>
      </c>
      <c r="D371" s="20">
        <f>LOOKUP(B371,'Batch 3'!$K$34:$K$606,'Batch 3'!$L$34:$L$606)</f>
        <v>6370</v>
      </c>
      <c r="E371" s="20">
        <f>LOOKUP(B371,'Batch 3'!$C$34:$C$625,'Batch 3'!$E$34:$E$625)</f>
        <v>19180</v>
      </c>
      <c r="F371" s="20">
        <f t="shared" si="15"/>
        <v>6.37</v>
      </c>
      <c r="G371" s="20">
        <f t="shared" si="16"/>
        <v>19.18</v>
      </c>
      <c r="H371" s="26">
        <f>LOOKUP(B371,'Batch 3'!$K$34:$K$606,'Batch 3'!$P$34:$P$606)</f>
        <v>0.3715</v>
      </c>
      <c r="I371" s="28">
        <f t="shared" si="17"/>
        <v>8.3821249999999985</v>
      </c>
    </row>
    <row r="372" spans="2:9" ht="20.100000000000001" customHeight="1" x14ac:dyDescent="0.2">
      <c r="B372" s="20">
        <v>40</v>
      </c>
      <c r="C372" s="20">
        <v>356</v>
      </c>
      <c r="D372" s="20">
        <f>LOOKUP(B372,'Batch 3'!$K$34:$K$606,'Batch 3'!$L$34:$L$606)</f>
        <v>6330</v>
      </c>
      <c r="E372" s="20">
        <f>LOOKUP(B372,'Batch 3'!$C$34:$C$625,'Batch 3'!$E$34:$E$625)</f>
        <v>19190</v>
      </c>
      <c r="F372" s="20">
        <f t="shared" si="15"/>
        <v>6.33</v>
      </c>
      <c r="G372" s="20">
        <f t="shared" si="16"/>
        <v>19.190000000000001</v>
      </c>
      <c r="H372" s="26">
        <f>LOOKUP(B372,'Batch 3'!$K$34:$K$606,'Batch 3'!$P$34:$P$606)</f>
        <v>0.3715</v>
      </c>
      <c r="I372" s="28">
        <f t="shared" si="17"/>
        <v>8.4044149999999984</v>
      </c>
    </row>
    <row r="373" spans="2:9" ht="20.100000000000001" customHeight="1" x14ac:dyDescent="0.2">
      <c r="B373" s="20">
        <v>41</v>
      </c>
      <c r="C373" s="20">
        <v>357</v>
      </c>
      <c r="D373" s="20">
        <f>LOOKUP(B373,'Batch 3'!$K$34:$K$606,'Batch 3'!$L$34:$L$606)</f>
        <v>6280</v>
      </c>
      <c r="E373" s="20">
        <f>LOOKUP(B373,'Batch 3'!$C$34:$C$625,'Batch 3'!$E$34:$E$625)</f>
        <v>19200</v>
      </c>
      <c r="F373" s="20">
        <f t="shared" si="15"/>
        <v>6.28</v>
      </c>
      <c r="G373" s="20">
        <f t="shared" si="16"/>
        <v>19.2</v>
      </c>
      <c r="H373" s="26">
        <f>LOOKUP(B373,'Batch 3'!$K$34:$K$606,'Batch 3'!$P$34:$P$606)</f>
        <v>0.371</v>
      </c>
      <c r="I373" s="28">
        <f t="shared" si="17"/>
        <v>8.4266899999999989</v>
      </c>
    </row>
    <row r="374" spans="2:9" ht="20.100000000000001" customHeight="1" x14ac:dyDescent="0.2">
      <c r="B374" s="20">
        <v>42</v>
      </c>
      <c r="C374" s="20">
        <v>358</v>
      </c>
      <c r="D374" s="20">
        <f>LOOKUP(B374,'Batch 3'!$K$34:$K$606,'Batch 3'!$L$34:$L$606)</f>
        <v>6240</v>
      </c>
      <c r="E374" s="20">
        <f>LOOKUP(B374,'Batch 3'!$C$34:$C$625,'Batch 3'!$E$34:$E$625)</f>
        <v>19250</v>
      </c>
      <c r="F374" s="20">
        <f t="shared" si="15"/>
        <v>6.24</v>
      </c>
      <c r="G374" s="20">
        <f t="shared" si="16"/>
        <v>19.25</v>
      </c>
      <c r="H374" s="26">
        <f>LOOKUP(B374,'Batch 3'!$K$34:$K$606,'Batch 3'!$P$34:$P$606)</f>
        <v>0.37200000000000005</v>
      </c>
      <c r="I374" s="28">
        <f t="shared" si="17"/>
        <v>8.4489799999999988</v>
      </c>
    </row>
    <row r="375" spans="2:9" ht="20.100000000000001" customHeight="1" x14ac:dyDescent="0.2">
      <c r="B375" s="20">
        <v>43</v>
      </c>
      <c r="C375" s="20">
        <v>359</v>
      </c>
      <c r="D375" s="20">
        <f>LOOKUP(B375,'Batch 3'!$K$34:$K$606,'Batch 3'!$L$34:$L$606)</f>
        <v>6200</v>
      </c>
      <c r="E375" s="20">
        <f>LOOKUP(B375,'Batch 3'!$C$34:$C$625,'Batch 3'!$E$34:$E$625)</f>
        <v>19260</v>
      </c>
      <c r="F375" s="20">
        <f t="shared" si="15"/>
        <v>6.2</v>
      </c>
      <c r="G375" s="20">
        <f t="shared" si="16"/>
        <v>19.260000000000002</v>
      </c>
      <c r="H375" s="26">
        <f>LOOKUP(B375,'Batch 3'!$K$34:$K$606,'Batch 3'!$P$34:$P$606)</f>
        <v>0.37250000000000005</v>
      </c>
      <c r="I375" s="28">
        <f t="shared" si="17"/>
        <v>8.4713149999999988</v>
      </c>
    </row>
    <row r="376" spans="2:9" ht="20.100000000000001" customHeight="1" x14ac:dyDescent="0.2">
      <c r="B376" s="20">
        <v>44</v>
      </c>
      <c r="C376" s="20">
        <v>360</v>
      </c>
      <c r="D376" s="20">
        <f>LOOKUP(B376,'Batch 3'!$K$34:$K$606,'Batch 3'!$L$34:$L$606)</f>
        <v>6150</v>
      </c>
      <c r="E376" s="20">
        <f>LOOKUP(B376,'Batch 3'!$C$34:$C$625,'Batch 3'!$E$34:$E$625)</f>
        <v>19300</v>
      </c>
      <c r="F376" s="20">
        <f t="shared" si="15"/>
        <v>6.15</v>
      </c>
      <c r="G376" s="20">
        <f t="shared" si="16"/>
        <v>19.3</v>
      </c>
      <c r="H376" s="26">
        <f>LOOKUP(B376,'Batch 3'!$K$34:$K$606,'Batch 3'!$P$34:$P$606)</f>
        <v>0.37200000000000005</v>
      </c>
      <c r="I376" s="28">
        <f t="shared" si="17"/>
        <v>8.4936499999999988</v>
      </c>
    </row>
    <row r="377" spans="2:9" ht="20.100000000000001" customHeight="1" x14ac:dyDescent="0.2">
      <c r="B377" s="20">
        <v>45</v>
      </c>
      <c r="C377" s="20">
        <v>361</v>
      </c>
      <c r="D377" s="20">
        <f>LOOKUP(B377,'Batch 3'!$K$34:$K$606,'Batch 3'!$L$34:$L$606)</f>
        <v>6110</v>
      </c>
      <c r="E377" s="20">
        <f>LOOKUP(B377,'Batch 3'!$C$34:$C$625,'Batch 3'!$E$34:$E$625)</f>
        <v>19310</v>
      </c>
      <c r="F377" s="20">
        <f t="shared" si="15"/>
        <v>6.11</v>
      </c>
      <c r="G377" s="20">
        <f t="shared" si="16"/>
        <v>19.309999999999999</v>
      </c>
      <c r="H377" s="26">
        <f>LOOKUP(B377,'Batch 3'!$K$34:$K$606,'Batch 3'!$P$34:$P$606)</f>
        <v>0.37200000000000005</v>
      </c>
      <c r="I377" s="28">
        <f t="shared" si="17"/>
        <v>8.5159699999999994</v>
      </c>
    </row>
    <row r="378" spans="2:9" ht="20.100000000000001" customHeight="1" x14ac:dyDescent="0.2">
      <c r="B378" s="20">
        <v>46</v>
      </c>
      <c r="C378" s="20">
        <v>362</v>
      </c>
      <c r="D378" s="20">
        <f>LOOKUP(B378,'Batch 3'!$K$34:$K$606,'Batch 3'!$L$34:$L$606)</f>
        <v>6070</v>
      </c>
      <c r="E378" s="20">
        <f>LOOKUP(B378,'Batch 3'!$C$34:$C$625,'Batch 3'!$E$34:$E$625)</f>
        <v>19350</v>
      </c>
      <c r="F378" s="20">
        <f t="shared" si="15"/>
        <v>6.07</v>
      </c>
      <c r="G378" s="20">
        <f t="shared" si="16"/>
        <v>19.350000000000001</v>
      </c>
      <c r="H378" s="26">
        <f>LOOKUP(B378,'Batch 3'!$K$34:$K$606,'Batch 3'!$P$34:$P$606)</f>
        <v>0.37200000000000005</v>
      </c>
      <c r="I378" s="28">
        <f t="shared" si="17"/>
        <v>8.5382899999999999</v>
      </c>
    </row>
    <row r="379" spans="2:9" ht="20.100000000000001" customHeight="1" x14ac:dyDescent="0.2">
      <c r="B379" s="20">
        <v>47</v>
      </c>
      <c r="C379" s="20">
        <v>363</v>
      </c>
      <c r="D379" s="20">
        <f>LOOKUP(B379,'Batch 3'!$K$34:$K$606,'Batch 3'!$L$34:$L$606)</f>
        <v>6030</v>
      </c>
      <c r="E379" s="20">
        <f>LOOKUP(B379,'Batch 3'!$C$34:$C$625,'Batch 3'!$E$34:$E$625)</f>
        <v>19370</v>
      </c>
      <c r="F379" s="20">
        <f t="shared" si="15"/>
        <v>6.03</v>
      </c>
      <c r="G379" s="20">
        <f t="shared" si="16"/>
        <v>19.37</v>
      </c>
      <c r="H379" s="26">
        <f>LOOKUP(B379,'Batch 3'!$K$34:$K$606,'Batch 3'!$P$34:$P$606)</f>
        <v>0.37200000000000005</v>
      </c>
      <c r="I379" s="28">
        <f t="shared" si="17"/>
        <v>8.5606100000000005</v>
      </c>
    </row>
    <row r="380" spans="2:9" ht="20.100000000000001" customHeight="1" x14ac:dyDescent="0.2">
      <c r="B380" s="20">
        <v>48</v>
      </c>
      <c r="C380" s="20">
        <v>364</v>
      </c>
      <c r="D380" s="20">
        <f>LOOKUP(B380,'Batch 3'!$K$34:$K$606,'Batch 3'!$L$34:$L$606)</f>
        <v>5980</v>
      </c>
      <c r="E380" s="20">
        <f>LOOKUP(B380,'Batch 3'!$C$34:$C$625,'Batch 3'!$E$34:$E$625)</f>
        <v>19400</v>
      </c>
      <c r="F380" s="20">
        <f t="shared" si="15"/>
        <v>5.98</v>
      </c>
      <c r="G380" s="20">
        <f t="shared" si="16"/>
        <v>19.399999999999999</v>
      </c>
      <c r="H380" s="26">
        <f>LOOKUP(B380,'Batch 3'!$K$34:$K$606,'Batch 3'!$P$34:$P$606)</f>
        <v>0.37200000000000005</v>
      </c>
      <c r="I380" s="28">
        <f t="shared" si="17"/>
        <v>8.5829300000000011</v>
      </c>
    </row>
    <row r="381" spans="2:9" ht="20.100000000000001" customHeight="1" x14ac:dyDescent="0.2">
      <c r="B381" s="20">
        <v>49</v>
      </c>
      <c r="C381" s="20">
        <v>365</v>
      </c>
      <c r="D381" s="20">
        <f>LOOKUP(B381,'Batch 3'!$K$34:$K$606,'Batch 3'!$L$34:$L$606)</f>
        <v>5940</v>
      </c>
      <c r="E381" s="20">
        <f>LOOKUP(B381,'Batch 3'!$C$34:$C$625,'Batch 3'!$E$34:$E$625)</f>
        <v>19420</v>
      </c>
      <c r="F381" s="20">
        <f t="shared" si="15"/>
        <v>5.94</v>
      </c>
      <c r="G381" s="20">
        <f t="shared" si="16"/>
        <v>19.420000000000002</v>
      </c>
      <c r="H381" s="26">
        <f>LOOKUP(B381,'Batch 3'!$K$34:$K$606,'Batch 3'!$P$34:$P$606)</f>
        <v>0.37200000000000005</v>
      </c>
      <c r="I381" s="28">
        <f t="shared" si="17"/>
        <v>8.6052500000000016</v>
      </c>
    </row>
    <row r="382" spans="2:9" ht="20.100000000000001" customHeight="1" x14ac:dyDescent="0.2">
      <c r="B382" s="20">
        <v>50</v>
      </c>
      <c r="C382" s="20">
        <v>366</v>
      </c>
      <c r="D382" s="20">
        <f>LOOKUP(B382,'Batch 3'!$K$34:$K$606,'Batch 3'!$L$34:$L$606)</f>
        <v>5900</v>
      </c>
      <c r="E382" s="20">
        <f>LOOKUP(B382,'Batch 3'!$C$34:$C$625,'Batch 3'!$E$34:$E$625)</f>
        <v>19450</v>
      </c>
      <c r="F382" s="20">
        <f t="shared" si="15"/>
        <v>5.9</v>
      </c>
      <c r="G382" s="20">
        <f t="shared" si="16"/>
        <v>19.45</v>
      </c>
      <c r="H382" s="26">
        <f>LOOKUP(B382,'Batch 3'!$K$34:$K$606,'Batch 3'!$P$34:$P$606)</f>
        <v>0.37250000000000005</v>
      </c>
      <c r="I382" s="28">
        <f t="shared" si="17"/>
        <v>8.6275850000000016</v>
      </c>
    </row>
    <row r="383" spans="2:9" ht="20.100000000000001" customHeight="1" x14ac:dyDescent="0.2">
      <c r="B383" s="20">
        <v>51</v>
      </c>
      <c r="C383" s="20">
        <v>367</v>
      </c>
      <c r="D383" s="20">
        <f>LOOKUP(B383,'Batch 3'!$K$34:$K$606,'Batch 3'!$L$34:$L$606)</f>
        <v>5850</v>
      </c>
      <c r="E383" s="20">
        <f>LOOKUP(B383,'Batch 3'!$C$34:$C$625,'Batch 3'!$E$34:$E$625)</f>
        <v>19470</v>
      </c>
      <c r="F383" s="20">
        <f t="shared" si="15"/>
        <v>5.85</v>
      </c>
      <c r="G383" s="20">
        <f t="shared" si="16"/>
        <v>19.47</v>
      </c>
      <c r="H383" s="26">
        <f>LOOKUP(B383,'Batch 3'!$K$34:$K$606,'Batch 3'!$P$34:$P$606)</f>
        <v>0.37300000000000005</v>
      </c>
      <c r="I383" s="28">
        <f t="shared" si="17"/>
        <v>8.6499500000000022</v>
      </c>
    </row>
    <row r="384" spans="2:9" ht="20.100000000000001" customHeight="1" x14ac:dyDescent="0.2">
      <c r="B384" s="20">
        <v>52</v>
      </c>
      <c r="C384" s="20">
        <v>368</v>
      </c>
      <c r="D384" s="20">
        <f>LOOKUP(B384,'Batch 3'!$K$34:$K$606,'Batch 3'!$L$34:$L$606)</f>
        <v>5810</v>
      </c>
      <c r="E384" s="20">
        <f>LOOKUP(B384,'Batch 3'!$C$34:$C$625,'Batch 3'!$E$34:$E$625)</f>
        <v>19500</v>
      </c>
      <c r="F384" s="20">
        <f t="shared" si="15"/>
        <v>5.81</v>
      </c>
      <c r="G384" s="20">
        <f t="shared" si="16"/>
        <v>19.5</v>
      </c>
      <c r="H384" s="26">
        <f>LOOKUP(B384,'Batch 3'!$K$34:$K$606,'Batch 3'!$P$34:$P$606)</f>
        <v>0.37400000000000005</v>
      </c>
      <c r="I384" s="28">
        <f t="shared" si="17"/>
        <v>8.672360000000003</v>
      </c>
    </row>
    <row r="385" spans="2:9" ht="20.100000000000001" customHeight="1" x14ac:dyDescent="0.2">
      <c r="B385" s="20">
        <v>53</v>
      </c>
      <c r="C385" s="20">
        <v>369</v>
      </c>
      <c r="D385" s="20">
        <f>LOOKUP(B385,'Batch 3'!$K$34:$K$606,'Batch 3'!$L$34:$L$606)</f>
        <v>5770</v>
      </c>
      <c r="E385" s="20">
        <f>LOOKUP(B385,'Batch 3'!$C$34:$C$625,'Batch 3'!$E$34:$E$625)</f>
        <v>19530</v>
      </c>
      <c r="F385" s="20">
        <f t="shared" si="15"/>
        <v>5.77</v>
      </c>
      <c r="G385" s="20">
        <f t="shared" si="16"/>
        <v>19.53</v>
      </c>
      <c r="H385" s="26">
        <f>LOOKUP(B385,'Batch 3'!$K$34:$K$606,'Batch 3'!$P$34:$P$606)</f>
        <v>0.37400000000000005</v>
      </c>
      <c r="I385" s="28">
        <f t="shared" si="17"/>
        <v>8.6948000000000025</v>
      </c>
    </row>
    <row r="386" spans="2:9" ht="20.100000000000001" customHeight="1" x14ac:dyDescent="0.2">
      <c r="B386" s="20">
        <v>54</v>
      </c>
      <c r="C386" s="20">
        <v>370</v>
      </c>
      <c r="D386" s="20">
        <f>LOOKUP(B386,'Batch 3'!$K$34:$K$606,'Batch 3'!$L$34:$L$606)</f>
        <v>5730</v>
      </c>
      <c r="E386" s="20">
        <f>LOOKUP(B386,'Batch 3'!$C$34:$C$625,'Batch 3'!$E$34:$E$625)</f>
        <v>19550</v>
      </c>
      <c r="F386" s="20">
        <f t="shared" si="15"/>
        <v>5.73</v>
      </c>
      <c r="G386" s="20">
        <f t="shared" si="16"/>
        <v>19.55</v>
      </c>
      <c r="H386" s="26">
        <f>LOOKUP(B386,'Batch 3'!$K$34:$K$606,'Batch 3'!$P$34:$P$606)</f>
        <v>0.37450000000000006</v>
      </c>
      <c r="I386" s="28">
        <f t="shared" si="17"/>
        <v>8.7172550000000033</v>
      </c>
    </row>
    <row r="387" spans="2:9" ht="20.100000000000001" customHeight="1" x14ac:dyDescent="0.2">
      <c r="B387" s="20">
        <v>55</v>
      </c>
      <c r="C387" s="20">
        <v>371</v>
      </c>
      <c r="D387" s="20">
        <f>LOOKUP(B387,'Batch 3'!$K$34:$K$606,'Batch 3'!$L$34:$L$606)</f>
        <v>5680</v>
      </c>
      <c r="E387" s="20">
        <f>LOOKUP(B387,'Batch 3'!$C$34:$C$625,'Batch 3'!$E$34:$E$625)</f>
        <v>19580</v>
      </c>
      <c r="F387" s="20">
        <f t="shared" si="15"/>
        <v>5.68</v>
      </c>
      <c r="G387" s="20">
        <f t="shared" si="16"/>
        <v>19.579999999999998</v>
      </c>
      <c r="H387" s="26">
        <f>LOOKUP(B387,'Batch 3'!$K$34:$K$606,'Batch 3'!$P$34:$P$606)</f>
        <v>0.37450000000000006</v>
      </c>
      <c r="I387" s="28">
        <f t="shared" si="17"/>
        <v>8.7397250000000035</v>
      </c>
    </row>
    <row r="388" spans="2:9" ht="20.100000000000001" customHeight="1" x14ac:dyDescent="0.2">
      <c r="B388" s="20">
        <v>56</v>
      </c>
      <c r="C388" s="20">
        <v>372</v>
      </c>
      <c r="D388" s="20">
        <f>LOOKUP(B388,'Batch 3'!$K$34:$K$606,'Batch 3'!$L$34:$L$606)</f>
        <v>5640</v>
      </c>
      <c r="E388" s="20">
        <f>LOOKUP(B388,'Batch 3'!$C$34:$C$625,'Batch 3'!$E$34:$E$625)</f>
        <v>19610</v>
      </c>
      <c r="F388" s="20">
        <f t="shared" si="15"/>
        <v>5.64</v>
      </c>
      <c r="G388" s="20">
        <f t="shared" si="16"/>
        <v>19.61</v>
      </c>
      <c r="H388" s="26">
        <f>LOOKUP(B388,'Batch 3'!$K$34:$K$606,'Batch 3'!$P$34:$P$606)</f>
        <v>0.375</v>
      </c>
      <c r="I388" s="28">
        <f t="shared" si="17"/>
        <v>8.7622100000000032</v>
      </c>
    </row>
    <row r="389" spans="2:9" ht="20.100000000000001" customHeight="1" x14ac:dyDescent="0.2">
      <c r="B389" s="20">
        <v>57</v>
      </c>
      <c r="C389" s="20">
        <v>373</v>
      </c>
      <c r="D389" s="20">
        <f>LOOKUP(B389,'Batch 3'!$K$34:$K$606,'Batch 3'!$L$34:$L$606)</f>
        <v>5600</v>
      </c>
      <c r="E389" s="20">
        <f>LOOKUP(B389,'Batch 3'!$C$34:$C$625,'Batch 3'!$E$34:$E$625)</f>
        <v>19610</v>
      </c>
      <c r="F389" s="20">
        <f t="shared" si="15"/>
        <v>5.6</v>
      </c>
      <c r="G389" s="20">
        <f t="shared" si="16"/>
        <v>19.61</v>
      </c>
      <c r="H389" s="26">
        <f>LOOKUP(B389,'Batch 3'!$K$34:$K$606,'Batch 3'!$P$34:$P$606)</f>
        <v>0.37400000000000005</v>
      </c>
      <c r="I389" s="28">
        <f t="shared" si="17"/>
        <v>8.7846800000000034</v>
      </c>
    </row>
    <row r="390" spans="2:9" ht="20.100000000000001" customHeight="1" x14ac:dyDescent="0.2">
      <c r="B390" s="20">
        <v>58</v>
      </c>
      <c r="C390" s="20">
        <v>374</v>
      </c>
      <c r="D390" s="20">
        <f>LOOKUP(B390,'Batch 3'!$K$34:$K$606,'Batch 3'!$L$34:$L$606)</f>
        <v>5550</v>
      </c>
      <c r="E390" s="20">
        <f>LOOKUP(B390,'Batch 3'!$C$34:$C$625,'Batch 3'!$E$34:$E$625)</f>
        <v>19640</v>
      </c>
      <c r="F390" s="20">
        <f t="shared" si="15"/>
        <v>5.55</v>
      </c>
      <c r="G390" s="20">
        <f t="shared" si="16"/>
        <v>19.64</v>
      </c>
      <c r="H390" s="26">
        <f>LOOKUP(B390,'Batch 3'!$K$34:$K$606,'Batch 3'!$P$34:$P$606)</f>
        <v>0.37450000000000006</v>
      </c>
      <c r="I390" s="28">
        <f t="shared" si="17"/>
        <v>8.8071350000000042</v>
      </c>
    </row>
    <row r="391" spans="2:9" ht="20.100000000000001" customHeight="1" x14ac:dyDescent="0.2">
      <c r="B391" s="20">
        <v>59</v>
      </c>
      <c r="C391" s="20">
        <v>375</v>
      </c>
      <c r="D391" s="20">
        <f>LOOKUP(B391,'Batch 3'!$K$34:$K$606,'Batch 3'!$L$34:$L$606)</f>
        <v>5510</v>
      </c>
      <c r="E391" s="20">
        <f>LOOKUP(B391,'Batch 3'!$C$34:$C$625,'Batch 3'!$E$34:$E$625)</f>
        <v>19680</v>
      </c>
      <c r="F391" s="20">
        <f t="shared" si="15"/>
        <v>5.51</v>
      </c>
      <c r="G391" s="20">
        <f t="shared" si="16"/>
        <v>19.68</v>
      </c>
      <c r="H391" s="26">
        <f>LOOKUP(B391,'Batch 3'!$K$34:$K$606,'Batch 3'!$P$34:$P$606)</f>
        <v>0.37450000000000006</v>
      </c>
      <c r="I391" s="28">
        <f t="shared" si="17"/>
        <v>8.8296050000000044</v>
      </c>
    </row>
    <row r="392" spans="2:9" ht="20.100000000000001" customHeight="1" x14ac:dyDescent="0.2">
      <c r="B392" s="20">
        <v>60</v>
      </c>
      <c r="C392" s="20">
        <v>376</v>
      </c>
      <c r="D392" s="20">
        <f>LOOKUP(B392,'Batch 3'!$K$34:$K$606,'Batch 3'!$L$34:$L$606)</f>
        <v>5470</v>
      </c>
      <c r="E392" s="20">
        <f>LOOKUP(B392,'Batch 3'!$C$34:$C$625,'Batch 3'!$E$34:$E$625)</f>
        <v>19700</v>
      </c>
      <c r="F392" s="20">
        <f t="shared" si="15"/>
        <v>5.47</v>
      </c>
      <c r="G392" s="20">
        <f t="shared" si="16"/>
        <v>19.7</v>
      </c>
      <c r="H392" s="26">
        <f>LOOKUP(B392,'Batch 3'!$K$34:$K$606,'Batch 3'!$P$34:$P$606)</f>
        <v>0.3755</v>
      </c>
      <c r="I392" s="28">
        <f t="shared" si="17"/>
        <v>8.8521050000000052</v>
      </c>
    </row>
    <row r="393" spans="2:9" ht="20.100000000000001" customHeight="1" x14ac:dyDescent="0.2">
      <c r="B393" s="20">
        <v>61</v>
      </c>
      <c r="C393" s="20">
        <v>377</v>
      </c>
      <c r="D393" s="20">
        <f>LOOKUP(B393,'Batch 3'!$K$34:$K$606,'Batch 3'!$L$34:$L$606)</f>
        <v>5430</v>
      </c>
      <c r="E393" s="20">
        <f>LOOKUP(B393,'Batch 3'!$C$34:$C$625,'Batch 3'!$E$34:$E$625)</f>
        <v>19730</v>
      </c>
      <c r="F393" s="20">
        <f t="shared" si="15"/>
        <v>5.43</v>
      </c>
      <c r="G393" s="20">
        <f t="shared" si="16"/>
        <v>19.73</v>
      </c>
      <c r="H393" s="26">
        <f>LOOKUP(B393,'Batch 3'!$K$34:$K$606,'Batch 3'!$P$34:$P$606)</f>
        <v>0.376</v>
      </c>
      <c r="I393" s="28">
        <f t="shared" si="17"/>
        <v>8.8746500000000044</v>
      </c>
    </row>
    <row r="394" spans="2:9" ht="20.100000000000001" customHeight="1" x14ac:dyDescent="0.2">
      <c r="B394" s="20">
        <v>62</v>
      </c>
      <c r="C394" s="20">
        <v>378</v>
      </c>
      <c r="D394" s="20">
        <f>LOOKUP(B394,'Batch 3'!$K$34:$K$606,'Batch 3'!$L$34:$L$606)</f>
        <v>5380</v>
      </c>
      <c r="E394" s="20">
        <f>LOOKUP(B394,'Batch 3'!$C$34:$C$625,'Batch 3'!$E$34:$E$625)</f>
        <v>19760</v>
      </c>
      <c r="F394" s="20">
        <f t="shared" si="15"/>
        <v>5.38</v>
      </c>
      <c r="G394" s="20">
        <f t="shared" si="16"/>
        <v>19.760000000000002</v>
      </c>
      <c r="H394" s="26">
        <f>LOOKUP(B394,'Batch 3'!$K$34:$K$606,'Batch 3'!$P$34:$P$606)</f>
        <v>0.377</v>
      </c>
      <c r="I394" s="28">
        <f t="shared" si="17"/>
        <v>8.8972400000000036</v>
      </c>
    </row>
    <row r="395" spans="2:9" ht="20.100000000000001" customHeight="1" x14ac:dyDescent="0.2">
      <c r="B395" s="20">
        <v>63</v>
      </c>
      <c r="C395" s="20">
        <v>379</v>
      </c>
      <c r="D395" s="20">
        <f>LOOKUP(B395,'Batch 3'!$K$34:$K$606,'Batch 3'!$L$34:$L$606)</f>
        <v>5340</v>
      </c>
      <c r="E395" s="20">
        <f>LOOKUP(B395,'Batch 3'!$C$34:$C$625,'Batch 3'!$E$34:$E$625)</f>
        <v>19760</v>
      </c>
      <c r="F395" s="20">
        <f t="shared" si="15"/>
        <v>5.34</v>
      </c>
      <c r="G395" s="20">
        <f t="shared" si="16"/>
        <v>19.760000000000002</v>
      </c>
      <c r="H395" s="26">
        <f>LOOKUP(B395,'Batch 3'!$K$34:$K$606,'Batch 3'!$P$34:$P$606)</f>
        <v>0.377</v>
      </c>
      <c r="I395" s="28">
        <f t="shared" si="17"/>
        <v>8.9198600000000035</v>
      </c>
    </row>
    <row r="396" spans="2:9" ht="20.100000000000001" customHeight="1" x14ac:dyDescent="0.2">
      <c r="B396" s="20">
        <v>64</v>
      </c>
      <c r="C396" s="20">
        <v>380</v>
      </c>
      <c r="D396" s="20">
        <f>LOOKUP(B396,'Batch 3'!$K$34:$K$606,'Batch 3'!$L$34:$L$606)</f>
        <v>5300</v>
      </c>
      <c r="E396" s="20">
        <f>LOOKUP(B396,'Batch 3'!$C$34:$C$625,'Batch 3'!$E$34:$E$625)</f>
        <v>19790</v>
      </c>
      <c r="F396" s="20">
        <f t="shared" si="15"/>
        <v>5.3</v>
      </c>
      <c r="G396" s="20">
        <f t="shared" si="16"/>
        <v>19.79</v>
      </c>
      <c r="H396" s="26">
        <f>LOOKUP(B396,'Batch 3'!$K$34:$K$606,'Batch 3'!$P$34:$P$606)</f>
        <v>0.378</v>
      </c>
      <c r="I396" s="28">
        <f t="shared" si="17"/>
        <v>8.942510000000004</v>
      </c>
    </row>
    <row r="397" spans="2:9" ht="20.100000000000001" customHeight="1" x14ac:dyDescent="0.2">
      <c r="B397" s="20">
        <v>65</v>
      </c>
      <c r="C397" s="20">
        <v>381</v>
      </c>
      <c r="D397" s="20">
        <f>LOOKUP(B397,'Batch 3'!$K$34:$K$606,'Batch 3'!$L$34:$L$606)</f>
        <v>5260</v>
      </c>
      <c r="E397" s="20">
        <f>LOOKUP(B397,'Batch 3'!$C$34:$C$625,'Batch 3'!$E$34:$E$625)</f>
        <v>19810</v>
      </c>
      <c r="F397" s="20">
        <f t="shared" si="15"/>
        <v>5.26</v>
      </c>
      <c r="G397" s="20">
        <f t="shared" si="16"/>
        <v>19.809999999999999</v>
      </c>
      <c r="H397" s="26">
        <f>LOOKUP(B397,'Batch 3'!$K$34:$K$606,'Batch 3'!$P$34:$P$606)</f>
        <v>0.37850000000000006</v>
      </c>
      <c r="I397" s="28">
        <f t="shared" si="17"/>
        <v>8.9652050000000045</v>
      </c>
    </row>
    <row r="398" spans="2:9" ht="20.100000000000001" customHeight="1" x14ac:dyDescent="0.2">
      <c r="B398" s="20">
        <v>66</v>
      </c>
      <c r="C398" s="20">
        <v>382</v>
      </c>
      <c r="D398" s="20">
        <f>LOOKUP(B398,'Batch 3'!$K$34:$K$606,'Batch 3'!$L$34:$L$606)</f>
        <v>5210</v>
      </c>
      <c r="E398" s="20">
        <f>LOOKUP(B398,'Batch 3'!$C$34:$C$625,'Batch 3'!$E$34:$E$625)</f>
        <v>19830</v>
      </c>
      <c r="F398" s="20">
        <f t="shared" si="15"/>
        <v>5.21</v>
      </c>
      <c r="G398" s="20">
        <f t="shared" si="16"/>
        <v>19.829999999999998</v>
      </c>
      <c r="H398" s="26">
        <f>LOOKUP(B398,'Batch 3'!$K$34:$K$606,'Batch 3'!$P$34:$P$606)</f>
        <v>0.378</v>
      </c>
      <c r="I398" s="28">
        <f t="shared" si="17"/>
        <v>8.9879000000000051</v>
      </c>
    </row>
    <row r="399" spans="2:9" ht="20.100000000000001" customHeight="1" x14ac:dyDescent="0.2">
      <c r="B399" s="20">
        <v>67</v>
      </c>
      <c r="C399" s="20">
        <v>383</v>
      </c>
      <c r="D399" s="20">
        <f>LOOKUP(B399,'Batch 3'!$K$34:$K$606,'Batch 3'!$L$34:$L$606)</f>
        <v>5170</v>
      </c>
      <c r="E399" s="20">
        <f>LOOKUP(B399,'Batch 3'!$C$34:$C$625,'Batch 3'!$E$34:$E$625)</f>
        <v>19860</v>
      </c>
      <c r="F399" s="20">
        <f t="shared" si="15"/>
        <v>5.17</v>
      </c>
      <c r="G399" s="20">
        <f t="shared" si="16"/>
        <v>19.86</v>
      </c>
      <c r="H399" s="26">
        <f>LOOKUP(B399,'Batch 3'!$K$34:$K$606,'Batch 3'!$P$34:$P$606)</f>
        <v>0.378</v>
      </c>
      <c r="I399" s="28">
        <f t="shared" si="17"/>
        <v>9.0105800000000045</v>
      </c>
    </row>
    <row r="400" spans="2:9" ht="20.100000000000001" customHeight="1" x14ac:dyDescent="0.2">
      <c r="B400" s="20">
        <v>68</v>
      </c>
      <c r="C400" s="20">
        <v>384</v>
      </c>
      <c r="D400" s="20">
        <f>LOOKUP(B400,'Batch 3'!$K$34:$K$606,'Batch 3'!$L$34:$L$606)</f>
        <v>5130</v>
      </c>
      <c r="E400" s="20">
        <f>LOOKUP(B400,'Batch 3'!$C$34:$C$625,'Batch 3'!$E$34:$E$625)</f>
        <v>19850</v>
      </c>
      <c r="F400" s="20">
        <f t="shared" si="15"/>
        <v>5.13</v>
      </c>
      <c r="G400" s="20">
        <f t="shared" si="16"/>
        <v>19.850000000000001</v>
      </c>
      <c r="H400" s="26">
        <f>LOOKUP(B400,'Batch 3'!$K$34:$K$606,'Batch 3'!$P$34:$P$606)</f>
        <v>0.378</v>
      </c>
      <c r="I400" s="28">
        <f t="shared" si="17"/>
        <v>9.0332600000000038</v>
      </c>
    </row>
    <row r="401" spans="1:9" ht="20.100000000000001" customHeight="1" x14ac:dyDescent="0.2">
      <c r="B401" s="20">
        <v>69</v>
      </c>
      <c r="C401" s="20">
        <v>385</v>
      </c>
      <c r="D401" s="20">
        <f>LOOKUP(B401,'Batch 3'!$K$34:$K$606,'Batch 3'!$L$34:$L$606)</f>
        <v>5090</v>
      </c>
      <c r="E401" s="20">
        <f>LOOKUP(B401,'Batch 3'!$C$34:$C$625,'Batch 3'!$E$34:$E$625)</f>
        <v>19880</v>
      </c>
      <c r="F401" s="20">
        <f t="shared" ref="F401:F464" si="18">D401/1000</f>
        <v>5.09</v>
      </c>
      <c r="G401" s="20">
        <f t="shared" ref="G401:G464" si="19">E401/1000</f>
        <v>19.88</v>
      </c>
      <c r="H401" s="26">
        <f>LOOKUP(B401,'Batch 3'!$K$34:$K$606,'Batch 3'!$P$34:$P$606)</f>
        <v>0.3795</v>
      </c>
      <c r="I401" s="28">
        <f t="shared" si="17"/>
        <v>9.0559850000000033</v>
      </c>
    </row>
    <row r="402" spans="1:9" ht="20.100000000000001" customHeight="1" x14ac:dyDescent="0.2">
      <c r="B402" s="20">
        <v>70</v>
      </c>
      <c r="C402" s="20">
        <v>386</v>
      </c>
      <c r="D402" s="20">
        <f>LOOKUP(B402,'Batch 3'!$K$34:$K$606,'Batch 3'!$L$34:$L$606)</f>
        <v>5050</v>
      </c>
      <c r="E402" s="20">
        <f>LOOKUP(B402,'Batch 3'!$C$34:$C$625,'Batch 3'!$E$34:$E$625)</f>
        <v>19900</v>
      </c>
      <c r="F402" s="20">
        <f t="shared" si="18"/>
        <v>5.05</v>
      </c>
      <c r="G402" s="20">
        <f t="shared" si="19"/>
        <v>19.899999999999999</v>
      </c>
      <c r="H402" s="26">
        <f>LOOKUP(B402,'Batch 3'!$K$34:$K$606,'Batch 3'!$P$34:$P$606)</f>
        <v>0.379</v>
      </c>
      <c r="I402" s="28">
        <f t="shared" ref="I402:I465" si="20">AVERAGE(H402,H401)*((C402-C401)/60)*3.6+I401</f>
        <v>9.0787400000000034</v>
      </c>
    </row>
    <row r="403" spans="1:9" ht="20.100000000000001" customHeight="1" x14ac:dyDescent="0.2">
      <c r="B403" s="20">
        <v>71</v>
      </c>
      <c r="C403" s="20">
        <v>387</v>
      </c>
      <c r="D403" s="20">
        <f>LOOKUP(B403,'Batch 3'!$K$34:$K$606,'Batch 3'!$L$34:$L$606)</f>
        <v>5000</v>
      </c>
      <c r="E403" s="20">
        <f>LOOKUP(B403,'Batch 3'!$C$34:$C$625,'Batch 3'!$E$34:$E$625)</f>
        <v>19930</v>
      </c>
      <c r="F403" s="20">
        <f t="shared" si="18"/>
        <v>5</v>
      </c>
      <c r="G403" s="20">
        <f t="shared" si="19"/>
        <v>19.93</v>
      </c>
      <c r="H403" s="26">
        <f>LOOKUP(B403,'Batch 3'!$K$34:$K$606,'Batch 3'!$P$34:$P$606)</f>
        <v>0.38</v>
      </c>
      <c r="I403" s="28">
        <f t="shared" si="20"/>
        <v>9.1015100000000029</v>
      </c>
    </row>
    <row r="404" spans="1:9" ht="20.100000000000001" customHeight="1" x14ac:dyDescent="0.2">
      <c r="A404" s="18"/>
      <c r="B404" s="20">
        <v>72</v>
      </c>
      <c r="C404" s="20">
        <v>388</v>
      </c>
      <c r="D404" s="20">
        <f>LOOKUP(B404,'Batch 3'!$K$34:$K$606,'Batch 3'!$L$34:$L$606)</f>
        <v>4960</v>
      </c>
      <c r="E404" s="20">
        <f>LOOKUP(B404,'Batch 3'!$C$34:$C$625,'Batch 3'!$E$34:$E$625)</f>
        <v>19950</v>
      </c>
      <c r="F404" s="20">
        <f t="shared" si="18"/>
        <v>4.96</v>
      </c>
      <c r="G404" s="20">
        <f t="shared" si="19"/>
        <v>19.95</v>
      </c>
      <c r="H404" s="26">
        <f>LOOKUP(B404,'Batch 3'!$K$34:$K$606,'Batch 3'!$P$34:$P$606)</f>
        <v>0.3805</v>
      </c>
      <c r="I404" s="28">
        <f t="shared" si="20"/>
        <v>9.1243250000000025</v>
      </c>
    </row>
    <row r="405" spans="1:9" ht="20.100000000000001" customHeight="1" x14ac:dyDescent="0.2">
      <c r="B405" s="20">
        <v>73</v>
      </c>
      <c r="C405" s="20">
        <v>389</v>
      </c>
      <c r="D405" s="20">
        <f>LOOKUP(B405,'Batch 3'!$K$34:$K$606,'Batch 3'!$L$34:$L$606)</f>
        <v>4920</v>
      </c>
      <c r="E405" s="20">
        <f>LOOKUP(B405,'Batch 3'!$C$34:$C$625,'Batch 3'!$E$34:$E$625)</f>
        <v>19970</v>
      </c>
      <c r="F405" s="20">
        <f t="shared" si="18"/>
        <v>4.92</v>
      </c>
      <c r="G405" s="20">
        <f t="shared" si="19"/>
        <v>19.97</v>
      </c>
      <c r="H405" s="26">
        <f>LOOKUP(B405,'Batch 3'!$K$34:$K$606,'Batch 3'!$P$34:$P$606)</f>
        <v>0.38100000000000001</v>
      </c>
      <c r="I405" s="28">
        <f t="shared" si="20"/>
        <v>9.1471700000000027</v>
      </c>
    </row>
    <row r="406" spans="1:9" ht="20.100000000000001" customHeight="1" x14ac:dyDescent="0.2">
      <c r="B406" s="20">
        <v>74</v>
      </c>
      <c r="C406" s="20">
        <v>390</v>
      </c>
      <c r="D406" s="20">
        <f>LOOKUP(B406,'Batch 3'!$K$34:$K$606,'Batch 3'!$L$34:$L$606)</f>
        <v>4880</v>
      </c>
      <c r="E406" s="20">
        <f>LOOKUP(B406,'Batch 3'!$C$34:$C$625,'Batch 3'!$E$34:$E$625)</f>
        <v>19980</v>
      </c>
      <c r="F406" s="20">
        <f t="shared" si="18"/>
        <v>4.88</v>
      </c>
      <c r="G406" s="20">
        <f t="shared" si="19"/>
        <v>19.98</v>
      </c>
      <c r="H406" s="26">
        <f>LOOKUP(B406,'Batch 3'!$K$34:$K$606,'Batch 3'!$P$34:$P$606)</f>
        <v>0.38100000000000001</v>
      </c>
      <c r="I406" s="28">
        <f t="shared" si="20"/>
        <v>9.1700300000000023</v>
      </c>
    </row>
    <row r="407" spans="1:9" ht="20.100000000000001" customHeight="1" x14ac:dyDescent="0.2">
      <c r="B407" s="20">
        <v>75</v>
      </c>
      <c r="C407" s="20">
        <v>391</v>
      </c>
      <c r="D407" s="20">
        <f>LOOKUP(B407,'Batch 3'!$K$34:$K$606,'Batch 3'!$L$34:$L$606)</f>
        <v>4840</v>
      </c>
      <c r="E407" s="20">
        <f>LOOKUP(B407,'Batch 3'!$C$34:$C$625,'Batch 3'!$E$34:$E$625)</f>
        <v>20000</v>
      </c>
      <c r="F407" s="20">
        <f t="shared" si="18"/>
        <v>4.84</v>
      </c>
      <c r="G407" s="20">
        <f t="shared" si="19"/>
        <v>20</v>
      </c>
      <c r="H407" s="26">
        <f>LOOKUP(B407,'Batch 3'!$K$34:$K$606,'Batch 3'!$P$34:$P$606)</f>
        <v>0.38200000000000001</v>
      </c>
      <c r="I407" s="28">
        <f t="shared" si="20"/>
        <v>9.1929200000000026</v>
      </c>
    </row>
    <row r="408" spans="1:9" ht="20.100000000000001" customHeight="1" x14ac:dyDescent="0.2">
      <c r="B408" s="20">
        <v>76</v>
      </c>
      <c r="C408" s="20">
        <v>392</v>
      </c>
      <c r="D408" s="20">
        <f>LOOKUP(B408,'Batch 3'!$K$34:$K$606,'Batch 3'!$L$34:$L$606)</f>
        <v>4800</v>
      </c>
      <c r="E408" s="20">
        <f>LOOKUP(B408,'Batch 3'!$C$34:$C$625,'Batch 3'!$E$34:$E$625)</f>
        <v>20000</v>
      </c>
      <c r="F408" s="20">
        <f t="shared" si="18"/>
        <v>4.8</v>
      </c>
      <c r="G408" s="20">
        <f t="shared" si="19"/>
        <v>20</v>
      </c>
      <c r="H408" s="26">
        <f>LOOKUP(B408,'Batch 3'!$K$34:$K$606,'Batch 3'!$P$34:$P$606)</f>
        <v>0.38150000000000001</v>
      </c>
      <c r="I408" s="28">
        <f t="shared" si="20"/>
        <v>9.2158250000000024</v>
      </c>
    </row>
    <row r="409" spans="1:9" ht="20.100000000000001" customHeight="1" x14ac:dyDescent="0.2">
      <c r="B409" s="20">
        <v>77</v>
      </c>
      <c r="C409" s="20">
        <v>393</v>
      </c>
      <c r="D409" s="20">
        <f>LOOKUP(B409,'Batch 3'!$K$34:$K$606,'Batch 3'!$L$34:$L$606)</f>
        <v>4760</v>
      </c>
      <c r="E409" s="20">
        <f>LOOKUP(B409,'Batch 3'!$C$34:$C$625,'Batch 3'!$E$34:$E$625)</f>
        <v>20100</v>
      </c>
      <c r="F409" s="20">
        <f t="shared" si="18"/>
        <v>4.76</v>
      </c>
      <c r="G409" s="20">
        <f t="shared" si="19"/>
        <v>20.100000000000001</v>
      </c>
      <c r="H409" s="26">
        <f>LOOKUP(B409,'Batch 3'!$K$34:$K$606,'Batch 3'!$P$34:$P$606)</f>
        <v>0.38300000000000001</v>
      </c>
      <c r="I409" s="28">
        <f t="shared" si="20"/>
        <v>9.2387600000000027</v>
      </c>
    </row>
    <row r="410" spans="1:9" ht="20.100000000000001" customHeight="1" x14ac:dyDescent="0.2">
      <c r="B410" s="20">
        <v>78</v>
      </c>
      <c r="C410" s="20">
        <v>394</v>
      </c>
      <c r="D410" s="20">
        <f>LOOKUP(B410,'Batch 3'!$K$34:$K$606,'Batch 3'!$L$34:$L$606)</f>
        <v>4710</v>
      </c>
      <c r="E410" s="20">
        <f>LOOKUP(B410,'Batch 3'!$C$34:$C$625,'Batch 3'!$E$34:$E$625)</f>
        <v>20100</v>
      </c>
      <c r="F410" s="20">
        <f t="shared" si="18"/>
        <v>4.71</v>
      </c>
      <c r="G410" s="20">
        <f t="shared" si="19"/>
        <v>20.100000000000001</v>
      </c>
      <c r="H410" s="26">
        <f>LOOKUP(B410,'Batch 3'!$K$34:$K$606,'Batch 3'!$P$34:$P$606)</f>
        <v>0.38350000000000001</v>
      </c>
      <c r="I410" s="28">
        <f t="shared" si="20"/>
        <v>9.2617550000000026</v>
      </c>
    </row>
    <row r="411" spans="1:9" ht="20.100000000000001" customHeight="1" x14ac:dyDescent="0.2">
      <c r="B411" s="20">
        <v>79</v>
      </c>
      <c r="C411" s="20">
        <v>395</v>
      </c>
      <c r="D411" s="20">
        <f>LOOKUP(B411,'Batch 3'!$K$34:$K$606,'Batch 3'!$L$34:$L$606)</f>
        <v>4670</v>
      </c>
      <c r="E411" s="20">
        <f>LOOKUP(B411,'Batch 3'!$C$34:$C$625,'Batch 3'!$E$34:$E$625)</f>
        <v>20100</v>
      </c>
      <c r="F411" s="20">
        <f t="shared" si="18"/>
        <v>4.67</v>
      </c>
      <c r="G411" s="20">
        <f t="shared" si="19"/>
        <v>20.100000000000001</v>
      </c>
      <c r="H411" s="26">
        <f>LOOKUP(B411,'Batch 3'!$K$34:$K$606,'Batch 3'!$P$34:$P$606)</f>
        <v>0.38400000000000001</v>
      </c>
      <c r="I411" s="28">
        <f t="shared" si="20"/>
        <v>9.2847800000000031</v>
      </c>
    </row>
    <row r="412" spans="1:9" ht="20.100000000000001" customHeight="1" x14ac:dyDescent="0.2">
      <c r="B412" s="20">
        <v>80</v>
      </c>
      <c r="C412" s="20">
        <v>396</v>
      </c>
      <c r="D412" s="20">
        <f>LOOKUP(B412,'Batch 3'!$K$34:$K$606,'Batch 3'!$L$34:$L$606)</f>
        <v>4630</v>
      </c>
      <c r="E412" s="20">
        <f>LOOKUP(B412,'Batch 3'!$C$34:$C$625,'Batch 3'!$E$34:$E$625)</f>
        <v>20100</v>
      </c>
      <c r="F412" s="20">
        <f t="shared" si="18"/>
        <v>4.63</v>
      </c>
      <c r="G412" s="20">
        <f t="shared" si="19"/>
        <v>20.100000000000001</v>
      </c>
      <c r="H412" s="26">
        <f>LOOKUP(B412,'Batch 3'!$K$34:$K$606,'Batch 3'!$P$34:$P$606)</f>
        <v>0.38400000000000001</v>
      </c>
      <c r="I412" s="28">
        <f t="shared" si="20"/>
        <v>9.3078200000000031</v>
      </c>
    </row>
    <row r="413" spans="1:9" ht="20.100000000000001" customHeight="1" x14ac:dyDescent="0.2">
      <c r="B413" s="20">
        <v>81</v>
      </c>
      <c r="C413" s="20">
        <v>397</v>
      </c>
      <c r="D413" s="20">
        <f>LOOKUP(B413,'Batch 3'!$K$34:$K$606,'Batch 3'!$L$34:$L$606)</f>
        <v>4590</v>
      </c>
      <c r="E413" s="20">
        <f>LOOKUP(B413,'Batch 3'!$C$34:$C$625,'Batch 3'!$E$34:$E$625)</f>
        <v>20100</v>
      </c>
      <c r="F413" s="20">
        <f t="shared" si="18"/>
        <v>4.59</v>
      </c>
      <c r="G413" s="20">
        <f t="shared" si="19"/>
        <v>20.100000000000001</v>
      </c>
      <c r="H413" s="26">
        <f>LOOKUP(B413,'Batch 3'!$K$34:$K$606,'Batch 3'!$P$34:$P$606)</f>
        <v>0.38500000000000001</v>
      </c>
      <c r="I413" s="28">
        <f t="shared" si="20"/>
        <v>9.3308900000000037</v>
      </c>
    </row>
    <row r="414" spans="1:9" ht="20.100000000000001" customHeight="1" x14ac:dyDescent="0.2">
      <c r="B414" s="20">
        <v>82</v>
      </c>
      <c r="C414" s="20">
        <v>398</v>
      </c>
      <c r="D414" s="20">
        <f>LOOKUP(B414,'Batch 3'!$K$34:$K$606,'Batch 3'!$L$34:$L$606)</f>
        <v>4550</v>
      </c>
      <c r="E414" s="20">
        <f>LOOKUP(B414,'Batch 3'!$C$34:$C$625,'Batch 3'!$E$34:$E$625)</f>
        <v>20200</v>
      </c>
      <c r="F414" s="20">
        <f t="shared" si="18"/>
        <v>4.55</v>
      </c>
      <c r="G414" s="20">
        <f t="shared" si="19"/>
        <v>20.2</v>
      </c>
      <c r="H414" s="26">
        <f>LOOKUP(B414,'Batch 3'!$K$34:$K$606,'Batch 3'!$P$34:$P$606)</f>
        <v>0.38450000000000001</v>
      </c>
      <c r="I414" s="28">
        <f t="shared" si="20"/>
        <v>9.3539750000000037</v>
      </c>
    </row>
    <row r="415" spans="1:9" ht="20.100000000000001" customHeight="1" x14ac:dyDescent="0.2">
      <c r="B415" s="20">
        <v>83</v>
      </c>
      <c r="C415" s="20">
        <v>399</v>
      </c>
      <c r="D415" s="20">
        <f>LOOKUP(B415,'Batch 3'!$K$34:$K$606,'Batch 3'!$L$34:$L$606)</f>
        <v>4510</v>
      </c>
      <c r="E415" s="20">
        <f>LOOKUP(B415,'Batch 3'!$C$34:$C$625,'Batch 3'!$E$34:$E$625)</f>
        <v>20200</v>
      </c>
      <c r="F415" s="20">
        <f t="shared" si="18"/>
        <v>4.51</v>
      </c>
      <c r="G415" s="20">
        <f t="shared" si="19"/>
        <v>20.2</v>
      </c>
      <c r="H415" s="26">
        <f>LOOKUP(B415,'Batch 3'!$K$34:$K$606,'Batch 3'!$P$34:$P$606)</f>
        <v>0.38550000000000001</v>
      </c>
      <c r="I415" s="28">
        <f t="shared" si="20"/>
        <v>9.3770750000000032</v>
      </c>
    </row>
    <row r="416" spans="1:9" ht="20.100000000000001" customHeight="1" x14ac:dyDescent="0.2">
      <c r="B416" s="20">
        <v>84</v>
      </c>
      <c r="C416" s="20">
        <v>400</v>
      </c>
      <c r="D416" s="20">
        <f>LOOKUP(B416,'Batch 3'!$K$34:$K$606,'Batch 3'!$L$34:$L$606)</f>
        <v>4460</v>
      </c>
      <c r="E416" s="20">
        <f>LOOKUP(B416,'Batch 3'!$C$34:$C$625,'Batch 3'!$E$34:$E$625)</f>
        <v>20200</v>
      </c>
      <c r="F416" s="20">
        <f t="shared" si="18"/>
        <v>4.46</v>
      </c>
      <c r="G416" s="20">
        <f t="shared" si="19"/>
        <v>20.2</v>
      </c>
      <c r="H416" s="26">
        <f>LOOKUP(B416,'Batch 3'!$K$34:$K$606,'Batch 3'!$P$34:$P$606)</f>
        <v>0.38550000000000001</v>
      </c>
      <c r="I416" s="28">
        <f t="shared" si="20"/>
        <v>9.4002050000000033</v>
      </c>
    </row>
    <row r="417" spans="2:9" ht="20.100000000000001" customHeight="1" x14ac:dyDescent="0.2">
      <c r="B417" s="20">
        <v>85</v>
      </c>
      <c r="C417" s="20">
        <v>401</v>
      </c>
      <c r="D417" s="20">
        <f>LOOKUP(B417,'Batch 3'!$K$34:$K$606,'Batch 3'!$L$34:$L$606)</f>
        <v>4420</v>
      </c>
      <c r="E417" s="20">
        <f>LOOKUP(B417,'Batch 3'!$C$34:$C$625,'Batch 3'!$E$34:$E$625)</f>
        <v>20200</v>
      </c>
      <c r="F417" s="20">
        <f t="shared" si="18"/>
        <v>4.42</v>
      </c>
      <c r="G417" s="20">
        <f t="shared" si="19"/>
        <v>20.2</v>
      </c>
      <c r="H417" s="26">
        <f>LOOKUP(B417,'Batch 3'!$K$34:$K$606,'Batch 3'!$P$34:$P$606)</f>
        <v>0.38750000000000001</v>
      </c>
      <c r="I417" s="28">
        <f t="shared" si="20"/>
        <v>9.4233950000000029</v>
      </c>
    </row>
    <row r="418" spans="2:9" ht="20.100000000000001" customHeight="1" x14ac:dyDescent="0.2">
      <c r="B418" s="20">
        <v>86</v>
      </c>
      <c r="C418" s="20">
        <v>402</v>
      </c>
      <c r="D418" s="20">
        <f>LOOKUP(B418,'Batch 3'!$K$34:$K$606,'Batch 3'!$L$34:$L$606)</f>
        <v>4380</v>
      </c>
      <c r="E418" s="20">
        <f>LOOKUP(B418,'Batch 3'!$C$34:$C$625,'Batch 3'!$E$34:$E$625)</f>
        <v>20300</v>
      </c>
      <c r="F418" s="20">
        <f t="shared" si="18"/>
        <v>4.38</v>
      </c>
      <c r="G418" s="20">
        <f t="shared" si="19"/>
        <v>20.3</v>
      </c>
      <c r="H418" s="26">
        <f>LOOKUP(B418,'Batch 3'!$K$34:$K$606,'Batch 3'!$P$34:$P$606)</f>
        <v>0.38800000000000001</v>
      </c>
      <c r="I418" s="28">
        <f t="shared" si="20"/>
        <v>9.4466600000000032</v>
      </c>
    </row>
    <row r="419" spans="2:9" ht="20.100000000000001" customHeight="1" x14ac:dyDescent="0.2">
      <c r="B419" s="20">
        <v>87</v>
      </c>
      <c r="C419" s="20">
        <v>403</v>
      </c>
      <c r="D419" s="20">
        <f>LOOKUP(B419,'Batch 3'!$K$34:$K$606,'Batch 3'!$L$34:$L$606)</f>
        <v>4340</v>
      </c>
      <c r="E419" s="20">
        <f>LOOKUP(B419,'Batch 3'!$C$34:$C$625,'Batch 3'!$E$34:$E$625)</f>
        <v>20300</v>
      </c>
      <c r="F419" s="20">
        <f t="shared" si="18"/>
        <v>4.34</v>
      </c>
      <c r="G419" s="20">
        <f t="shared" si="19"/>
        <v>20.3</v>
      </c>
      <c r="H419" s="26">
        <f>LOOKUP(B419,'Batch 3'!$K$34:$K$606,'Batch 3'!$P$34:$P$606)</f>
        <v>0.38850000000000001</v>
      </c>
      <c r="I419" s="28">
        <f t="shared" si="20"/>
        <v>9.4699550000000023</v>
      </c>
    </row>
    <row r="420" spans="2:9" ht="20.100000000000001" customHeight="1" x14ac:dyDescent="0.2">
      <c r="B420" s="20">
        <v>88</v>
      </c>
      <c r="C420" s="20">
        <v>404</v>
      </c>
      <c r="D420" s="20">
        <f>LOOKUP(B420,'Batch 3'!$K$34:$K$606,'Batch 3'!$L$34:$L$606)</f>
        <v>4300</v>
      </c>
      <c r="E420" s="20">
        <f>LOOKUP(B420,'Batch 3'!$C$34:$C$625,'Batch 3'!$E$34:$E$625)</f>
        <v>20300</v>
      </c>
      <c r="F420" s="20">
        <f t="shared" si="18"/>
        <v>4.3</v>
      </c>
      <c r="G420" s="20">
        <f t="shared" si="19"/>
        <v>20.3</v>
      </c>
      <c r="H420" s="26">
        <f>LOOKUP(B420,'Batch 3'!$K$34:$K$606,'Batch 3'!$P$34:$P$606)</f>
        <v>0.38833333333333331</v>
      </c>
      <c r="I420" s="28">
        <f t="shared" si="20"/>
        <v>9.4932600000000029</v>
      </c>
    </row>
    <row r="421" spans="2:9" ht="20.100000000000001" customHeight="1" x14ac:dyDescent="0.2">
      <c r="B421" s="20">
        <v>89</v>
      </c>
      <c r="C421" s="20">
        <v>405</v>
      </c>
      <c r="D421" s="20">
        <f>LOOKUP(B421,'Batch 3'!$K$34:$K$606,'Batch 3'!$L$34:$L$606)</f>
        <v>4260</v>
      </c>
      <c r="E421" s="20">
        <f>LOOKUP(B421,'Batch 3'!$C$34:$C$625,'Batch 3'!$E$34:$E$625)</f>
        <v>20300</v>
      </c>
      <c r="F421" s="20">
        <f t="shared" si="18"/>
        <v>4.26</v>
      </c>
      <c r="G421" s="20">
        <f t="shared" si="19"/>
        <v>20.3</v>
      </c>
      <c r="H421" s="26">
        <f>LOOKUP(B421,'Batch 3'!$K$34:$K$606,'Batch 3'!$P$34:$P$606)</f>
        <v>0.38900000000000001</v>
      </c>
      <c r="I421" s="28">
        <f t="shared" si="20"/>
        <v>9.5165800000000029</v>
      </c>
    </row>
    <row r="422" spans="2:9" ht="20.100000000000001" customHeight="1" x14ac:dyDescent="0.2">
      <c r="B422" s="20">
        <v>90</v>
      </c>
      <c r="C422" s="20">
        <v>406</v>
      </c>
      <c r="D422" s="20">
        <f>LOOKUP(B422,'Batch 3'!$K$34:$K$606,'Batch 3'!$L$34:$L$606)</f>
        <v>4220</v>
      </c>
      <c r="E422" s="20">
        <f>LOOKUP(B422,'Batch 3'!$C$34:$C$625,'Batch 3'!$E$34:$E$625)</f>
        <v>20300</v>
      </c>
      <c r="F422" s="20">
        <f t="shared" si="18"/>
        <v>4.22</v>
      </c>
      <c r="G422" s="20">
        <f t="shared" si="19"/>
        <v>20.3</v>
      </c>
      <c r="H422" s="26">
        <f>LOOKUP(B422,'Batch 3'!$K$34:$K$606,'Batch 3'!$P$34:$P$606)</f>
        <v>0.39</v>
      </c>
      <c r="I422" s="28">
        <f t="shared" si="20"/>
        <v>9.5399500000000028</v>
      </c>
    </row>
    <row r="423" spans="2:9" ht="20.100000000000001" customHeight="1" x14ac:dyDescent="0.2">
      <c r="B423" s="20">
        <v>91</v>
      </c>
      <c r="C423" s="20">
        <v>407</v>
      </c>
      <c r="D423" s="20">
        <f>LOOKUP(B423,'Batch 3'!$K$34:$K$606,'Batch 3'!$L$34:$L$606)</f>
        <v>4180</v>
      </c>
      <c r="E423" s="20">
        <f>LOOKUP(B423,'Batch 3'!$C$34:$C$625,'Batch 3'!$E$34:$E$625)</f>
        <v>20300</v>
      </c>
      <c r="F423" s="20">
        <f t="shared" si="18"/>
        <v>4.18</v>
      </c>
      <c r="G423" s="20">
        <f t="shared" si="19"/>
        <v>20.3</v>
      </c>
      <c r="H423" s="26">
        <f>LOOKUP(B423,'Batch 3'!$K$34:$K$606,'Batch 3'!$P$34:$P$606)</f>
        <v>0.38900000000000001</v>
      </c>
      <c r="I423" s="28">
        <f t="shared" si="20"/>
        <v>9.5633200000000027</v>
      </c>
    </row>
    <row r="424" spans="2:9" ht="20.100000000000001" customHeight="1" x14ac:dyDescent="0.2">
      <c r="B424" s="20">
        <v>92</v>
      </c>
      <c r="C424" s="20">
        <v>408</v>
      </c>
      <c r="D424" s="20">
        <f>LOOKUP(B424,'Batch 3'!$K$34:$K$606,'Batch 3'!$L$34:$L$606)</f>
        <v>4140</v>
      </c>
      <c r="E424" s="20">
        <f>LOOKUP(B424,'Batch 3'!$C$34:$C$625,'Batch 3'!$E$34:$E$625)</f>
        <v>20400</v>
      </c>
      <c r="F424" s="20">
        <f t="shared" si="18"/>
        <v>4.1399999999999997</v>
      </c>
      <c r="G424" s="20">
        <f t="shared" si="19"/>
        <v>20.399999999999999</v>
      </c>
      <c r="H424" s="26">
        <f>LOOKUP(B424,'Batch 3'!$K$34:$K$606,'Batch 3'!$P$34:$P$606)</f>
        <v>0.39</v>
      </c>
      <c r="I424" s="28">
        <f t="shared" si="20"/>
        <v>9.5866900000000026</v>
      </c>
    </row>
    <row r="425" spans="2:9" ht="20.100000000000001" customHeight="1" x14ac:dyDescent="0.2">
      <c r="B425" s="20">
        <v>93</v>
      </c>
      <c r="C425" s="20">
        <v>409</v>
      </c>
      <c r="D425" s="20">
        <f>LOOKUP(B425,'Batch 3'!$K$34:$K$606,'Batch 3'!$L$34:$L$606)</f>
        <v>4090</v>
      </c>
      <c r="E425" s="20">
        <f>LOOKUP(B425,'Batch 3'!$C$34:$C$625,'Batch 3'!$E$34:$E$625)</f>
        <v>20400</v>
      </c>
      <c r="F425" s="20">
        <f t="shared" si="18"/>
        <v>4.09</v>
      </c>
      <c r="G425" s="20">
        <f t="shared" si="19"/>
        <v>20.399999999999999</v>
      </c>
      <c r="H425" s="26">
        <f>LOOKUP(B425,'Batch 3'!$K$34:$K$606,'Batch 3'!$P$34:$P$606)</f>
        <v>0.39100000000000001</v>
      </c>
      <c r="I425" s="28">
        <f t="shared" si="20"/>
        <v>9.610120000000002</v>
      </c>
    </row>
    <row r="426" spans="2:9" ht="20.100000000000001" customHeight="1" x14ac:dyDescent="0.2">
      <c r="B426" s="20">
        <v>94</v>
      </c>
      <c r="C426" s="20">
        <v>410</v>
      </c>
      <c r="D426" s="20">
        <f>LOOKUP(B426,'Batch 3'!$K$34:$K$606,'Batch 3'!$L$34:$L$606)</f>
        <v>4050</v>
      </c>
      <c r="E426" s="20">
        <f>LOOKUP(B426,'Batch 3'!$C$34:$C$625,'Batch 3'!$E$34:$E$625)</f>
        <v>20400</v>
      </c>
      <c r="F426" s="20">
        <f t="shared" si="18"/>
        <v>4.05</v>
      </c>
      <c r="G426" s="20">
        <f t="shared" si="19"/>
        <v>20.399999999999999</v>
      </c>
      <c r="H426" s="26">
        <f>LOOKUP(B426,'Batch 3'!$K$34:$K$606,'Batch 3'!$P$34:$P$606)</f>
        <v>0.39200000000000002</v>
      </c>
      <c r="I426" s="28">
        <f t="shared" si="20"/>
        <v>9.6336100000000027</v>
      </c>
    </row>
    <row r="427" spans="2:9" ht="20.100000000000001" customHeight="1" x14ac:dyDescent="0.2">
      <c r="B427" s="20">
        <v>95</v>
      </c>
      <c r="C427" s="20">
        <v>411</v>
      </c>
      <c r="D427" s="20">
        <f>LOOKUP(B427,'Batch 3'!$K$34:$K$606,'Batch 3'!$L$34:$L$606)</f>
        <v>4010</v>
      </c>
      <c r="E427" s="20">
        <f>LOOKUP(B427,'Batch 3'!$C$34:$C$625,'Batch 3'!$E$34:$E$625)</f>
        <v>20400</v>
      </c>
      <c r="F427" s="20">
        <f t="shared" si="18"/>
        <v>4.01</v>
      </c>
      <c r="G427" s="20">
        <f t="shared" si="19"/>
        <v>20.399999999999999</v>
      </c>
      <c r="H427" s="26">
        <f>LOOKUP(B427,'Batch 3'!$K$34:$K$606,'Batch 3'!$P$34:$P$606)</f>
        <v>0.39300000000000002</v>
      </c>
      <c r="I427" s="28">
        <f t="shared" si="20"/>
        <v>9.6571600000000029</v>
      </c>
    </row>
    <row r="428" spans="2:9" ht="20.100000000000001" customHeight="1" x14ac:dyDescent="0.2">
      <c r="B428" s="20">
        <v>96</v>
      </c>
      <c r="C428" s="20">
        <v>412</v>
      </c>
      <c r="D428" s="20">
        <f>LOOKUP(B428,'Batch 3'!$K$34:$K$606,'Batch 3'!$L$34:$L$606)</f>
        <v>3970</v>
      </c>
      <c r="E428" s="20">
        <f>LOOKUP(B428,'Batch 3'!$C$34:$C$625,'Batch 3'!$E$34:$E$625)</f>
        <v>20400</v>
      </c>
      <c r="F428" s="20">
        <f t="shared" si="18"/>
        <v>3.97</v>
      </c>
      <c r="G428" s="20">
        <f t="shared" si="19"/>
        <v>20.399999999999999</v>
      </c>
      <c r="H428" s="26">
        <f>LOOKUP(B428,'Batch 3'!$K$34:$K$606,'Batch 3'!$P$34:$P$606)</f>
        <v>0.39250000000000002</v>
      </c>
      <c r="I428" s="28">
        <f t="shared" si="20"/>
        <v>9.6807250000000025</v>
      </c>
    </row>
    <row r="429" spans="2:9" ht="20.100000000000001" customHeight="1" x14ac:dyDescent="0.2">
      <c r="B429" s="20">
        <v>97</v>
      </c>
      <c r="C429" s="20">
        <v>413</v>
      </c>
      <c r="D429" s="20">
        <f>LOOKUP(B429,'Batch 3'!$K$34:$K$606,'Batch 3'!$L$34:$L$606)</f>
        <v>3930</v>
      </c>
      <c r="E429" s="20">
        <f>LOOKUP(B429,'Batch 3'!$C$34:$C$625,'Batch 3'!$E$34:$E$625)</f>
        <v>20500</v>
      </c>
      <c r="F429" s="20">
        <f t="shared" si="18"/>
        <v>3.93</v>
      </c>
      <c r="G429" s="20">
        <f t="shared" si="19"/>
        <v>20.5</v>
      </c>
      <c r="H429" s="26">
        <f>LOOKUP(B429,'Batch 3'!$K$34:$K$606,'Batch 3'!$P$34:$P$606)</f>
        <v>0.39450000000000007</v>
      </c>
      <c r="I429" s="28">
        <f t="shared" si="20"/>
        <v>9.7043350000000022</v>
      </c>
    </row>
    <row r="430" spans="2:9" ht="20.100000000000001" customHeight="1" x14ac:dyDescent="0.2">
      <c r="B430" s="20">
        <v>98</v>
      </c>
      <c r="C430" s="20">
        <v>414</v>
      </c>
      <c r="D430" s="20">
        <f>LOOKUP(B430,'Batch 3'!$K$34:$K$606,'Batch 3'!$L$34:$L$606)</f>
        <v>3890</v>
      </c>
      <c r="E430" s="20">
        <f>LOOKUP(B430,'Batch 3'!$C$34:$C$625,'Batch 3'!$E$34:$E$625)</f>
        <v>20500</v>
      </c>
      <c r="F430" s="20">
        <f t="shared" si="18"/>
        <v>3.89</v>
      </c>
      <c r="G430" s="20">
        <f t="shared" si="19"/>
        <v>20.5</v>
      </c>
      <c r="H430" s="26">
        <f>LOOKUP(B430,'Batch 3'!$K$34:$K$606,'Batch 3'!$P$34:$P$606)</f>
        <v>0.39450000000000007</v>
      </c>
      <c r="I430" s="28">
        <f t="shared" si="20"/>
        <v>9.7280050000000013</v>
      </c>
    </row>
    <row r="431" spans="2:9" ht="20.100000000000001" customHeight="1" x14ac:dyDescent="0.2">
      <c r="B431" s="20">
        <v>99</v>
      </c>
      <c r="C431" s="20">
        <v>415</v>
      </c>
      <c r="D431" s="20">
        <f>LOOKUP(B431,'Batch 3'!$K$34:$K$606,'Batch 3'!$L$34:$L$606)</f>
        <v>3850</v>
      </c>
      <c r="E431" s="20">
        <f>LOOKUP(B431,'Batch 3'!$C$34:$C$625,'Batch 3'!$E$34:$E$625)</f>
        <v>20500</v>
      </c>
      <c r="F431" s="20">
        <f t="shared" si="18"/>
        <v>3.85</v>
      </c>
      <c r="G431" s="20">
        <f t="shared" si="19"/>
        <v>20.5</v>
      </c>
      <c r="H431" s="26">
        <f>LOOKUP(B431,'Batch 3'!$K$34:$K$606,'Batch 3'!$P$34:$P$606)</f>
        <v>0.39700000000000002</v>
      </c>
      <c r="I431" s="28">
        <f t="shared" si="20"/>
        <v>9.7517500000000013</v>
      </c>
    </row>
    <row r="432" spans="2:9" ht="20.100000000000001" customHeight="1" x14ac:dyDescent="0.2">
      <c r="B432" s="20">
        <v>100</v>
      </c>
      <c r="C432" s="20">
        <v>416</v>
      </c>
      <c r="D432" s="20">
        <f>LOOKUP(B432,'Batch 3'!$K$34:$K$606,'Batch 3'!$L$34:$L$606)</f>
        <v>3810</v>
      </c>
      <c r="E432" s="20">
        <f>LOOKUP(B432,'Batch 3'!$C$34:$C$625,'Batch 3'!$E$34:$E$625)</f>
        <v>20500</v>
      </c>
      <c r="F432" s="20">
        <f t="shared" si="18"/>
        <v>3.81</v>
      </c>
      <c r="G432" s="20">
        <f t="shared" si="19"/>
        <v>20.5</v>
      </c>
      <c r="H432" s="26">
        <f>LOOKUP(B432,'Batch 3'!$K$34:$K$606,'Batch 3'!$P$34:$P$606)</f>
        <v>0.39650000000000002</v>
      </c>
      <c r="I432" s="28">
        <f t="shared" si="20"/>
        <v>9.7755550000000007</v>
      </c>
    </row>
    <row r="433" spans="2:9" ht="20.100000000000001" customHeight="1" x14ac:dyDescent="0.2">
      <c r="B433" s="20">
        <v>101</v>
      </c>
      <c r="C433" s="20">
        <v>417</v>
      </c>
      <c r="D433" s="20">
        <f>LOOKUP(B433,'Batch 3'!$K$34:$K$606,'Batch 3'!$L$34:$L$606)</f>
        <v>3770</v>
      </c>
      <c r="E433" s="20">
        <f>LOOKUP(B433,'Batch 3'!$C$34:$C$625,'Batch 3'!$E$34:$E$625)</f>
        <v>20500</v>
      </c>
      <c r="F433" s="20">
        <f t="shared" si="18"/>
        <v>3.77</v>
      </c>
      <c r="G433" s="20">
        <f t="shared" si="19"/>
        <v>20.5</v>
      </c>
      <c r="H433" s="26">
        <f>LOOKUP(B433,'Batch 3'!$K$34:$K$606,'Batch 3'!$P$34:$P$606)</f>
        <v>0.39800000000000002</v>
      </c>
      <c r="I433" s="28">
        <f t="shared" si="20"/>
        <v>9.7993900000000007</v>
      </c>
    </row>
    <row r="434" spans="2:9" ht="20.100000000000001" customHeight="1" x14ac:dyDescent="0.2">
      <c r="B434" s="20">
        <v>102</v>
      </c>
      <c r="C434" s="20">
        <v>418</v>
      </c>
      <c r="D434" s="20">
        <f>LOOKUP(B434,'Batch 3'!$K$34:$K$606,'Batch 3'!$L$34:$L$606)</f>
        <v>3730</v>
      </c>
      <c r="E434" s="20">
        <f>LOOKUP(B434,'Batch 3'!$C$34:$C$625,'Batch 3'!$E$34:$E$625)</f>
        <v>20600</v>
      </c>
      <c r="F434" s="20">
        <f t="shared" si="18"/>
        <v>3.73</v>
      </c>
      <c r="G434" s="20">
        <f t="shared" si="19"/>
        <v>20.6</v>
      </c>
      <c r="H434" s="26">
        <f>LOOKUP(B434,'Batch 3'!$K$34:$K$606,'Batch 3'!$P$34:$P$606)</f>
        <v>0.39800000000000002</v>
      </c>
      <c r="I434" s="28">
        <f t="shared" si="20"/>
        <v>9.8232700000000008</v>
      </c>
    </row>
    <row r="435" spans="2:9" ht="20.100000000000001" customHeight="1" x14ac:dyDescent="0.2">
      <c r="B435" s="20">
        <v>103</v>
      </c>
      <c r="C435" s="20">
        <v>419</v>
      </c>
      <c r="D435" s="20">
        <f>LOOKUP(B435,'Batch 3'!$K$34:$K$606,'Batch 3'!$L$34:$L$606)</f>
        <v>3690</v>
      </c>
      <c r="E435" s="20">
        <f>LOOKUP(B435,'Batch 3'!$C$34:$C$625,'Batch 3'!$E$34:$E$625)</f>
        <v>20600</v>
      </c>
      <c r="F435" s="20">
        <f t="shared" si="18"/>
        <v>3.69</v>
      </c>
      <c r="G435" s="20">
        <f t="shared" si="19"/>
        <v>20.6</v>
      </c>
      <c r="H435" s="26">
        <f>LOOKUP(B435,'Batch 3'!$K$34:$K$606,'Batch 3'!$P$34:$P$606)</f>
        <v>0.39850000000000008</v>
      </c>
      <c r="I435" s="28">
        <f t="shared" si="20"/>
        <v>9.8471650000000004</v>
      </c>
    </row>
    <row r="436" spans="2:9" ht="20.100000000000001" customHeight="1" x14ac:dyDescent="0.2">
      <c r="B436" s="20">
        <v>104</v>
      </c>
      <c r="C436" s="20">
        <v>420</v>
      </c>
      <c r="D436" s="20">
        <f>LOOKUP(B436,'Batch 3'!$K$34:$K$606,'Batch 3'!$L$34:$L$606)</f>
        <v>3640</v>
      </c>
      <c r="E436" s="20">
        <f>LOOKUP(B436,'Batch 3'!$C$34:$C$625,'Batch 3'!$E$34:$E$625)</f>
        <v>20600</v>
      </c>
      <c r="F436" s="20">
        <f t="shared" si="18"/>
        <v>3.64</v>
      </c>
      <c r="G436" s="20">
        <f t="shared" si="19"/>
        <v>20.6</v>
      </c>
      <c r="H436" s="26">
        <f>LOOKUP(B436,'Batch 3'!$K$34:$K$606,'Batch 3'!$P$34:$P$606)</f>
        <v>0.39900000000000002</v>
      </c>
      <c r="I436" s="28">
        <f t="shared" si="20"/>
        <v>9.8710900000000006</v>
      </c>
    </row>
    <row r="437" spans="2:9" ht="20.100000000000001" customHeight="1" x14ac:dyDescent="0.2">
      <c r="B437" s="20">
        <v>105</v>
      </c>
      <c r="C437" s="20">
        <v>421</v>
      </c>
      <c r="D437" s="20">
        <f>LOOKUP(B437,'Batch 3'!$K$34:$K$606,'Batch 3'!$L$34:$L$606)</f>
        <v>3610</v>
      </c>
      <c r="E437" s="20">
        <f>LOOKUP(B437,'Batch 3'!$C$34:$C$625,'Batch 3'!$E$34:$E$625)</f>
        <v>20600</v>
      </c>
      <c r="F437" s="20">
        <f t="shared" si="18"/>
        <v>3.61</v>
      </c>
      <c r="G437" s="20">
        <f t="shared" si="19"/>
        <v>20.6</v>
      </c>
      <c r="H437" s="26">
        <f>LOOKUP(B437,'Batch 3'!$K$34:$K$606,'Batch 3'!$P$34:$P$606)</f>
        <v>0.40050000000000002</v>
      </c>
      <c r="I437" s="28">
        <f t="shared" si="20"/>
        <v>9.8950750000000003</v>
      </c>
    </row>
    <row r="438" spans="2:9" ht="20.100000000000001" customHeight="1" x14ac:dyDescent="0.2">
      <c r="B438" s="20">
        <v>106</v>
      </c>
      <c r="C438" s="20">
        <v>422</v>
      </c>
      <c r="D438" s="20">
        <f>LOOKUP(B438,'Batch 3'!$K$34:$K$606,'Batch 3'!$L$34:$L$606)</f>
        <v>3560</v>
      </c>
      <c r="E438" s="20">
        <f>LOOKUP(B438,'Batch 3'!$C$34:$C$625,'Batch 3'!$E$34:$E$625)</f>
        <v>20600</v>
      </c>
      <c r="F438" s="20">
        <f t="shared" si="18"/>
        <v>3.56</v>
      </c>
      <c r="G438" s="20">
        <f t="shared" si="19"/>
        <v>20.6</v>
      </c>
      <c r="H438" s="26">
        <f>LOOKUP(B438,'Batch 3'!$K$34:$K$606,'Batch 3'!$P$34:$P$606)</f>
        <v>0.40149999999999997</v>
      </c>
      <c r="I438" s="28">
        <f t="shared" si="20"/>
        <v>9.9191350000000007</v>
      </c>
    </row>
    <row r="439" spans="2:9" ht="20.100000000000001" customHeight="1" x14ac:dyDescent="0.2">
      <c r="B439" s="20">
        <v>107</v>
      </c>
      <c r="C439" s="20">
        <v>423</v>
      </c>
      <c r="D439" s="20">
        <f>LOOKUP(B439,'Batch 3'!$K$34:$K$606,'Batch 3'!$L$34:$L$606)</f>
        <v>3520</v>
      </c>
      <c r="E439" s="20">
        <f>LOOKUP(B439,'Batch 3'!$C$34:$C$625,'Batch 3'!$E$34:$E$625)</f>
        <v>20600</v>
      </c>
      <c r="F439" s="20">
        <f t="shared" si="18"/>
        <v>3.52</v>
      </c>
      <c r="G439" s="20">
        <f t="shared" si="19"/>
        <v>20.6</v>
      </c>
      <c r="H439" s="26">
        <f>LOOKUP(B439,'Batch 3'!$K$34:$K$606,'Batch 3'!$P$34:$P$606)</f>
        <v>0.40149999999999997</v>
      </c>
      <c r="I439" s="28">
        <f t="shared" si="20"/>
        <v>9.943225</v>
      </c>
    </row>
    <row r="440" spans="2:9" ht="20.100000000000001" customHeight="1" x14ac:dyDescent="0.2">
      <c r="B440" s="20">
        <v>108</v>
      </c>
      <c r="C440" s="20">
        <v>424</v>
      </c>
      <c r="D440" s="20">
        <f>LOOKUP(B440,'Batch 3'!$K$34:$K$606,'Batch 3'!$L$34:$L$606)</f>
        <v>3480</v>
      </c>
      <c r="E440" s="20">
        <f>LOOKUP(B440,'Batch 3'!$C$34:$C$625,'Batch 3'!$E$34:$E$625)</f>
        <v>20700</v>
      </c>
      <c r="F440" s="20">
        <f t="shared" si="18"/>
        <v>3.48</v>
      </c>
      <c r="G440" s="20">
        <f t="shared" si="19"/>
        <v>20.7</v>
      </c>
      <c r="H440" s="26">
        <f>LOOKUP(B440,'Batch 3'!$K$34:$K$606,'Batch 3'!$P$34:$P$606)</f>
        <v>0.40400000000000003</v>
      </c>
      <c r="I440" s="28">
        <f t="shared" si="20"/>
        <v>9.96739</v>
      </c>
    </row>
    <row r="441" spans="2:9" ht="20.100000000000001" customHeight="1" x14ac:dyDescent="0.2">
      <c r="B441" s="20">
        <v>109</v>
      </c>
      <c r="C441" s="20">
        <v>425</v>
      </c>
      <c r="D441" s="20">
        <f>LOOKUP(B441,'Batch 3'!$K$34:$K$606,'Batch 3'!$L$34:$L$606)</f>
        <v>3440</v>
      </c>
      <c r="E441" s="20">
        <f>LOOKUP(B441,'Batch 3'!$C$34:$C$625,'Batch 3'!$E$34:$E$625)</f>
        <v>20700</v>
      </c>
      <c r="F441" s="20">
        <f t="shared" si="18"/>
        <v>3.44</v>
      </c>
      <c r="G441" s="20">
        <f t="shared" si="19"/>
        <v>20.7</v>
      </c>
      <c r="H441" s="26">
        <f>LOOKUP(B441,'Batch 3'!$K$34:$K$606,'Batch 3'!$P$34:$P$606)</f>
        <v>0.40300000000000002</v>
      </c>
      <c r="I441" s="28">
        <f t="shared" si="20"/>
        <v>9.9916</v>
      </c>
    </row>
    <row r="442" spans="2:9" ht="20.100000000000001" customHeight="1" x14ac:dyDescent="0.2">
      <c r="B442" s="20">
        <v>110</v>
      </c>
      <c r="C442" s="20">
        <v>426</v>
      </c>
      <c r="D442" s="20">
        <f>LOOKUP(B442,'Batch 3'!$K$34:$K$606,'Batch 3'!$L$34:$L$606)</f>
        <v>3400</v>
      </c>
      <c r="E442" s="20">
        <f>LOOKUP(B442,'Batch 3'!$C$34:$C$625,'Batch 3'!$E$34:$E$625)</f>
        <v>20700</v>
      </c>
      <c r="F442" s="20">
        <f t="shared" si="18"/>
        <v>3.4</v>
      </c>
      <c r="G442" s="20">
        <f t="shared" si="19"/>
        <v>20.7</v>
      </c>
      <c r="H442" s="26">
        <f>LOOKUP(B442,'Batch 3'!$K$34:$K$606,'Batch 3'!$P$34:$P$606)</f>
        <v>0.40549999999999997</v>
      </c>
      <c r="I442" s="28">
        <f t="shared" si="20"/>
        <v>10.015855</v>
      </c>
    </row>
    <row r="443" spans="2:9" ht="20.100000000000001" customHeight="1" x14ac:dyDescent="0.2">
      <c r="B443" s="20">
        <v>111</v>
      </c>
      <c r="C443" s="20">
        <v>427</v>
      </c>
      <c r="D443" s="20">
        <f>LOOKUP(B443,'Batch 3'!$K$34:$K$606,'Batch 3'!$L$34:$L$606)</f>
        <v>3360</v>
      </c>
      <c r="E443" s="20">
        <f>LOOKUP(B443,'Batch 3'!$C$34:$C$625,'Batch 3'!$E$34:$E$625)</f>
        <v>20700</v>
      </c>
      <c r="F443" s="20">
        <f t="shared" si="18"/>
        <v>3.36</v>
      </c>
      <c r="G443" s="20">
        <f t="shared" si="19"/>
        <v>20.7</v>
      </c>
      <c r="H443" s="26">
        <f>LOOKUP(B443,'Batch 3'!$K$34:$K$606,'Batch 3'!$P$34:$P$606)</f>
        <v>0.40649999999999997</v>
      </c>
      <c r="I443" s="28">
        <f t="shared" si="20"/>
        <v>10.040215</v>
      </c>
    </row>
    <row r="444" spans="2:9" ht="20.100000000000001" customHeight="1" x14ac:dyDescent="0.2">
      <c r="B444" s="20">
        <v>112</v>
      </c>
      <c r="C444" s="20">
        <v>428</v>
      </c>
      <c r="D444" s="20">
        <f>LOOKUP(B444,'Batch 3'!$K$34:$K$606,'Batch 3'!$L$34:$L$606)</f>
        <v>3320</v>
      </c>
      <c r="E444" s="20">
        <f>LOOKUP(B444,'Batch 3'!$C$34:$C$625,'Batch 3'!$E$34:$E$625)</f>
        <v>20700</v>
      </c>
      <c r="F444" s="20">
        <f t="shared" si="18"/>
        <v>3.32</v>
      </c>
      <c r="G444" s="20">
        <f t="shared" si="19"/>
        <v>20.7</v>
      </c>
      <c r="H444" s="26">
        <f>LOOKUP(B444,'Batch 3'!$K$34:$K$606,'Batch 3'!$P$34:$P$606)</f>
        <v>0.40649999999999997</v>
      </c>
      <c r="I444" s="28">
        <f t="shared" si="20"/>
        <v>10.064605</v>
      </c>
    </row>
    <row r="445" spans="2:9" ht="20.100000000000001" customHeight="1" x14ac:dyDescent="0.2">
      <c r="B445" s="20">
        <v>113</v>
      </c>
      <c r="C445" s="20">
        <v>429</v>
      </c>
      <c r="D445" s="20">
        <f>LOOKUP(B445,'Batch 3'!$K$34:$K$606,'Batch 3'!$L$34:$L$606)</f>
        <v>3280</v>
      </c>
      <c r="E445" s="20">
        <f>LOOKUP(B445,'Batch 3'!$C$34:$C$625,'Batch 3'!$E$34:$E$625)</f>
        <v>20800</v>
      </c>
      <c r="F445" s="20">
        <f t="shared" si="18"/>
        <v>3.28</v>
      </c>
      <c r="G445" s="20">
        <f t="shared" si="19"/>
        <v>20.8</v>
      </c>
      <c r="H445" s="26">
        <f>LOOKUP(B445,'Batch 3'!$K$34:$K$606,'Batch 3'!$P$34:$P$606)</f>
        <v>0.40733333333333333</v>
      </c>
      <c r="I445" s="28">
        <f t="shared" si="20"/>
        <v>10.08902</v>
      </c>
    </row>
    <row r="446" spans="2:9" ht="20.100000000000001" customHeight="1" x14ac:dyDescent="0.2">
      <c r="B446" s="20">
        <v>114</v>
      </c>
      <c r="C446" s="20">
        <v>430</v>
      </c>
      <c r="D446" s="20">
        <f>LOOKUP(B446,'Batch 3'!$K$34:$K$606,'Batch 3'!$L$34:$L$606)</f>
        <v>3240</v>
      </c>
      <c r="E446" s="20">
        <f>LOOKUP(B446,'Batch 3'!$C$34:$C$625,'Batch 3'!$E$34:$E$625)</f>
        <v>20800</v>
      </c>
      <c r="F446" s="20">
        <f t="shared" si="18"/>
        <v>3.24</v>
      </c>
      <c r="G446" s="20">
        <f t="shared" si="19"/>
        <v>20.8</v>
      </c>
      <c r="H446" s="26">
        <f>LOOKUP(B446,'Batch 3'!$K$34:$K$606,'Batch 3'!$P$34:$P$606)</f>
        <v>0.40850000000000003</v>
      </c>
      <c r="I446" s="28">
        <f t="shared" si="20"/>
        <v>10.113495</v>
      </c>
    </row>
    <row r="447" spans="2:9" ht="20.100000000000001" customHeight="1" x14ac:dyDescent="0.2">
      <c r="B447" s="20">
        <v>115</v>
      </c>
      <c r="C447" s="20">
        <v>431</v>
      </c>
      <c r="D447" s="20">
        <f>LOOKUP(B447,'Batch 3'!$K$34:$K$606,'Batch 3'!$L$34:$L$606)</f>
        <v>3200</v>
      </c>
      <c r="E447" s="20">
        <f>LOOKUP(B447,'Batch 3'!$C$34:$C$625,'Batch 3'!$E$34:$E$625)</f>
        <v>20800</v>
      </c>
      <c r="F447" s="20">
        <f t="shared" si="18"/>
        <v>3.2</v>
      </c>
      <c r="G447" s="20">
        <f t="shared" si="19"/>
        <v>20.8</v>
      </c>
      <c r="H447" s="26">
        <f>LOOKUP(B447,'Batch 3'!$K$34:$K$606,'Batch 3'!$P$34:$P$606)</f>
        <v>0.40900000000000003</v>
      </c>
      <c r="I447" s="28">
        <f t="shared" si="20"/>
        <v>10.138020000000001</v>
      </c>
    </row>
    <row r="448" spans="2:9" ht="20.100000000000001" customHeight="1" x14ac:dyDescent="0.2">
      <c r="B448" s="20">
        <v>116</v>
      </c>
      <c r="C448" s="20">
        <v>432</v>
      </c>
      <c r="D448" s="20">
        <f>LOOKUP(B448,'Batch 3'!$K$34:$K$606,'Batch 3'!$L$34:$L$606)</f>
        <v>3160</v>
      </c>
      <c r="E448" s="20">
        <f>LOOKUP(B448,'Batch 3'!$C$34:$C$625,'Batch 3'!$E$34:$E$625)</f>
        <v>20800</v>
      </c>
      <c r="F448" s="20">
        <f t="shared" si="18"/>
        <v>3.16</v>
      </c>
      <c r="G448" s="20">
        <f t="shared" si="19"/>
        <v>20.8</v>
      </c>
      <c r="H448" s="26">
        <f>LOOKUP(B448,'Batch 3'!$K$34:$K$606,'Batch 3'!$P$34:$P$606)</f>
        <v>0.41150000000000003</v>
      </c>
      <c r="I448" s="28">
        <f t="shared" si="20"/>
        <v>10.162635000000002</v>
      </c>
    </row>
    <row r="449" spans="2:9" ht="20.100000000000001" customHeight="1" x14ac:dyDescent="0.2">
      <c r="B449" s="20">
        <v>117</v>
      </c>
      <c r="C449" s="20">
        <v>433</v>
      </c>
      <c r="D449" s="20">
        <f>LOOKUP(B449,'Batch 3'!$K$34:$K$606,'Batch 3'!$L$34:$L$606)</f>
        <v>3120</v>
      </c>
      <c r="E449" s="20">
        <f>LOOKUP(B449,'Batch 3'!$C$34:$C$625,'Batch 3'!$E$34:$E$625)</f>
        <v>20800</v>
      </c>
      <c r="F449" s="20">
        <f t="shared" si="18"/>
        <v>3.12</v>
      </c>
      <c r="G449" s="20">
        <f t="shared" si="19"/>
        <v>20.8</v>
      </c>
      <c r="H449" s="26">
        <f>LOOKUP(B449,'Batch 3'!$K$34:$K$606,'Batch 3'!$P$34:$P$606)</f>
        <v>0.41200000000000003</v>
      </c>
      <c r="I449" s="28">
        <f t="shared" si="20"/>
        <v>10.187340000000003</v>
      </c>
    </row>
    <row r="450" spans="2:9" ht="20.100000000000001" customHeight="1" x14ac:dyDescent="0.2">
      <c r="B450" s="20">
        <v>118</v>
      </c>
      <c r="C450" s="20">
        <v>434</v>
      </c>
      <c r="D450" s="20">
        <f>LOOKUP(B450,'Batch 3'!$K$34:$K$606,'Batch 3'!$L$34:$L$606)</f>
        <v>3080</v>
      </c>
      <c r="E450" s="20">
        <f>LOOKUP(B450,'Batch 3'!$C$34:$C$625,'Batch 3'!$E$34:$E$625)</f>
        <v>20900</v>
      </c>
      <c r="F450" s="20">
        <f t="shared" si="18"/>
        <v>3.08</v>
      </c>
      <c r="G450" s="20">
        <f t="shared" si="19"/>
        <v>20.9</v>
      </c>
      <c r="H450" s="26">
        <f>LOOKUP(B450,'Batch 3'!$K$34:$K$606,'Batch 3'!$P$34:$P$606)</f>
        <v>0.41399999999999998</v>
      </c>
      <c r="I450" s="28">
        <f t="shared" si="20"/>
        <v>10.212120000000002</v>
      </c>
    </row>
    <row r="451" spans="2:9" ht="20.100000000000001" customHeight="1" x14ac:dyDescent="0.2">
      <c r="B451" s="20">
        <v>119</v>
      </c>
      <c r="C451" s="20">
        <v>435</v>
      </c>
      <c r="D451" s="20">
        <f>LOOKUP(B451,'Batch 3'!$K$34:$K$606,'Batch 3'!$L$34:$L$606)</f>
        <v>3040</v>
      </c>
      <c r="E451" s="20">
        <f>LOOKUP(B451,'Batch 3'!$C$34:$C$625,'Batch 3'!$E$34:$E$625)</f>
        <v>20900</v>
      </c>
      <c r="F451" s="20">
        <f t="shared" si="18"/>
        <v>3.04</v>
      </c>
      <c r="G451" s="20">
        <f t="shared" si="19"/>
        <v>20.9</v>
      </c>
      <c r="H451" s="26">
        <f>LOOKUP(B451,'Batch 3'!$K$34:$K$606,'Batch 3'!$P$34:$P$606)</f>
        <v>0.41500000000000004</v>
      </c>
      <c r="I451" s="28">
        <f t="shared" si="20"/>
        <v>10.236990000000002</v>
      </c>
    </row>
    <row r="452" spans="2:9" ht="20.100000000000001" customHeight="1" x14ac:dyDescent="0.2">
      <c r="B452" s="20">
        <v>120</v>
      </c>
      <c r="C452" s="20">
        <v>436</v>
      </c>
      <c r="D452" s="20">
        <f>LOOKUP(B452,'Batch 3'!$K$34:$K$606,'Batch 3'!$L$34:$L$606)</f>
        <v>3000</v>
      </c>
      <c r="E452" s="20">
        <f>LOOKUP(B452,'Batch 3'!$C$34:$C$625,'Batch 3'!$E$34:$E$625)</f>
        <v>20900</v>
      </c>
      <c r="F452" s="20">
        <f t="shared" si="18"/>
        <v>3</v>
      </c>
      <c r="G452" s="20">
        <f t="shared" si="19"/>
        <v>20.9</v>
      </c>
      <c r="H452" s="26">
        <f>LOOKUP(B452,'Batch 3'!$K$34:$K$606,'Batch 3'!$P$34:$P$606)</f>
        <v>0.41500000000000004</v>
      </c>
      <c r="I452" s="28">
        <f t="shared" si="20"/>
        <v>10.261890000000003</v>
      </c>
    </row>
    <row r="453" spans="2:9" ht="20.100000000000001" customHeight="1" x14ac:dyDescent="0.2">
      <c r="B453" s="20">
        <v>121</v>
      </c>
      <c r="C453" s="20">
        <v>437</v>
      </c>
      <c r="D453" s="20">
        <f>LOOKUP(B453,'Batch 3'!$K$34:$K$606,'Batch 3'!$L$34:$L$606)</f>
        <v>2960</v>
      </c>
      <c r="E453" s="20">
        <f>LOOKUP(B453,'Batch 3'!$C$34:$C$625,'Batch 3'!$E$34:$E$625)</f>
        <v>20900</v>
      </c>
      <c r="F453" s="20">
        <f t="shared" si="18"/>
        <v>2.96</v>
      </c>
      <c r="G453" s="20">
        <f t="shared" si="19"/>
        <v>20.9</v>
      </c>
      <c r="H453" s="26">
        <f>LOOKUP(B453,'Batch 3'!$K$34:$K$606,'Batch 3'!$P$34:$P$606)</f>
        <v>0.41700000000000004</v>
      </c>
      <c r="I453" s="28">
        <f t="shared" si="20"/>
        <v>10.286850000000003</v>
      </c>
    </row>
    <row r="454" spans="2:9" ht="20.100000000000001" customHeight="1" x14ac:dyDescent="0.2">
      <c r="B454" s="20">
        <v>122</v>
      </c>
      <c r="C454" s="20">
        <v>438</v>
      </c>
      <c r="D454" s="20">
        <f>LOOKUP(B454,'Batch 3'!$K$34:$K$606,'Batch 3'!$L$34:$L$606)</f>
        <v>2910</v>
      </c>
      <c r="E454" s="20">
        <f>LOOKUP(B454,'Batch 3'!$C$34:$C$625,'Batch 3'!$E$34:$E$625)</f>
        <v>20900</v>
      </c>
      <c r="F454" s="20">
        <f t="shared" si="18"/>
        <v>2.91</v>
      </c>
      <c r="G454" s="20">
        <f t="shared" si="19"/>
        <v>20.9</v>
      </c>
      <c r="H454" s="26">
        <f>LOOKUP(B454,'Batch 3'!$K$34:$K$606,'Batch 3'!$P$34:$P$606)</f>
        <v>0.41799999999999998</v>
      </c>
      <c r="I454" s="28">
        <f t="shared" si="20"/>
        <v>10.311900000000003</v>
      </c>
    </row>
    <row r="455" spans="2:9" ht="20.100000000000001" customHeight="1" x14ac:dyDescent="0.2">
      <c r="B455" s="20">
        <v>123</v>
      </c>
      <c r="C455" s="20">
        <v>439</v>
      </c>
      <c r="D455" s="20">
        <f>LOOKUP(B455,'Batch 3'!$K$34:$K$606,'Batch 3'!$L$34:$L$606)</f>
        <v>2880</v>
      </c>
      <c r="E455" s="20">
        <f>LOOKUP(B455,'Batch 3'!$C$34:$C$625,'Batch 3'!$E$34:$E$625)</f>
        <v>20900</v>
      </c>
      <c r="F455" s="20">
        <f t="shared" si="18"/>
        <v>2.88</v>
      </c>
      <c r="G455" s="20">
        <f t="shared" si="19"/>
        <v>20.9</v>
      </c>
      <c r="H455" s="26">
        <f>LOOKUP(B455,'Batch 3'!$K$34:$K$606,'Batch 3'!$P$34:$P$606)</f>
        <v>0.42050000000000004</v>
      </c>
      <c r="I455" s="28">
        <f t="shared" si="20"/>
        <v>10.337055000000003</v>
      </c>
    </row>
    <row r="456" spans="2:9" ht="20.100000000000001" customHeight="1" x14ac:dyDescent="0.2">
      <c r="B456" s="20">
        <v>124</v>
      </c>
      <c r="C456" s="20">
        <v>440</v>
      </c>
      <c r="D456" s="20">
        <f>LOOKUP(B456,'Batch 3'!$K$34:$K$606,'Batch 3'!$L$34:$L$606)</f>
        <v>2840</v>
      </c>
      <c r="E456" s="20">
        <f>LOOKUP(B456,'Batch 3'!$C$34:$C$625,'Batch 3'!$E$34:$E$625)</f>
        <v>21000</v>
      </c>
      <c r="F456" s="20">
        <f t="shared" si="18"/>
        <v>2.84</v>
      </c>
      <c r="G456" s="20">
        <f t="shared" si="19"/>
        <v>21</v>
      </c>
      <c r="H456" s="26">
        <f>LOOKUP(B456,'Batch 3'!$K$34:$K$606,'Batch 3'!$P$34:$P$606)</f>
        <v>0.42000000000000004</v>
      </c>
      <c r="I456" s="28">
        <f t="shared" si="20"/>
        <v>10.362270000000002</v>
      </c>
    </row>
    <row r="457" spans="2:9" ht="20.100000000000001" customHeight="1" x14ac:dyDescent="0.2">
      <c r="B457" s="20">
        <v>125</v>
      </c>
      <c r="C457" s="20">
        <v>441</v>
      </c>
      <c r="D457" s="20">
        <f>LOOKUP(B457,'Batch 3'!$K$34:$K$606,'Batch 3'!$L$34:$L$606)</f>
        <v>2800</v>
      </c>
      <c r="E457" s="20">
        <f>LOOKUP(B457,'Batch 3'!$C$34:$C$625,'Batch 3'!$E$34:$E$625)</f>
        <v>21000</v>
      </c>
      <c r="F457" s="20">
        <f t="shared" si="18"/>
        <v>2.8</v>
      </c>
      <c r="G457" s="20">
        <f t="shared" si="19"/>
        <v>21</v>
      </c>
      <c r="H457" s="26">
        <f>LOOKUP(B457,'Batch 3'!$K$34:$K$606,'Batch 3'!$P$34:$P$606)</f>
        <v>0.42300000000000004</v>
      </c>
      <c r="I457" s="28">
        <f t="shared" si="20"/>
        <v>10.387560000000002</v>
      </c>
    </row>
    <row r="458" spans="2:9" ht="20.100000000000001" customHeight="1" x14ac:dyDescent="0.2">
      <c r="B458" s="20">
        <v>126</v>
      </c>
      <c r="C458" s="20">
        <v>442</v>
      </c>
      <c r="D458" s="20">
        <f>LOOKUP(B458,'Batch 3'!$K$34:$K$606,'Batch 3'!$L$34:$L$606)</f>
        <v>2760</v>
      </c>
      <c r="E458" s="20">
        <f>LOOKUP(B458,'Batch 3'!$C$34:$C$625,'Batch 3'!$E$34:$E$625)</f>
        <v>21000</v>
      </c>
      <c r="F458" s="20">
        <f t="shared" si="18"/>
        <v>2.76</v>
      </c>
      <c r="G458" s="20">
        <f t="shared" si="19"/>
        <v>21</v>
      </c>
      <c r="H458" s="26">
        <f>LOOKUP(B458,'Batch 3'!$K$34:$K$606,'Batch 3'!$P$34:$P$606)</f>
        <v>0.42300000000000004</v>
      </c>
      <c r="I458" s="28">
        <f t="shared" si="20"/>
        <v>10.412940000000003</v>
      </c>
    </row>
    <row r="459" spans="2:9" ht="20.100000000000001" customHeight="1" x14ac:dyDescent="0.2">
      <c r="B459" s="20">
        <v>127</v>
      </c>
      <c r="C459" s="20">
        <v>443</v>
      </c>
      <c r="D459" s="20">
        <f>LOOKUP(B459,'Batch 3'!$K$34:$K$606,'Batch 3'!$L$34:$L$606)</f>
        <v>2720</v>
      </c>
      <c r="E459" s="20">
        <f>LOOKUP(B459,'Batch 3'!$C$34:$C$625,'Batch 3'!$E$34:$E$625)</f>
        <v>21000</v>
      </c>
      <c r="F459" s="20">
        <f t="shared" si="18"/>
        <v>2.72</v>
      </c>
      <c r="G459" s="20">
        <f t="shared" si="19"/>
        <v>21</v>
      </c>
      <c r="H459" s="26">
        <f>LOOKUP(B459,'Batch 3'!$K$34:$K$606,'Batch 3'!$P$34:$P$606)</f>
        <v>0.42500000000000004</v>
      </c>
      <c r="I459" s="28">
        <f t="shared" si="20"/>
        <v>10.438380000000002</v>
      </c>
    </row>
    <row r="460" spans="2:9" ht="20.100000000000001" customHeight="1" x14ac:dyDescent="0.2">
      <c r="B460" s="20">
        <v>128</v>
      </c>
      <c r="C460" s="20">
        <v>444</v>
      </c>
      <c r="D460" s="20">
        <f>LOOKUP(B460,'Batch 3'!$K$34:$K$606,'Batch 3'!$L$34:$L$606)</f>
        <v>2680</v>
      </c>
      <c r="E460" s="20">
        <f>LOOKUP(B460,'Batch 3'!$C$34:$C$625,'Batch 3'!$E$34:$E$625)</f>
        <v>21000</v>
      </c>
      <c r="F460" s="20">
        <f t="shared" si="18"/>
        <v>2.68</v>
      </c>
      <c r="G460" s="20">
        <f t="shared" si="19"/>
        <v>21</v>
      </c>
      <c r="H460" s="26">
        <f>LOOKUP(B460,'Batch 3'!$K$34:$K$606,'Batch 3'!$P$34:$P$606)</f>
        <v>0.42599999999999999</v>
      </c>
      <c r="I460" s="28">
        <f t="shared" si="20"/>
        <v>10.463910000000002</v>
      </c>
    </row>
    <row r="461" spans="2:9" ht="20.100000000000001" customHeight="1" x14ac:dyDescent="0.2">
      <c r="B461" s="20">
        <v>129</v>
      </c>
      <c r="C461" s="20">
        <v>445</v>
      </c>
      <c r="D461" s="20">
        <f>LOOKUP(B461,'Batch 3'!$K$34:$K$606,'Batch 3'!$L$34:$L$606)</f>
        <v>2640</v>
      </c>
      <c r="E461" s="20">
        <f>LOOKUP(B461,'Batch 3'!$C$34:$C$625,'Batch 3'!$E$34:$E$625)</f>
        <v>21100</v>
      </c>
      <c r="F461" s="20">
        <f t="shared" si="18"/>
        <v>2.64</v>
      </c>
      <c r="G461" s="20">
        <f t="shared" si="19"/>
        <v>21.1</v>
      </c>
      <c r="H461" s="26">
        <f>LOOKUP(B461,'Batch 3'!$K$34:$K$606,'Batch 3'!$P$34:$P$606)</f>
        <v>0.42800000000000005</v>
      </c>
      <c r="I461" s="28">
        <f t="shared" si="20"/>
        <v>10.489530000000002</v>
      </c>
    </row>
    <row r="462" spans="2:9" ht="20.100000000000001" customHeight="1" x14ac:dyDescent="0.2">
      <c r="B462" s="20">
        <v>130</v>
      </c>
      <c r="C462" s="20">
        <v>446</v>
      </c>
      <c r="D462" s="20">
        <f>LOOKUP(B462,'Batch 3'!$K$34:$K$606,'Batch 3'!$L$34:$L$606)</f>
        <v>2600</v>
      </c>
      <c r="E462" s="20">
        <f>LOOKUP(B462,'Batch 3'!$C$34:$C$625,'Batch 3'!$E$34:$E$625)</f>
        <v>21100</v>
      </c>
      <c r="F462" s="20">
        <f t="shared" si="18"/>
        <v>2.6</v>
      </c>
      <c r="G462" s="20">
        <f t="shared" si="19"/>
        <v>21.1</v>
      </c>
      <c r="H462" s="26">
        <f>LOOKUP(B462,'Batch 3'!$K$34:$K$606,'Batch 3'!$P$34:$P$606)</f>
        <v>0.42900000000000005</v>
      </c>
      <c r="I462" s="28">
        <f t="shared" si="20"/>
        <v>10.515240000000002</v>
      </c>
    </row>
    <row r="463" spans="2:9" ht="20.100000000000001" customHeight="1" x14ac:dyDescent="0.2">
      <c r="B463" s="20">
        <v>131</v>
      </c>
      <c r="C463" s="20">
        <v>447</v>
      </c>
      <c r="D463" s="20">
        <f>LOOKUP(B463,'Batch 3'!$K$34:$K$606,'Batch 3'!$L$34:$L$606)</f>
        <v>2560</v>
      </c>
      <c r="E463" s="20">
        <f>LOOKUP(B463,'Batch 3'!$C$34:$C$625,'Batch 3'!$E$34:$E$625)</f>
        <v>21100</v>
      </c>
      <c r="F463" s="20">
        <f t="shared" si="18"/>
        <v>2.56</v>
      </c>
      <c r="G463" s="20">
        <f t="shared" si="19"/>
        <v>21.1</v>
      </c>
      <c r="H463" s="26">
        <f>LOOKUP(B463,'Batch 3'!$K$34:$K$606,'Batch 3'!$P$34:$P$606)</f>
        <v>0.43200000000000005</v>
      </c>
      <c r="I463" s="28">
        <f t="shared" si="20"/>
        <v>10.541070000000001</v>
      </c>
    </row>
    <row r="464" spans="2:9" ht="20.100000000000001" customHeight="1" x14ac:dyDescent="0.2">
      <c r="B464" s="20">
        <v>132</v>
      </c>
      <c r="C464" s="20">
        <v>448</v>
      </c>
      <c r="D464" s="20">
        <f>LOOKUP(B464,'Batch 3'!$K$34:$K$606,'Batch 3'!$L$34:$L$606)</f>
        <v>2520</v>
      </c>
      <c r="E464" s="20">
        <f>LOOKUP(B464,'Batch 3'!$C$34:$C$625,'Batch 3'!$E$34:$E$625)</f>
        <v>21100</v>
      </c>
      <c r="F464" s="20">
        <f t="shared" si="18"/>
        <v>2.52</v>
      </c>
      <c r="G464" s="20">
        <f t="shared" si="19"/>
        <v>21.1</v>
      </c>
      <c r="H464" s="26">
        <f>LOOKUP(B464,'Batch 3'!$K$34:$K$606,'Batch 3'!$P$34:$P$606)</f>
        <v>0.43200000000000005</v>
      </c>
      <c r="I464" s="28">
        <f t="shared" si="20"/>
        <v>10.566990000000001</v>
      </c>
    </row>
    <row r="465" spans="1:9" ht="20.100000000000001" customHeight="1" x14ac:dyDescent="0.2">
      <c r="B465" s="20">
        <v>133</v>
      </c>
      <c r="C465" s="20">
        <v>449</v>
      </c>
      <c r="D465" s="20">
        <f>LOOKUP(B465,'Batch 3'!$K$34:$K$606,'Batch 3'!$L$34:$L$606)</f>
        <v>2480</v>
      </c>
      <c r="E465" s="20">
        <f>LOOKUP(B465,'Batch 3'!$C$34:$C$625,'Batch 3'!$E$34:$E$625)</f>
        <v>21100</v>
      </c>
      <c r="F465" s="20">
        <f t="shared" ref="F465:F528" si="21">D465/1000</f>
        <v>2.48</v>
      </c>
      <c r="G465" s="20">
        <f t="shared" ref="G465:G528" si="22">E465/1000</f>
        <v>21.1</v>
      </c>
      <c r="H465" s="26">
        <f>LOOKUP(B465,'Batch 3'!$K$34:$K$606,'Batch 3'!$P$34:$P$606)</f>
        <v>0.4345</v>
      </c>
      <c r="I465" s="28">
        <f t="shared" si="20"/>
        <v>10.592985000000001</v>
      </c>
    </row>
    <row r="466" spans="1:9" ht="20.100000000000001" customHeight="1" x14ac:dyDescent="0.2">
      <c r="A466" s="18"/>
      <c r="B466" s="20">
        <v>134</v>
      </c>
      <c r="C466" s="20">
        <v>450</v>
      </c>
      <c r="D466" s="20">
        <f>LOOKUP(B466,'Batch 3'!$K$34:$K$606,'Batch 3'!$L$34:$L$606)</f>
        <v>2440</v>
      </c>
      <c r="E466" s="20">
        <f>LOOKUP(B466,'Batch 3'!$C$34:$C$625,'Batch 3'!$E$34:$E$625)</f>
        <v>21100</v>
      </c>
      <c r="F466" s="20">
        <f t="shared" si="21"/>
        <v>2.44</v>
      </c>
      <c r="G466" s="20">
        <f t="shared" si="22"/>
        <v>21.1</v>
      </c>
      <c r="H466" s="26">
        <f>LOOKUP(B466,'Batch 3'!$K$34:$K$606,'Batch 3'!$P$34:$P$606)</f>
        <v>0.43599999999999994</v>
      </c>
      <c r="I466" s="28">
        <f t="shared" ref="I466:I529" si="23">AVERAGE(H466,H465)*((C466-C465)/60)*3.6+I465</f>
        <v>10.619100000000001</v>
      </c>
    </row>
    <row r="467" spans="1:9" ht="20.100000000000001" customHeight="1" x14ac:dyDescent="0.2">
      <c r="B467" s="20">
        <v>135</v>
      </c>
      <c r="C467" s="20">
        <v>451</v>
      </c>
      <c r="D467" s="20">
        <f>LOOKUP(B467,'Batch 3'!$K$34:$K$606,'Batch 3'!$L$34:$L$606)</f>
        <v>2400</v>
      </c>
      <c r="E467" s="20">
        <f>LOOKUP(B467,'Batch 3'!$C$34:$C$625,'Batch 3'!$E$34:$E$625)</f>
        <v>21100</v>
      </c>
      <c r="F467" s="20">
        <f t="shared" si="21"/>
        <v>2.4</v>
      </c>
      <c r="G467" s="20">
        <f t="shared" si="22"/>
        <v>21.1</v>
      </c>
      <c r="H467" s="26">
        <f>LOOKUP(B467,'Batch 3'!$K$34:$K$606,'Batch 3'!$P$34:$P$606)</f>
        <v>0.43700000000000006</v>
      </c>
      <c r="I467" s="28">
        <f t="shared" si="23"/>
        <v>10.645290000000001</v>
      </c>
    </row>
    <row r="468" spans="1:9" ht="20.100000000000001" customHeight="1" x14ac:dyDescent="0.2">
      <c r="B468" s="20">
        <v>136</v>
      </c>
      <c r="C468" s="20">
        <v>452</v>
      </c>
      <c r="D468" s="20">
        <f>LOOKUP(B468,'Batch 3'!$K$34:$K$606,'Batch 3'!$L$34:$L$606)</f>
        <v>2360</v>
      </c>
      <c r="E468" s="20">
        <f>LOOKUP(B468,'Batch 3'!$C$34:$C$625,'Batch 3'!$E$34:$E$625)</f>
        <v>21100</v>
      </c>
      <c r="F468" s="20">
        <f t="shared" si="21"/>
        <v>2.36</v>
      </c>
      <c r="G468" s="20">
        <f t="shared" si="22"/>
        <v>21.1</v>
      </c>
      <c r="H468" s="26">
        <f>LOOKUP(B468,'Batch 3'!$K$34:$K$606,'Batch 3'!$P$34:$P$606)</f>
        <v>0.4395</v>
      </c>
      <c r="I468" s="28">
        <f t="shared" si="23"/>
        <v>10.671585</v>
      </c>
    </row>
    <row r="469" spans="1:9" ht="20.100000000000001" customHeight="1" x14ac:dyDescent="0.2">
      <c r="B469" s="20">
        <v>137</v>
      </c>
      <c r="C469" s="20">
        <v>453</v>
      </c>
      <c r="D469" s="20">
        <f>LOOKUP(B469,'Batch 3'!$K$34:$K$606,'Batch 3'!$L$34:$L$606)</f>
        <v>2320</v>
      </c>
      <c r="E469" s="20">
        <f>LOOKUP(B469,'Batch 3'!$C$34:$C$625,'Batch 3'!$E$34:$E$625)</f>
        <v>21200</v>
      </c>
      <c r="F469" s="20">
        <f t="shared" si="21"/>
        <v>2.3199999999999998</v>
      </c>
      <c r="G469" s="20">
        <f t="shared" si="22"/>
        <v>21.2</v>
      </c>
      <c r="H469" s="26">
        <f>LOOKUP(B469,'Batch 3'!$K$34:$K$606,'Batch 3'!$P$34:$P$606)</f>
        <v>0.4415</v>
      </c>
      <c r="I469" s="28">
        <f t="shared" si="23"/>
        <v>10.698015</v>
      </c>
    </row>
    <row r="470" spans="1:9" ht="20.100000000000001" customHeight="1" x14ac:dyDescent="0.2">
      <c r="B470" s="20">
        <v>138</v>
      </c>
      <c r="C470" s="20">
        <v>454</v>
      </c>
      <c r="D470" s="20">
        <f>LOOKUP(B470,'Batch 3'!$K$34:$K$606,'Batch 3'!$L$34:$L$606)</f>
        <v>2280</v>
      </c>
      <c r="E470" s="20">
        <f>LOOKUP(B470,'Batch 3'!$C$34:$C$625,'Batch 3'!$E$34:$E$625)</f>
        <v>21200</v>
      </c>
      <c r="F470" s="20">
        <f t="shared" si="21"/>
        <v>2.2799999999999998</v>
      </c>
      <c r="G470" s="20">
        <f t="shared" si="22"/>
        <v>21.2</v>
      </c>
      <c r="H470" s="26">
        <f>LOOKUP(B470,'Batch 3'!$K$34:$K$606,'Batch 3'!$P$34:$P$606)</f>
        <v>0.44350000000000006</v>
      </c>
      <c r="I470" s="28">
        <f t="shared" si="23"/>
        <v>10.724565</v>
      </c>
    </row>
    <row r="471" spans="1:9" ht="20.100000000000001" customHeight="1" x14ac:dyDescent="0.2">
      <c r="B471" s="20">
        <v>139</v>
      </c>
      <c r="C471" s="20">
        <v>455</v>
      </c>
      <c r="D471" s="20">
        <f>LOOKUP(B471,'Batch 3'!$K$34:$K$606,'Batch 3'!$L$34:$L$606)</f>
        <v>2240</v>
      </c>
      <c r="E471" s="20">
        <f>LOOKUP(B471,'Batch 3'!$C$34:$C$625,'Batch 3'!$E$34:$E$625)</f>
        <v>21200</v>
      </c>
      <c r="F471" s="20">
        <f t="shared" si="21"/>
        <v>2.2400000000000002</v>
      </c>
      <c r="G471" s="20">
        <f t="shared" si="22"/>
        <v>21.2</v>
      </c>
      <c r="H471" s="26">
        <f>LOOKUP(B471,'Batch 3'!$K$34:$K$606,'Batch 3'!$P$34:$P$606)</f>
        <v>0.44500000000000006</v>
      </c>
      <c r="I471" s="28">
        <f t="shared" si="23"/>
        <v>10.75122</v>
      </c>
    </row>
    <row r="472" spans="1:9" ht="20.100000000000001" customHeight="1" x14ac:dyDescent="0.2">
      <c r="B472" s="20">
        <v>140</v>
      </c>
      <c r="C472" s="20">
        <v>456</v>
      </c>
      <c r="D472" s="20">
        <f>LOOKUP(B472,'Batch 3'!$K$34:$K$606,'Batch 3'!$L$34:$L$606)</f>
        <v>2200</v>
      </c>
      <c r="E472" s="20">
        <f>LOOKUP(B472,'Batch 3'!$C$34:$C$625,'Batch 3'!$E$34:$E$625)</f>
        <v>21200</v>
      </c>
      <c r="F472" s="20">
        <f t="shared" si="21"/>
        <v>2.2000000000000002</v>
      </c>
      <c r="G472" s="20">
        <f t="shared" si="22"/>
        <v>21.2</v>
      </c>
      <c r="H472" s="26">
        <f>LOOKUP(B472,'Batch 3'!$K$34:$K$606,'Batch 3'!$P$34:$P$606)</f>
        <v>0.44700000000000001</v>
      </c>
      <c r="I472" s="28">
        <f t="shared" si="23"/>
        <v>10.777979999999999</v>
      </c>
    </row>
    <row r="473" spans="1:9" ht="20.100000000000001" customHeight="1" x14ac:dyDescent="0.2">
      <c r="B473" s="20">
        <v>141</v>
      </c>
      <c r="C473" s="20">
        <v>457</v>
      </c>
      <c r="D473" s="20">
        <f>LOOKUP(B473,'Batch 3'!$K$34:$K$606,'Batch 3'!$L$34:$L$606)</f>
        <v>2160</v>
      </c>
      <c r="E473" s="20">
        <f>LOOKUP(B473,'Batch 3'!$C$34:$C$625,'Batch 3'!$E$34:$E$625)</f>
        <v>21200</v>
      </c>
      <c r="F473" s="20">
        <f t="shared" si="21"/>
        <v>2.16</v>
      </c>
      <c r="G473" s="20">
        <f t="shared" si="22"/>
        <v>21.2</v>
      </c>
      <c r="H473" s="26">
        <f>LOOKUP(B473,'Batch 3'!$K$34:$K$606,'Batch 3'!$P$34:$P$606)</f>
        <v>0.44900000000000007</v>
      </c>
      <c r="I473" s="28">
        <f t="shared" si="23"/>
        <v>10.80486</v>
      </c>
    </row>
    <row r="474" spans="1:9" ht="20.100000000000001" customHeight="1" x14ac:dyDescent="0.2">
      <c r="B474" s="20">
        <v>142</v>
      </c>
      <c r="C474" s="20">
        <v>458</v>
      </c>
      <c r="D474" s="20">
        <f>LOOKUP(B474,'Batch 3'!$K$34:$K$606,'Batch 3'!$L$34:$L$606)</f>
        <v>2120</v>
      </c>
      <c r="E474" s="20">
        <f>LOOKUP(B474,'Batch 3'!$C$34:$C$625,'Batch 3'!$E$34:$E$625)</f>
        <v>21300</v>
      </c>
      <c r="F474" s="20">
        <f t="shared" si="21"/>
        <v>2.12</v>
      </c>
      <c r="G474" s="20">
        <f t="shared" si="22"/>
        <v>21.3</v>
      </c>
      <c r="H474" s="26">
        <f>LOOKUP(B474,'Batch 3'!$K$34:$K$606,'Batch 3'!$P$34:$P$606)</f>
        <v>0.45150000000000001</v>
      </c>
      <c r="I474" s="28">
        <f t="shared" si="23"/>
        <v>10.831875</v>
      </c>
    </row>
    <row r="475" spans="1:9" ht="20.100000000000001" customHeight="1" x14ac:dyDescent="0.2">
      <c r="B475" s="20">
        <v>143</v>
      </c>
      <c r="C475" s="20">
        <v>459</v>
      </c>
      <c r="D475" s="20">
        <f>LOOKUP(B475,'Batch 3'!$K$34:$K$606,'Batch 3'!$L$34:$L$606)</f>
        <v>2080</v>
      </c>
      <c r="E475" s="20">
        <f>LOOKUP(B475,'Batch 3'!$C$34:$C$625,'Batch 3'!$E$34:$E$625)</f>
        <v>21200</v>
      </c>
      <c r="F475" s="20">
        <f t="shared" si="21"/>
        <v>2.08</v>
      </c>
      <c r="G475" s="20">
        <f t="shared" si="22"/>
        <v>21.2</v>
      </c>
      <c r="H475" s="26">
        <f>LOOKUP(B475,'Batch 3'!$K$34:$K$606,'Batch 3'!$P$34:$P$606)</f>
        <v>0.45450000000000002</v>
      </c>
      <c r="I475" s="28">
        <f t="shared" si="23"/>
        <v>10.859055</v>
      </c>
    </row>
    <row r="476" spans="1:9" ht="20.100000000000001" customHeight="1" x14ac:dyDescent="0.2">
      <c r="B476" s="20">
        <v>144</v>
      </c>
      <c r="C476" s="20">
        <v>460</v>
      </c>
      <c r="D476" s="20">
        <f>LOOKUP(B476,'Batch 3'!$K$34:$K$606,'Batch 3'!$L$34:$L$606)</f>
        <v>2050</v>
      </c>
      <c r="E476" s="20">
        <f>LOOKUP(B476,'Batch 3'!$C$34:$C$625,'Batch 3'!$E$34:$E$625)</f>
        <v>21300</v>
      </c>
      <c r="F476" s="20">
        <f t="shared" si="21"/>
        <v>2.0499999999999998</v>
      </c>
      <c r="G476" s="20">
        <f t="shared" si="22"/>
        <v>21.3</v>
      </c>
      <c r="H476" s="26">
        <f>LOOKUP(B476,'Batch 3'!$K$34:$K$606,'Batch 3'!$P$34:$P$606)</f>
        <v>0.45599999999999996</v>
      </c>
      <c r="I476" s="28">
        <f t="shared" si="23"/>
        <v>10.886369999999999</v>
      </c>
    </row>
    <row r="477" spans="1:9" ht="20.100000000000001" customHeight="1" x14ac:dyDescent="0.2">
      <c r="B477" s="20">
        <v>145</v>
      </c>
      <c r="C477" s="20">
        <v>461</v>
      </c>
      <c r="D477" s="20">
        <f>LOOKUP(B477,'Batch 3'!$K$34:$K$606,'Batch 3'!$L$34:$L$606)</f>
        <v>2000</v>
      </c>
      <c r="E477" s="20">
        <f>LOOKUP(B477,'Batch 3'!$C$34:$C$625,'Batch 3'!$E$34:$E$625)</f>
        <v>21300</v>
      </c>
      <c r="F477" s="20">
        <f t="shared" si="21"/>
        <v>2</v>
      </c>
      <c r="G477" s="20">
        <f t="shared" si="22"/>
        <v>21.3</v>
      </c>
      <c r="H477" s="26">
        <f>LOOKUP(B477,'Batch 3'!$K$34:$K$606,'Batch 3'!$P$34:$P$606)</f>
        <v>0.45850000000000002</v>
      </c>
      <c r="I477" s="28">
        <f t="shared" si="23"/>
        <v>10.913805</v>
      </c>
    </row>
    <row r="478" spans="1:9" ht="20.100000000000001" customHeight="1" x14ac:dyDescent="0.2">
      <c r="B478" s="20">
        <v>146</v>
      </c>
      <c r="C478" s="20">
        <v>462</v>
      </c>
      <c r="D478" s="20">
        <f>LOOKUP(B478,'Batch 3'!$K$34:$K$606,'Batch 3'!$L$34:$L$606)</f>
        <v>1965</v>
      </c>
      <c r="E478" s="20">
        <f>LOOKUP(B478,'Batch 3'!$C$34:$C$625,'Batch 3'!$E$34:$E$625)</f>
        <v>21300</v>
      </c>
      <c r="F478" s="20">
        <f t="shared" si="21"/>
        <v>1.9650000000000001</v>
      </c>
      <c r="G478" s="20">
        <f t="shared" si="22"/>
        <v>21.3</v>
      </c>
      <c r="H478" s="26">
        <f>LOOKUP(B478,'Batch 3'!$K$34:$K$606,'Batch 3'!$P$34:$P$606)</f>
        <v>0.46050000000000008</v>
      </c>
      <c r="I478" s="28">
        <f t="shared" si="23"/>
        <v>10.941375000000001</v>
      </c>
    </row>
    <row r="479" spans="1:9" ht="20.100000000000001" customHeight="1" x14ac:dyDescent="0.2">
      <c r="B479" s="20">
        <v>147</v>
      </c>
      <c r="C479" s="20">
        <v>463</v>
      </c>
      <c r="D479" s="20">
        <f>LOOKUP(B479,'Batch 3'!$K$34:$K$606,'Batch 3'!$L$34:$L$606)</f>
        <v>1926</v>
      </c>
      <c r="E479" s="20">
        <f>LOOKUP(B479,'Batch 3'!$C$34:$C$625,'Batch 3'!$E$34:$E$625)</f>
        <v>21300</v>
      </c>
      <c r="F479" s="20">
        <f t="shared" si="21"/>
        <v>1.9259999999999999</v>
      </c>
      <c r="G479" s="20">
        <f t="shared" si="22"/>
        <v>21.3</v>
      </c>
      <c r="H479" s="26">
        <f>LOOKUP(B479,'Batch 3'!$K$34:$K$606,'Batch 3'!$P$34:$P$606)</f>
        <v>0.46350000000000002</v>
      </c>
      <c r="I479" s="28">
        <f t="shared" si="23"/>
        <v>10.969095000000001</v>
      </c>
    </row>
    <row r="480" spans="1:9" ht="20.100000000000001" customHeight="1" x14ac:dyDescent="0.2">
      <c r="B480" s="20">
        <v>148</v>
      </c>
      <c r="C480" s="20">
        <v>464</v>
      </c>
      <c r="D480" s="20">
        <f>LOOKUP(B480,'Batch 3'!$K$34:$K$606,'Batch 3'!$L$34:$L$606)</f>
        <v>1887</v>
      </c>
      <c r="E480" s="20">
        <f>LOOKUP(B480,'Batch 3'!$C$34:$C$625,'Batch 3'!$E$34:$E$625)</f>
        <v>21400</v>
      </c>
      <c r="F480" s="20">
        <f t="shared" si="21"/>
        <v>1.887</v>
      </c>
      <c r="G480" s="20">
        <f t="shared" si="22"/>
        <v>21.4</v>
      </c>
      <c r="H480" s="26">
        <f>LOOKUP(B480,'Batch 3'!$K$34:$K$606,'Batch 3'!$P$34:$P$606)</f>
        <v>0.46566666666666673</v>
      </c>
      <c r="I480" s="28">
        <f t="shared" si="23"/>
        <v>10.996970000000001</v>
      </c>
    </row>
    <row r="481" spans="2:9" ht="20.100000000000001" customHeight="1" x14ac:dyDescent="0.2">
      <c r="B481" s="20">
        <v>149</v>
      </c>
      <c r="C481" s="20">
        <v>465</v>
      </c>
      <c r="D481" s="20">
        <f>LOOKUP(B481,'Batch 3'!$K$34:$K$606,'Batch 3'!$L$34:$L$606)</f>
        <v>1847</v>
      </c>
      <c r="E481" s="20">
        <f>LOOKUP(B481,'Batch 3'!$C$34:$C$625,'Batch 3'!$E$34:$E$625)</f>
        <v>21400</v>
      </c>
      <c r="F481" s="20">
        <f t="shared" si="21"/>
        <v>1.847</v>
      </c>
      <c r="G481" s="20">
        <f t="shared" si="22"/>
        <v>21.4</v>
      </c>
      <c r="H481" s="26">
        <f>LOOKUP(B481,'Batch 3'!$K$34:$K$606,'Batch 3'!$P$34:$P$606)</f>
        <v>0.46750000000000003</v>
      </c>
      <c r="I481" s="28">
        <f t="shared" si="23"/>
        <v>11.024965000000002</v>
      </c>
    </row>
    <row r="482" spans="2:9" ht="20.100000000000001" customHeight="1" x14ac:dyDescent="0.2">
      <c r="B482" s="20">
        <v>150</v>
      </c>
      <c r="C482" s="20">
        <v>466</v>
      </c>
      <c r="D482" s="20">
        <f>LOOKUP(B482,'Batch 3'!$K$34:$K$606,'Batch 3'!$L$34:$L$606)</f>
        <v>1808</v>
      </c>
      <c r="E482" s="20">
        <f>LOOKUP(B482,'Batch 3'!$C$34:$C$625,'Batch 3'!$E$34:$E$625)</f>
        <v>21400</v>
      </c>
      <c r="F482" s="20">
        <f t="shared" si="21"/>
        <v>1.8080000000000001</v>
      </c>
      <c r="G482" s="20">
        <f t="shared" si="22"/>
        <v>21.4</v>
      </c>
      <c r="H482" s="26">
        <f>LOOKUP(B482,'Batch 3'!$K$34:$K$606,'Batch 3'!$P$34:$P$606)</f>
        <v>0.47100000000000003</v>
      </c>
      <c r="I482" s="28">
        <f t="shared" si="23"/>
        <v>11.053120000000002</v>
      </c>
    </row>
    <row r="483" spans="2:9" ht="20.100000000000001" customHeight="1" x14ac:dyDescent="0.2">
      <c r="B483" s="20">
        <v>151</v>
      </c>
      <c r="C483" s="20">
        <v>467</v>
      </c>
      <c r="D483" s="20">
        <f>LOOKUP(B483,'Batch 3'!$K$34:$K$606,'Batch 3'!$L$34:$L$606)</f>
        <v>1769</v>
      </c>
      <c r="E483" s="20">
        <f>LOOKUP(B483,'Batch 3'!$C$34:$C$625,'Batch 3'!$E$34:$E$625)</f>
        <v>21400</v>
      </c>
      <c r="F483" s="20">
        <f t="shared" si="21"/>
        <v>1.7689999999999999</v>
      </c>
      <c r="G483" s="20">
        <f t="shared" si="22"/>
        <v>21.4</v>
      </c>
      <c r="H483" s="26">
        <f>LOOKUP(B483,'Batch 3'!$K$34:$K$606,'Batch 3'!$P$34:$P$606)</f>
        <v>0.47300000000000009</v>
      </c>
      <c r="I483" s="28">
        <f t="shared" si="23"/>
        <v>11.081440000000002</v>
      </c>
    </row>
    <row r="484" spans="2:9" ht="20.100000000000001" customHeight="1" x14ac:dyDescent="0.2">
      <c r="B484" s="20">
        <v>152</v>
      </c>
      <c r="C484" s="20">
        <v>468</v>
      </c>
      <c r="D484" s="20">
        <f>LOOKUP(B484,'Batch 3'!$K$34:$K$606,'Batch 3'!$L$34:$L$606)</f>
        <v>1729</v>
      </c>
      <c r="E484" s="20">
        <f>LOOKUP(B484,'Batch 3'!$C$34:$C$625,'Batch 3'!$E$34:$E$625)</f>
        <v>21400</v>
      </c>
      <c r="F484" s="20">
        <f t="shared" si="21"/>
        <v>1.7290000000000001</v>
      </c>
      <c r="G484" s="20">
        <f t="shared" si="22"/>
        <v>21.4</v>
      </c>
      <c r="H484" s="26">
        <f>LOOKUP(B484,'Batch 3'!$K$34:$K$606,'Batch 3'!$P$34:$P$606)</f>
        <v>0.47750000000000004</v>
      </c>
      <c r="I484" s="28">
        <f t="shared" si="23"/>
        <v>11.109955000000003</v>
      </c>
    </row>
    <row r="485" spans="2:9" ht="20.100000000000001" customHeight="1" x14ac:dyDescent="0.2">
      <c r="B485" s="20">
        <v>153</v>
      </c>
      <c r="C485" s="20">
        <v>469</v>
      </c>
      <c r="D485" s="20">
        <f>LOOKUP(B485,'Batch 3'!$K$34:$K$606,'Batch 3'!$L$34:$L$606)</f>
        <v>1690</v>
      </c>
      <c r="E485" s="20">
        <f>LOOKUP(B485,'Batch 3'!$C$34:$C$625,'Batch 3'!$E$34:$E$625)</f>
        <v>21400</v>
      </c>
      <c r="F485" s="20">
        <f t="shared" si="21"/>
        <v>1.69</v>
      </c>
      <c r="G485" s="20">
        <f t="shared" si="22"/>
        <v>21.4</v>
      </c>
      <c r="H485" s="26">
        <f>LOOKUP(B485,'Batch 3'!$K$34:$K$606,'Batch 3'!$P$34:$P$606)</f>
        <v>0.48099999999999998</v>
      </c>
      <c r="I485" s="28">
        <f t="shared" si="23"/>
        <v>11.138710000000003</v>
      </c>
    </row>
    <row r="486" spans="2:9" ht="20.100000000000001" customHeight="1" x14ac:dyDescent="0.2">
      <c r="B486" s="20">
        <v>154</v>
      </c>
      <c r="C486" s="20">
        <v>470</v>
      </c>
      <c r="D486" s="20">
        <f>LOOKUP(B486,'Batch 3'!$K$34:$K$606,'Batch 3'!$L$34:$L$606)</f>
        <v>1651</v>
      </c>
      <c r="E486" s="20">
        <f>LOOKUP(B486,'Batch 3'!$C$34:$C$625,'Batch 3'!$E$34:$E$625)</f>
        <v>21500</v>
      </c>
      <c r="F486" s="20">
        <f t="shared" si="21"/>
        <v>1.651</v>
      </c>
      <c r="G486" s="20">
        <f t="shared" si="22"/>
        <v>21.5</v>
      </c>
      <c r="H486" s="26">
        <f>LOOKUP(B486,'Batch 3'!$K$34:$K$606,'Batch 3'!$P$34:$P$606)</f>
        <v>0.48449999999999999</v>
      </c>
      <c r="I486" s="28">
        <f t="shared" si="23"/>
        <v>11.167675000000003</v>
      </c>
    </row>
    <row r="487" spans="2:9" ht="20.100000000000001" customHeight="1" x14ac:dyDescent="0.2">
      <c r="B487" s="20">
        <v>155</v>
      </c>
      <c r="C487" s="20">
        <v>471</v>
      </c>
      <c r="D487" s="20">
        <f>LOOKUP(B487,'Batch 3'!$K$34:$K$606,'Batch 3'!$L$34:$L$606)</f>
        <v>1612</v>
      </c>
      <c r="E487" s="20">
        <f>LOOKUP(B487,'Batch 3'!$C$34:$C$625,'Batch 3'!$E$34:$E$625)</f>
        <v>21500</v>
      </c>
      <c r="F487" s="20">
        <f t="shared" si="21"/>
        <v>1.6120000000000001</v>
      </c>
      <c r="G487" s="20">
        <f t="shared" si="22"/>
        <v>21.5</v>
      </c>
      <c r="H487" s="26">
        <f>LOOKUP(B487,'Batch 3'!$K$34:$K$606,'Batch 3'!$P$34:$P$606)</f>
        <v>0.48799999999999999</v>
      </c>
      <c r="I487" s="28">
        <f t="shared" si="23"/>
        <v>11.196850000000003</v>
      </c>
    </row>
    <row r="488" spans="2:9" ht="20.100000000000001" customHeight="1" x14ac:dyDescent="0.2">
      <c r="B488" s="20">
        <v>156</v>
      </c>
      <c r="C488" s="20">
        <v>472</v>
      </c>
      <c r="D488" s="20">
        <f>LOOKUP(B488,'Batch 3'!$K$34:$K$606,'Batch 3'!$L$34:$L$606)</f>
        <v>1573</v>
      </c>
      <c r="E488" s="20">
        <f>LOOKUP(B488,'Batch 3'!$C$34:$C$625,'Batch 3'!$E$34:$E$625)</f>
        <v>21500</v>
      </c>
      <c r="F488" s="20">
        <f t="shared" si="21"/>
        <v>1.573</v>
      </c>
      <c r="G488" s="20">
        <f t="shared" si="22"/>
        <v>21.5</v>
      </c>
      <c r="H488" s="26">
        <f>LOOKUP(B488,'Batch 3'!$K$34:$K$606,'Batch 3'!$P$34:$P$606)</f>
        <v>0.49150000000000005</v>
      </c>
      <c r="I488" s="28">
        <f t="shared" si="23"/>
        <v>11.226235000000003</v>
      </c>
    </row>
    <row r="489" spans="2:9" ht="20.100000000000001" customHeight="1" x14ac:dyDescent="0.2">
      <c r="B489" s="20">
        <v>157</v>
      </c>
      <c r="C489" s="20">
        <v>473</v>
      </c>
      <c r="D489" s="20">
        <f>LOOKUP(B489,'Batch 3'!$K$34:$K$606,'Batch 3'!$L$34:$L$606)</f>
        <v>1533</v>
      </c>
      <c r="E489" s="20">
        <f>LOOKUP(B489,'Batch 3'!$C$34:$C$625,'Batch 3'!$E$34:$E$625)</f>
        <v>21500</v>
      </c>
      <c r="F489" s="20">
        <f t="shared" si="21"/>
        <v>1.5329999999999999</v>
      </c>
      <c r="G489" s="20">
        <f t="shared" si="22"/>
        <v>21.5</v>
      </c>
      <c r="H489" s="26">
        <f>LOOKUP(B489,'Batch 3'!$K$34:$K$606,'Batch 3'!$P$34:$P$606)</f>
        <v>0.497</v>
      </c>
      <c r="I489" s="28">
        <f t="shared" si="23"/>
        <v>11.255890000000003</v>
      </c>
    </row>
    <row r="490" spans="2:9" ht="20.100000000000001" customHeight="1" x14ac:dyDescent="0.2">
      <c r="B490" s="20">
        <v>158</v>
      </c>
      <c r="C490" s="20">
        <v>474</v>
      </c>
      <c r="D490" s="20">
        <f>LOOKUP(B490,'Batch 3'!$K$34:$K$606,'Batch 3'!$L$34:$L$606)</f>
        <v>1494</v>
      </c>
      <c r="E490" s="20">
        <f>LOOKUP(B490,'Batch 3'!$C$34:$C$625,'Batch 3'!$E$34:$E$625)</f>
        <v>21500</v>
      </c>
      <c r="F490" s="20">
        <f t="shared" si="21"/>
        <v>1.494</v>
      </c>
      <c r="G490" s="20">
        <f t="shared" si="22"/>
        <v>21.5</v>
      </c>
      <c r="H490" s="26">
        <f>LOOKUP(B490,'Batch 3'!$K$34:$K$606,'Batch 3'!$P$34:$P$606)</f>
        <v>0.49900000000000005</v>
      </c>
      <c r="I490" s="28">
        <f t="shared" si="23"/>
        <v>11.285770000000003</v>
      </c>
    </row>
    <row r="491" spans="2:9" ht="20.100000000000001" customHeight="1" x14ac:dyDescent="0.2">
      <c r="B491" s="20">
        <v>159</v>
      </c>
      <c r="C491" s="20">
        <v>475</v>
      </c>
      <c r="D491" s="20">
        <f>LOOKUP(B491,'Batch 3'!$K$34:$K$606,'Batch 3'!$L$34:$L$606)</f>
        <v>1455</v>
      </c>
      <c r="E491" s="20">
        <f>LOOKUP(B491,'Batch 3'!$C$34:$C$625,'Batch 3'!$E$34:$E$625)</f>
        <v>21500</v>
      </c>
      <c r="F491" s="20">
        <f t="shared" si="21"/>
        <v>1.4550000000000001</v>
      </c>
      <c r="G491" s="20">
        <f t="shared" si="22"/>
        <v>21.5</v>
      </c>
      <c r="H491" s="26">
        <f>LOOKUP(B491,'Batch 3'!$K$34:$K$606,'Batch 3'!$P$34:$P$606)</f>
        <v>0.503</v>
      </c>
      <c r="I491" s="28">
        <f t="shared" si="23"/>
        <v>11.315830000000004</v>
      </c>
    </row>
    <row r="492" spans="2:9" ht="20.100000000000001" customHeight="1" x14ac:dyDescent="0.2">
      <c r="B492" s="20">
        <v>160</v>
      </c>
      <c r="C492" s="20">
        <v>476</v>
      </c>
      <c r="D492" s="20">
        <f>LOOKUP(B492,'Batch 3'!$K$34:$K$606,'Batch 3'!$L$34:$L$606)</f>
        <v>1416</v>
      </c>
      <c r="E492" s="20">
        <f>LOOKUP(B492,'Batch 3'!$C$34:$C$625,'Batch 3'!$E$34:$E$625)</f>
        <v>21500</v>
      </c>
      <c r="F492" s="20">
        <f t="shared" si="21"/>
        <v>1.4159999999999999</v>
      </c>
      <c r="G492" s="20">
        <f t="shared" si="22"/>
        <v>21.5</v>
      </c>
      <c r="H492" s="26">
        <f>LOOKUP(B492,'Batch 3'!$K$34:$K$606,'Batch 3'!$P$34:$P$606)</f>
        <v>0.50800000000000001</v>
      </c>
      <c r="I492" s="28">
        <f t="shared" si="23"/>
        <v>11.346160000000003</v>
      </c>
    </row>
    <row r="493" spans="2:9" ht="20.100000000000001" customHeight="1" x14ac:dyDescent="0.2">
      <c r="B493" s="20">
        <v>161</v>
      </c>
      <c r="C493" s="20">
        <v>477</v>
      </c>
      <c r="D493" s="20">
        <f>LOOKUP(B493,'Batch 3'!$K$34:$K$606,'Batch 3'!$L$34:$L$606)</f>
        <v>1377</v>
      </c>
      <c r="E493" s="20">
        <f>LOOKUP(B493,'Batch 3'!$C$34:$C$625,'Batch 3'!$E$34:$E$625)</f>
        <v>21600</v>
      </c>
      <c r="F493" s="20">
        <f t="shared" si="21"/>
        <v>1.377</v>
      </c>
      <c r="G493" s="20">
        <f t="shared" si="22"/>
        <v>21.6</v>
      </c>
      <c r="H493" s="26">
        <f>LOOKUP(B493,'Batch 3'!$K$34:$K$606,'Batch 3'!$P$34:$P$606)</f>
        <v>0.51349999999999996</v>
      </c>
      <c r="I493" s="28">
        <f t="shared" si="23"/>
        <v>11.376805000000003</v>
      </c>
    </row>
    <row r="494" spans="2:9" ht="20.100000000000001" customHeight="1" x14ac:dyDescent="0.2">
      <c r="B494" s="20">
        <v>162</v>
      </c>
      <c r="C494" s="20">
        <v>478</v>
      </c>
      <c r="D494" s="20">
        <f>LOOKUP(B494,'Batch 3'!$K$34:$K$606,'Batch 3'!$L$34:$L$606)</f>
        <v>1338</v>
      </c>
      <c r="E494" s="20">
        <f>LOOKUP(B494,'Batch 3'!$C$34:$C$625,'Batch 3'!$E$34:$E$625)</f>
        <v>21600</v>
      </c>
      <c r="F494" s="20">
        <f t="shared" si="21"/>
        <v>1.3380000000000001</v>
      </c>
      <c r="G494" s="20">
        <f t="shared" si="22"/>
        <v>21.6</v>
      </c>
      <c r="H494" s="26">
        <f>LOOKUP(B494,'Batch 3'!$K$34:$K$606,'Batch 3'!$P$34:$P$606)</f>
        <v>0.51700000000000002</v>
      </c>
      <c r="I494" s="28">
        <f t="shared" si="23"/>
        <v>11.407720000000003</v>
      </c>
    </row>
    <row r="495" spans="2:9" ht="20.100000000000001" customHeight="1" x14ac:dyDescent="0.2">
      <c r="B495" s="20">
        <v>163</v>
      </c>
      <c r="C495" s="20">
        <v>479</v>
      </c>
      <c r="D495" s="20">
        <f>LOOKUP(B495,'Batch 3'!$K$34:$K$606,'Batch 3'!$L$34:$L$606)</f>
        <v>1299</v>
      </c>
      <c r="E495" s="20">
        <f>LOOKUP(B495,'Batch 3'!$C$34:$C$625,'Batch 3'!$E$34:$E$625)</f>
        <v>21600</v>
      </c>
      <c r="F495" s="20">
        <f t="shared" si="21"/>
        <v>1.2989999999999999</v>
      </c>
      <c r="G495" s="20">
        <f t="shared" si="22"/>
        <v>21.6</v>
      </c>
      <c r="H495" s="26">
        <f>LOOKUP(B495,'Batch 3'!$K$34:$K$606,'Batch 3'!$P$34:$P$606)</f>
        <v>0.52350000000000008</v>
      </c>
      <c r="I495" s="28">
        <f t="shared" si="23"/>
        <v>11.438935000000003</v>
      </c>
    </row>
    <row r="496" spans="2:9" ht="20.100000000000001" customHeight="1" x14ac:dyDescent="0.2">
      <c r="B496" s="20">
        <v>164</v>
      </c>
      <c r="C496" s="20">
        <v>480</v>
      </c>
      <c r="D496" s="20">
        <f>LOOKUP(B496,'Batch 3'!$K$34:$K$606,'Batch 3'!$L$34:$L$606)</f>
        <v>1260</v>
      </c>
      <c r="E496" s="20">
        <f>LOOKUP(B496,'Batch 3'!$C$34:$C$625,'Batch 3'!$E$34:$E$625)</f>
        <v>21600</v>
      </c>
      <c r="F496" s="20">
        <f t="shared" si="21"/>
        <v>1.26</v>
      </c>
      <c r="G496" s="20">
        <f t="shared" si="22"/>
        <v>21.6</v>
      </c>
      <c r="H496" s="26">
        <f>LOOKUP(B496,'Batch 3'!$K$34:$K$606,'Batch 3'!$P$34:$P$606)</f>
        <v>0.52800000000000002</v>
      </c>
      <c r="I496" s="28">
        <f t="shared" si="23"/>
        <v>11.470480000000002</v>
      </c>
    </row>
    <row r="497" spans="1:9" ht="20.100000000000001" customHeight="1" x14ac:dyDescent="0.2">
      <c r="B497" s="20">
        <v>165</v>
      </c>
      <c r="C497" s="20">
        <v>481</v>
      </c>
      <c r="D497" s="20">
        <f>LOOKUP(B497,'Batch 3'!$K$34:$K$606,'Batch 3'!$L$34:$L$606)</f>
        <v>1221</v>
      </c>
      <c r="E497" s="20">
        <f>LOOKUP(B497,'Batch 3'!$C$34:$C$625,'Batch 3'!$E$34:$E$625)</f>
        <v>21600</v>
      </c>
      <c r="F497" s="20">
        <f t="shared" si="21"/>
        <v>1.2210000000000001</v>
      </c>
      <c r="G497" s="20">
        <f t="shared" si="22"/>
        <v>21.6</v>
      </c>
      <c r="H497" s="26">
        <f>LOOKUP(B497,'Batch 3'!$K$34:$K$606,'Batch 3'!$P$34:$P$606)</f>
        <v>0.53449999999999998</v>
      </c>
      <c r="I497" s="28">
        <f t="shared" si="23"/>
        <v>11.502355000000001</v>
      </c>
    </row>
    <row r="498" spans="1:9" ht="20.100000000000001" customHeight="1" x14ac:dyDescent="0.2">
      <c r="B498" s="20">
        <v>166</v>
      </c>
      <c r="C498" s="20">
        <v>482</v>
      </c>
      <c r="D498" s="20">
        <f>LOOKUP(B498,'Batch 3'!$K$34:$K$606,'Batch 3'!$L$34:$L$606)</f>
        <v>1182</v>
      </c>
      <c r="E498" s="20">
        <f>LOOKUP(B498,'Batch 3'!$C$34:$C$625,'Batch 3'!$E$34:$E$625)</f>
        <v>21600</v>
      </c>
      <c r="F498" s="20">
        <f t="shared" si="21"/>
        <v>1.1819999999999999</v>
      </c>
      <c r="G498" s="20">
        <f t="shared" si="22"/>
        <v>21.6</v>
      </c>
      <c r="H498" s="26">
        <f>LOOKUP(B498,'Batch 3'!$K$34:$K$606,'Batch 3'!$P$34:$P$606)</f>
        <v>0.54100000000000004</v>
      </c>
      <c r="I498" s="28">
        <f t="shared" si="23"/>
        <v>11.534620000000002</v>
      </c>
    </row>
    <row r="499" spans="1:9" ht="20.100000000000001" customHeight="1" x14ac:dyDescent="0.2">
      <c r="B499" s="20">
        <v>167</v>
      </c>
      <c r="C499" s="20">
        <v>483</v>
      </c>
      <c r="D499" s="20">
        <f>LOOKUP(B499,'Batch 3'!$K$34:$K$606,'Batch 3'!$L$34:$L$606)</f>
        <v>1142</v>
      </c>
      <c r="E499" s="20">
        <f>LOOKUP(B499,'Batch 3'!$C$34:$C$625,'Batch 3'!$E$34:$E$625)</f>
        <v>21600</v>
      </c>
      <c r="F499" s="20">
        <f t="shared" si="21"/>
        <v>1.1419999999999999</v>
      </c>
      <c r="G499" s="20">
        <f t="shared" si="22"/>
        <v>21.6</v>
      </c>
      <c r="H499" s="26">
        <f>LOOKUP(B499,'Batch 3'!$K$34:$K$606,'Batch 3'!$P$34:$P$606)</f>
        <v>0.54749999999999999</v>
      </c>
      <c r="I499" s="28">
        <f t="shared" si="23"/>
        <v>11.567275000000002</v>
      </c>
    </row>
    <row r="500" spans="1:9" ht="20.100000000000001" customHeight="1" x14ac:dyDescent="0.2">
      <c r="B500" s="20">
        <v>168</v>
      </c>
      <c r="C500" s="20">
        <v>484</v>
      </c>
      <c r="D500" s="20">
        <f>LOOKUP(B500,'Batch 3'!$K$34:$K$606,'Batch 3'!$L$34:$L$606)</f>
        <v>1104</v>
      </c>
      <c r="E500" s="20">
        <f>LOOKUP(B500,'Batch 3'!$C$34:$C$625,'Batch 3'!$E$34:$E$625)</f>
        <v>21700</v>
      </c>
      <c r="F500" s="20">
        <f t="shared" si="21"/>
        <v>1.1040000000000001</v>
      </c>
      <c r="G500" s="20">
        <f t="shared" si="22"/>
        <v>21.7</v>
      </c>
      <c r="H500" s="26">
        <f>LOOKUP(B500,'Batch 3'!$K$34:$K$606,'Batch 3'!$P$34:$P$606)</f>
        <v>0.55449999999999999</v>
      </c>
      <c r="I500" s="28">
        <f t="shared" si="23"/>
        <v>11.600335000000003</v>
      </c>
    </row>
    <row r="501" spans="1:9" ht="20.100000000000001" customHeight="1" x14ac:dyDescent="0.2">
      <c r="B501" s="20">
        <v>169</v>
      </c>
      <c r="C501" s="20">
        <v>485</v>
      </c>
      <c r="D501" s="20">
        <f>LOOKUP(B501,'Batch 3'!$K$34:$K$606,'Batch 3'!$L$34:$L$606)</f>
        <v>1065</v>
      </c>
      <c r="E501" s="20">
        <f>LOOKUP(B501,'Batch 3'!$C$34:$C$625,'Batch 3'!$E$34:$E$625)</f>
        <v>21600</v>
      </c>
      <c r="F501" s="20">
        <f t="shared" si="21"/>
        <v>1.0649999999999999</v>
      </c>
      <c r="G501" s="20">
        <f t="shared" si="22"/>
        <v>21.6</v>
      </c>
      <c r="H501" s="26">
        <f>LOOKUP(B501,'Batch 3'!$K$34:$K$606,'Batch 3'!$P$34:$P$606)</f>
        <v>0.5615</v>
      </c>
      <c r="I501" s="28">
        <f t="shared" si="23"/>
        <v>11.633815000000004</v>
      </c>
    </row>
    <row r="502" spans="1:9" ht="20.100000000000001" customHeight="1" x14ac:dyDescent="0.2">
      <c r="B502" s="20">
        <v>170</v>
      </c>
      <c r="C502" s="20">
        <v>486</v>
      </c>
      <c r="D502" s="20">
        <f>LOOKUP(B502,'Batch 3'!$K$34:$K$606,'Batch 3'!$L$34:$L$606)</f>
        <v>1026</v>
      </c>
      <c r="E502" s="20">
        <f>LOOKUP(B502,'Batch 3'!$C$34:$C$625,'Batch 3'!$E$34:$E$625)</f>
        <v>21700</v>
      </c>
      <c r="F502" s="20">
        <f t="shared" si="21"/>
        <v>1.026</v>
      </c>
      <c r="G502" s="20">
        <f t="shared" si="22"/>
        <v>21.7</v>
      </c>
      <c r="H502" s="26">
        <f>LOOKUP(B502,'Batch 3'!$K$34:$K$606,'Batch 3'!$P$34:$P$606)</f>
        <v>0.56900000000000006</v>
      </c>
      <c r="I502" s="28">
        <f t="shared" si="23"/>
        <v>11.667730000000004</v>
      </c>
    </row>
    <row r="503" spans="1:9" ht="20.100000000000001" customHeight="1" x14ac:dyDescent="0.2">
      <c r="B503" s="20">
        <v>171</v>
      </c>
      <c r="C503" s="20">
        <v>487</v>
      </c>
      <c r="D503" s="20">
        <f>LOOKUP(B503,'Batch 3'!$K$34:$K$606,'Batch 3'!$L$34:$L$606)</f>
        <v>987</v>
      </c>
      <c r="E503" s="20">
        <f>LOOKUP(B503,'Batch 3'!$C$34:$C$625,'Batch 3'!$E$34:$E$625)</f>
        <v>21700</v>
      </c>
      <c r="F503" s="20">
        <f t="shared" si="21"/>
        <v>0.98699999999999999</v>
      </c>
      <c r="G503" s="20">
        <f t="shared" si="22"/>
        <v>21.7</v>
      </c>
      <c r="H503" s="26">
        <f>LOOKUP(B503,'Batch 3'!$K$34:$K$606,'Batch 3'!$P$34:$P$606)</f>
        <v>0.57699999999999996</v>
      </c>
      <c r="I503" s="28">
        <f t="shared" si="23"/>
        <v>11.702110000000005</v>
      </c>
    </row>
    <row r="504" spans="1:9" ht="20.100000000000001" customHeight="1" x14ac:dyDescent="0.2">
      <c r="A504" s="18" t="s">
        <v>36</v>
      </c>
      <c r="B504" s="20">
        <v>0</v>
      </c>
      <c r="C504" s="20">
        <v>488</v>
      </c>
      <c r="D504" s="20">
        <f>LOOKUP(B504,'Batch 4'!$K$34:$K$606,'Batch 4'!$L$34:$L$606)</f>
        <v>8000</v>
      </c>
      <c r="E504" s="20">
        <f>LOOKUP(B504,'Batch 4'!$C$34:$C$625,'Batch 4'!$E$34:$E$625)</f>
        <v>21400</v>
      </c>
      <c r="F504" s="20">
        <f t="shared" si="21"/>
        <v>8</v>
      </c>
      <c r="G504" s="20">
        <f t="shared" si="22"/>
        <v>21.4</v>
      </c>
      <c r="H504" s="26">
        <f>LOOKUP(B504,'Batch 4'!$K$34:$K$606,'Batch 4'!$P$34:$P$606)</f>
        <v>0</v>
      </c>
      <c r="I504" s="28">
        <f t="shared" si="23"/>
        <v>11.719420000000005</v>
      </c>
    </row>
    <row r="505" spans="1:9" ht="20.100000000000001" customHeight="1" x14ac:dyDescent="0.2">
      <c r="B505" s="20">
        <v>1</v>
      </c>
      <c r="C505" s="20">
        <v>489</v>
      </c>
      <c r="D505" s="20">
        <f>LOOKUP(B505,'Batch 4'!$K$34:$K$606,'Batch 4'!$L$34:$L$606)</f>
        <v>7960</v>
      </c>
      <c r="E505" s="20">
        <f>LOOKUP(B505,'Batch 4'!$C$34:$C$625,'Batch 4'!$E$34:$E$625)</f>
        <v>21500</v>
      </c>
      <c r="F505" s="20">
        <f t="shared" si="21"/>
        <v>7.96</v>
      </c>
      <c r="G505" s="20">
        <f t="shared" si="22"/>
        <v>21.5</v>
      </c>
      <c r="H505" s="26">
        <f>LOOKUP(B505,'Batch 4'!$K$34:$K$606,'Batch 4'!$P$34:$P$606)</f>
        <v>0.372</v>
      </c>
      <c r="I505" s="28">
        <f t="shared" si="23"/>
        <v>11.730580000000005</v>
      </c>
    </row>
    <row r="506" spans="1:9" ht="20.100000000000001" customHeight="1" x14ac:dyDescent="0.2">
      <c r="B506" s="20">
        <v>2</v>
      </c>
      <c r="C506" s="20">
        <v>490</v>
      </c>
      <c r="D506" s="20">
        <f>LOOKUP(B506,'Batch 4'!$K$34:$K$606,'Batch 4'!$L$34:$L$606)</f>
        <v>7920</v>
      </c>
      <c r="E506" s="20">
        <f>LOOKUP(B506,'Batch 4'!$C$34:$C$625,'Batch 4'!$E$34:$E$625)</f>
        <v>21500</v>
      </c>
      <c r="F506" s="20">
        <f t="shared" si="21"/>
        <v>7.92</v>
      </c>
      <c r="G506" s="20">
        <f t="shared" si="22"/>
        <v>21.5</v>
      </c>
      <c r="H506" s="26">
        <f>LOOKUP(B506,'Batch 4'!$K$34:$K$606,'Batch 4'!$P$34:$P$606)</f>
        <v>0.3795</v>
      </c>
      <c r="I506" s="28">
        <f t="shared" si="23"/>
        <v>11.753125000000004</v>
      </c>
    </row>
    <row r="507" spans="1:9" ht="20.100000000000001" customHeight="1" x14ac:dyDescent="0.2">
      <c r="B507" s="20">
        <v>3</v>
      </c>
      <c r="C507" s="20">
        <v>491</v>
      </c>
      <c r="D507" s="20">
        <f>LOOKUP(B507,'Batch 4'!$K$34:$K$606,'Batch 4'!$L$34:$L$606)</f>
        <v>7870</v>
      </c>
      <c r="E507" s="20">
        <f>LOOKUP(B507,'Batch 4'!$C$34:$C$625,'Batch 4'!$E$34:$E$625)</f>
        <v>21500</v>
      </c>
      <c r="F507" s="20">
        <f t="shared" si="21"/>
        <v>7.87</v>
      </c>
      <c r="G507" s="20">
        <f t="shared" si="22"/>
        <v>21.5</v>
      </c>
      <c r="H507" s="26">
        <f>LOOKUP(B507,'Batch 4'!$K$34:$K$606,'Batch 4'!$P$34:$P$606)</f>
        <v>0.379</v>
      </c>
      <c r="I507" s="28">
        <f t="shared" si="23"/>
        <v>11.775880000000004</v>
      </c>
    </row>
    <row r="508" spans="1:9" ht="20.100000000000001" customHeight="1" x14ac:dyDescent="0.2">
      <c r="B508" s="20">
        <v>4</v>
      </c>
      <c r="C508" s="20">
        <v>492</v>
      </c>
      <c r="D508" s="20">
        <f>LOOKUP(B508,'Batch 4'!$K$34:$K$606,'Batch 4'!$L$34:$L$606)</f>
        <v>7830</v>
      </c>
      <c r="E508" s="20">
        <f>LOOKUP(B508,'Batch 4'!$C$34:$C$625,'Batch 4'!$E$34:$E$625)</f>
        <v>21500</v>
      </c>
      <c r="F508" s="20">
        <f t="shared" si="21"/>
        <v>7.83</v>
      </c>
      <c r="G508" s="20">
        <f t="shared" si="22"/>
        <v>21.5</v>
      </c>
      <c r="H508" s="26">
        <f>LOOKUP(B508,'Batch 4'!$K$34:$K$606,'Batch 4'!$P$34:$P$606)</f>
        <v>0.38</v>
      </c>
      <c r="I508" s="28">
        <f t="shared" si="23"/>
        <v>11.798650000000004</v>
      </c>
    </row>
    <row r="509" spans="1:9" ht="20.100000000000001" customHeight="1" x14ac:dyDescent="0.2">
      <c r="B509" s="20">
        <v>5</v>
      </c>
      <c r="C509" s="20">
        <v>493</v>
      </c>
      <c r="D509" s="20">
        <f>LOOKUP(B509,'Batch 4'!$K$34:$K$606,'Batch 4'!$L$34:$L$606)</f>
        <v>7790</v>
      </c>
      <c r="E509" s="20">
        <f>LOOKUP(B509,'Batch 4'!$C$34:$C$625,'Batch 4'!$E$34:$E$625)</f>
        <v>21600</v>
      </c>
      <c r="F509" s="20">
        <f t="shared" si="21"/>
        <v>7.79</v>
      </c>
      <c r="G509" s="20">
        <f t="shared" si="22"/>
        <v>21.6</v>
      </c>
      <c r="H509" s="26">
        <f>LOOKUP(B509,'Batch 4'!$K$34:$K$606,'Batch 4'!$P$34:$P$606)</f>
        <v>0.38100000000000001</v>
      </c>
      <c r="I509" s="28">
        <f t="shared" si="23"/>
        <v>11.821480000000005</v>
      </c>
    </row>
    <row r="510" spans="1:9" ht="20.100000000000001" customHeight="1" x14ac:dyDescent="0.2">
      <c r="B510" s="20">
        <v>6</v>
      </c>
      <c r="C510" s="20">
        <v>494</v>
      </c>
      <c r="D510" s="20">
        <f>LOOKUP(B510,'Batch 4'!$K$34:$K$606,'Batch 4'!$L$34:$L$606)</f>
        <v>7750</v>
      </c>
      <c r="E510" s="20">
        <f>LOOKUP(B510,'Batch 4'!$C$34:$C$625,'Batch 4'!$E$34:$E$625)</f>
        <v>21600</v>
      </c>
      <c r="F510" s="20">
        <f t="shared" si="21"/>
        <v>7.75</v>
      </c>
      <c r="G510" s="20">
        <f t="shared" si="22"/>
        <v>21.6</v>
      </c>
      <c r="H510" s="26">
        <f>LOOKUP(B510,'Batch 4'!$K$34:$K$606,'Batch 4'!$P$34:$P$606)</f>
        <v>0.38</v>
      </c>
      <c r="I510" s="28">
        <f t="shared" si="23"/>
        <v>11.844310000000005</v>
      </c>
    </row>
    <row r="511" spans="1:9" ht="20.100000000000001" customHeight="1" x14ac:dyDescent="0.2">
      <c r="B511" s="20">
        <v>7</v>
      </c>
      <c r="C511" s="20">
        <v>495</v>
      </c>
      <c r="D511" s="20">
        <f>LOOKUP(B511,'Batch 4'!$K$34:$K$606,'Batch 4'!$L$34:$L$606)</f>
        <v>7700</v>
      </c>
      <c r="E511" s="20">
        <f>LOOKUP(B511,'Batch 4'!$C$34:$C$625,'Batch 4'!$E$34:$E$625)</f>
        <v>21600</v>
      </c>
      <c r="F511" s="20">
        <f t="shared" si="21"/>
        <v>7.7</v>
      </c>
      <c r="G511" s="20">
        <f t="shared" si="22"/>
        <v>21.6</v>
      </c>
      <c r="H511" s="26">
        <f>LOOKUP(B511,'Batch 4'!$K$34:$K$606,'Batch 4'!$P$34:$P$606)</f>
        <v>0.3795</v>
      </c>
      <c r="I511" s="28">
        <f t="shared" si="23"/>
        <v>11.867095000000006</v>
      </c>
    </row>
    <row r="512" spans="1:9" ht="20.100000000000001" customHeight="1" x14ac:dyDescent="0.2">
      <c r="B512" s="20">
        <v>8</v>
      </c>
      <c r="C512" s="20">
        <v>496</v>
      </c>
      <c r="D512" s="20">
        <f>LOOKUP(B512,'Batch 4'!$K$34:$K$606,'Batch 4'!$L$34:$L$606)</f>
        <v>7660</v>
      </c>
      <c r="E512" s="20">
        <f>LOOKUP(B512,'Batch 4'!$C$34:$C$625,'Batch 4'!$E$34:$E$625)</f>
        <v>21600</v>
      </c>
      <c r="F512" s="20">
        <f t="shared" si="21"/>
        <v>7.66</v>
      </c>
      <c r="G512" s="20">
        <f t="shared" si="22"/>
        <v>21.6</v>
      </c>
      <c r="H512" s="26">
        <f>LOOKUP(B512,'Batch 4'!$K$34:$K$606,'Batch 4'!$P$34:$P$606)</f>
        <v>0.3805</v>
      </c>
      <c r="I512" s="28">
        <f t="shared" si="23"/>
        <v>11.889895000000006</v>
      </c>
    </row>
    <row r="513" spans="2:9" ht="20.100000000000001" customHeight="1" x14ac:dyDescent="0.2">
      <c r="B513" s="20">
        <v>9</v>
      </c>
      <c r="C513" s="20">
        <v>497</v>
      </c>
      <c r="D513" s="20">
        <f>LOOKUP(B513,'Batch 4'!$K$34:$K$606,'Batch 4'!$L$34:$L$606)</f>
        <v>7620</v>
      </c>
      <c r="E513" s="20">
        <f>LOOKUP(B513,'Batch 4'!$C$34:$C$625,'Batch 4'!$E$34:$E$625)</f>
        <v>21700</v>
      </c>
      <c r="F513" s="20">
        <f t="shared" si="21"/>
        <v>7.62</v>
      </c>
      <c r="G513" s="20">
        <f t="shared" si="22"/>
        <v>21.7</v>
      </c>
      <c r="H513" s="26">
        <f>LOOKUP(B513,'Batch 4'!$K$34:$K$606,'Batch 4'!$P$34:$P$606)</f>
        <v>0.38</v>
      </c>
      <c r="I513" s="28">
        <f t="shared" si="23"/>
        <v>11.912710000000006</v>
      </c>
    </row>
    <row r="514" spans="2:9" ht="20.100000000000001" customHeight="1" x14ac:dyDescent="0.2">
      <c r="B514" s="20">
        <v>10</v>
      </c>
      <c r="C514" s="20">
        <v>498</v>
      </c>
      <c r="D514" s="20">
        <f>LOOKUP(B514,'Batch 4'!$K$34:$K$606,'Batch 4'!$L$34:$L$606)</f>
        <v>7570</v>
      </c>
      <c r="E514" s="20">
        <f>LOOKUP(B514,'Batch 4'!$C$34:$C$625,'Batch 4'!$E$34:$E$625)</f>
        <v>21700</v>
      </c>
      <c r="F514" s="20">
        <f t="shared" si="21"/>
        <v>7.57</v>
      </c>
      <c r="G514" s="20">
        <f t="shared" si="22"/>
        <v>21.7</v>
      </c>
      <c r="H514" s="26">
        <f>LOOKUP(B514,'Batch 4'!$K$34:$K$606,'Batch 4'!$P$34:$P$606)</f>
        <v>0.3805</v>
      </c>
      <c r="I514" s="28">
        <f t="shared" si="23"/>
        <v>11.935525000000005</v>
      </c>
    </row>
    <row r="515" spans="2:9" ht="20.100000000000001" customHeight="1" x14ac:dyDescent="0.2">
      <c r="B515" s="20">
        <v>11</v>
      </c>
      <c r="C515" s="20">
        <v>499</v>
      </c>
      <c r="D515" s="20">
        <f>LOOKUP(B515,'Batch 4'!$K$34:$K$606,'Batch 4'!$L$34:$L$606)</f>
        <v>7530</v>
      </c>
      <c r="E515" s="20">
        <f>LOOKUP(B515,'Batch 4'!$C$34:$C$625,'Batch 4'!$E$34:$E$625)</f>
        <v>21700</v>
      </c>
      <c r="F515" s="20">
        <f t="shared" si="21"/>
        <v>7.53</v>
      </c>
      <c r="G515" s="20">
        <f t="shared" si="22"/>
        <v>21.7</v>
      </c>
      <c r="H515" s="26">
        <f>LOOKUP(B515,'Batch 4'!$K$34:$K$606,'Batch 4'!$P$34:$P$606)</f>
        <v>0.37966666666666671</v>
      </c>
      <c r="I515" s="28">
        <f t="shared" si="23"/>
        <v>11.958330000000005</v>
      </c>
    </row>
    <row r="516" spans="2:9" ht="20.100000000000001" customHeight="1" x14ac:dyDescent="0.2">
      <c r="B516" s="20">
        <v>12</v>
      </c>
      <c r="C516" s="20">
        <v>500</v>
      </c>
      <c r="D516" s="20">
        <f>LOOKUP(B516,'Batch 4'!$K$34:$K$606,'Batch 4'!$L$34:$L$606)</f>
        <v>7490</v>
      </c>
      <c r="E516" s="20">
        <f>LOOKUP(B516,'Batch 4'!$C$34:$C$625,'Batch 4'!$E$34:$E$625)</f>
        <v>21700</v>
      </c>
      <c r="F516" s="20">
        <f t="shared" si="21"/>
        <v>7.49</v>
      </c>
      <c r="G516" s="20">
        <f t="shared" si="22"/>
        <v>21.7</v>
      </c>
      <c r="H516" s="26">
        <f>LOOKUP(B516,'Batch 4'!$K$34:$K$606,'Batch 4'!$P$34:$P$606)</f>
        <v>0.3805</v>
      </c>
      <c r="I516" s="28">
        <f t="shared" si="23"/>
        <v>11.981135000000005</v>
      </c>
    </row>
    <row r="517" spans="2:9" ht="20.100000000000001" customHeight="1" x14ac:dyDescent="0.2">
      <c r="B517" s="20">
        <v>13</v>
      </c>
      <c r="C517" s="20">
        <v>501</v>
      </c>
      <c r="D517" s="20">
        <f>LOOKUP(B517,'Batch 4'!$K$34:$K$606,'Batch 4'!$L$34:$L$606)</f>
        <v>7440</v>
      </c>
      <c r="E517" s="20">
        <f>LOOKUP(B517,'Batch 4'!$C$34:$C$625,'Batch 4'!$E$34:$E$625)</f>
        <v>21800</v>
      </c>
      <c r="F517" s="20">
        <f t="shared" si="21"/>
        <v>7.44</v>
      </c>
      <c r="G517" s="20">
        <f t="shared" si="22"/>
        <v>21.8</v>
      </c>
      <c r="H517" s="26">
        <f>LOOKUP(B517,'Batch 4'!$K$34:$K$606,'Batch 4'!$P$34:$P$606)</f>
        <v>0.38100000000000001</v>
      </c>
      <c r="I517" s="28">
        <f t="shared" si="23"/>
        <v>12.003980000000006</v>
      </c>
    </row>
    <row r="518" spans="2:9" ht="20.100000000000001" customHeight="1" x14ac:dyDescent="0.2">
      <c r="B518" s="20">
        <v>14</v>
      </c>
      <c r="C518" s="20">
        <v>502</v>
      </c>
      <c r="D518" s="20">
        <f>LOOKUP(B518,'Batch 4'!$K$34:$K$606,'Batch 4'!$L$34:$L$606)</f>
        <v>7400</v>
      </c>
      <c r="E518" s="20">
        <f>LOOKUP(B518,'Batch 4'!$C$34:$C$625,'Batch 4'!$E$34:$E$625)</f>
        <v>21800</v>
      </c>
      <c r="F518" s="20">
        <f t="shared" si="21"/>
        <v>7.4</v>
      </c>
      <c r="G518" s="20">
        <f t="shared" si="22"/>
        <v>21.8</v>
      </c>
      <c r="H518" s="26">
        <f>LOOKUP(B518,'Batch 4'!$K$34:$K$606,'Batch 4'!$P$34:$P$606)</f>
        <v>0.38066666666666671</v>
      </c>
      <c r="I518" s="28">
        <f t="shared" si="23"/>
        <v>12.026830000000006</v>
      </c>
    </row>
    <row r="519" spans="2:9" ht="20.100000000000001" customHeight="1" x14ac:dyDescent="0.2">
      <c r="B519" s="20">
        <v>15</v>
      </c>
      <c r="C519" s="20">
        <v>503</v>
      </c>
      <c r="D519" s="20">
        <f>LOOKUP(B519,'Batch 4'!$K$34:$K$606,'Batch 4'!$L$34:$L$606)</f>
        <v>7360</v>
      </c>
      <c r="E519" s="20">
        <f>LOOKUP(B519,'Batch 4'!$C$34:$C$625,'Batch 4'!$E$34:$E$625)</f>
        <v>21800</v>
      </c>
      <c r="F519" s="20">
        <f t="shared" si="21"/>
        <v>7.36</v>
      </c>
      <c r="G519" s="20">
        <f t="shared" si="22"/>
        <v>21.8</v>
      </c>
      <c r="H519" s="26">
        <f>LOOKUP(B519,'Batch 4'!$K$34:$K$606,'Batch 4'!$P$34:$P$606)</f>
        <v>0.38</v>
      </c>
      <c r="I519" s="28">
        <f t="shared" si="23"/>
        <v>12.049650000000005</v>
      </c>
    </row>
    <row r="520" spans="2:9" ht="20.100000000000001" customHeight="1" x14ac:dyDescent="0.2">
      <c r="B520" s="20">
        <v>16</v>
      </c>
      <c r="C520" s="20">
        <v>504</v>
      </c>
      <c r="D520" s="20">
        <f>LOOKUP(B520,'Batch 4'!$K$34:$K$606,'Batch 4'!$L$34:$L$606)</f>
        <v>7320</v>
      </c>
      <c r="E520" s="20">
        <f>LOOKUP(B520,'Batch 4'!$C$34:$C$625,'Batch 4'!$E$34:$E$625)</f>
        <v>21800</v>
      </c>
      <c r="F520" s="20">
        <f t="shared" si="21"/>
        <v>7.32</v>
      </c>
      <c r="G520" s="20">
        <f t="shared" si="22"/>
        <v>21.8</v>
      </c>
      <c r="H520" s="26">
        <f>LOOKUP(B520,'Batch 4'!$K$34:$K$606,'Batch 4'!$P$34:$P$606)</f>
        <v>0.3805</v>
      </c>
      <c r="I520" s="28">
        <f t="shared" si="23"/>
        <v>12.072465000000005</v>
      </c>
    </row>
    <row r="521" spans="2:9" ht="20.100000000000001" customHeight="1" x14ac:dyDescent="0.2">
      <c r="B521" s="20">
        <v>17</v>
      </c>
      <c r="C521" s="20">
        <v>505</v>
      </c>
      <c r="D521" s="20">
        <f>LOOKUP(B521,'Batch 4'!$K$34:$K$606,'Batch 4'!$L$34:$L$606)</f>
        <v>7280</v>
      </c>
      <c r="E521" s="20">
        <f>LOOKUP(B521,'Batch 4'!$C$34:$C$625,'Batch 4'!$E$34:$E$625)</f>
        <v>21900</v>
      </c>
      <c r="F521" s="20">
        <f t="shared" si="21"/>
        <v>7.28</v>
      </c>
      <c r="G521" s="20">
        <f t="shared" si="22"/>
        <v>21.9</v>
      </c>
      <c r="H521" s="26">
        <f>LOOKUP(B521,'Batch 4'!$K$34:$K$606,'Batch 4'!$P$34:$P$606)</f>
        <v>0.38</v>
      </c>
      <c r="I521" s="28">
        <f t="shared" si="23"/>
        <v>12.095280000000004</v>
      </c>
    </row>
    <row r="522" spans="2:9" ht="20.100000000000001" customHeight="1" x14ac:dyDescent="0.2">
      <c r="B522" s="20">
        <v>18</v>
      </c>
      <c r="C522" s="20">
        <v>506</v>
      </c>
      <c r="D522" s="20">
        <f>LOOKUP(B522,'Batch 4'!$K$34:$K$606,'Batch 4'!$L$34:$L$606)</f>
        <v>7230</v>
      </c>
      <c r="E522" s="20">
        <f>LOOKUP(B522,'Batch 4'!$C$34:$C$625,'Batch 4'!$E$34:$E$625)</f>
        <v>21900</v>
      </c>
      <c r="F522" s="20">
        <f t="shared" si="21"/>
        <v>7.23</v>
      </c>
      <c r="G522" s="20">
        <f t="shared" si="22"/>
        <v>21.9</v>
      </c>
      <c r="H522" s="26">
        <f>LOOKUP(B522,'Batch 4'!$K$34:$K$606,'Batch 4'!$P$34:$P$606)</f>
        <v>0.38</v>
      </c>
      <c r="I522" s="28">
        <f t="shared" si="23"/>
        <v>12.118080000000004</v>
      </c>
    </row>
    <row r="523" spans="2:9" ht="20.100000000000001" customHeight="1" x14ac:dyDescent="0.2">
      <c r="B523" s="20">
        <v>19</v>
      </c>
      <c r="C523" s="20">
        <v>507</v>
      </c>
      <c r="D523" s="20">
        <f>LOOKUP(B523,'Batch 4'!$K$34:$K$606,'Batch 4'!$L$34:$L$606)</f>
        <v>7190</v>
      </c>
      <c r="E523" s="20">
        <f>LOOKUP(B523,'Batch 4'!$C$34:$C$625,'Batch 4'!$E$34:$E$625)</f>
        <v>21900</v>
      </c>
      <c r="F523" s="20">
        <f t="shared" si="21"/>
        <v>7.19</v>
      </c>
      <c r="G523" s="20">
        <f t="shared" si="22"/>
        <v>21.9</v>
      </c>
      <c r="H523" s="26">
        <f>LOOKUP(B523,'Batch 4'!$K$34:$K$606,'Batch 4'!$P$34:$P$606)</f>
        <v>0.38100000000000001</v>
      </c>
      <c r="I523" s="28">
        <f t="shared" si="23"/>
        <v>12.140910000000005</v>
      </c>
    </row>
    <row r="524" spans="2:9" ht="20.100000000000001" customHeight="1" x14ac:dyDescent="0.2">
      <c r="B524" s="20">
        <v>20</v>
      </c>
      <c r="C524" s="20">
        <v>508</v>
      </c>
      <c r="D524" s="20">
        <f>LOOKUP(B524,'Batch 4'!$K$34:$K$606,'Batch 4'!$L$34:$L$606)</f>
        <v>7150</v>
      </c>
      <c r="E524" s="20">
        <f>LOOKUP(B524,'Batch 4'!$C$34:$C$625,'Batch 4'!$E$34:$E$625)</f>
        <v>21900</v>
      </c>
      <c r="F524" s="20">
        <f t="shared" si="21"/>
        <v>7.15</v>
      </c>
      <c r="G524" s="20">
        <f t="shared" si="22"/>
        <v>21.9</v>
      </c>
      <c r="H524" s="26">
        <f>LOOKUP(B524,'Batch 4'!$K$34:$K$606,'Batch 4'!$P$34:$P$606)</f>
        <v>0.38033333333333336</v>
      </c>
      <c r="I524" s="28">
        <f t="shared" si="23"/>
        <v>12.163750000000006</v>
      </c>
    </row>
    <row r="525" spans="2:9" ht="20.100000000000001" customHeight="1" x14ac:dyDescent="0.2">
      <c r="B525" s="20">
        <v>21</v>
      </c>
      <c r="C525" s="20">
        <v>509</v>
      </c>
      <c r="D525" s="20">
        <f>LOOKUP(B525,'Batch 4'!$K$34:$K$606,'Batch 4'!$L$34:$L$606)</f>
        <v>7110</v>
      </c>
      <c r="E525" s="20">
        <f>LOOKUP(B525,'Batch 4'!$C$34:$C$625,'Batch 4'!$E$34:$E$625)</f>
        <v>22000</v>
      </c>
      <c r="F525" s="20">
        <f t="shared" si="21"/>
        <v>7.11</v>
      </c>
      <c r="G525" s="20">
        <f t="shared" si="22"/>
        <v>22</v>
      </c>
      <c r="H525" s="26">
        <f>LOOKUP(B525,'Batch 4'!$K$34:$K$606,'Batch 4'!$P$34:$P$606)</f>
        <v>0.38200000000000001</v>
      </c>
      <c r="I525" s="28">
        <f t="shared" si="23"/>
        <v>12.186620000000005</v>
      </c>
    </row>
    <row r="526" spans="2:9" ht="20.100000000000001" customHeight="1" x14ac:dyDescent="0.2">
      <c r="B526" s="20">
        <v>22</v>
      </c>
      <c r="C526" s="20">
        <v>510</v>
      </c>
      <c r="D526" s="20">
        <f>LOOKUP(B526,'Batch 4'!$K$34:$K$606,'Batch 4'!$L$34:$L$606)</f>
        <v>7070</v>
      </c>
      <c r="E526" s="20">
        <f>LOOKUP(B526,'Batch 4'!$C$34:$C$625,'Batch 4'!$E$34:$E$625)</f>
        <v>22000</v>
      </c>
      <c r="F526" s="20">
        <f t="shared" si="21"/>
        <v>7.07</v>
      </c>
      <c r="G526" s="20">
        <f t="shared" si="22"/>
        <v>22</v>
      </c>
      <c r="H526" s="26">
        <f>LOOKUP(B526,'Batch 4'!$K$34:$K$606,'Batch 4'!$P$34:$P$606)</f>
        <v>0.3805</v>
      </c>
      <c r="I526" s="28">
        <f t="shared" si="23"/>
        <v>12.209495000000006</v>
      </c>
    </row>
    <row r="527" spans="2:9" ht="20.100000000000001" customHeight="1" x14ac:dyDescent="0.2">
      <c r="B527" s="20">
        <v>23</v>
      </c>
      <c r="C527" s="20">
        <v>511</v>
      </c>
      <c r="D527" s="20">
        <f>LOOKUP(B527,'Batch 4'!$K$34:$K$606,'Batch 4'!$L$34:$L$606)</f>
        <v>7020</v>
      </c>
      <c r="E527" s="20">
        <f>LOOKUP(B527,'Batch 4'!$C$34:$C$625,'Batch 4'!$E$34:$E$625)</f>
        <v>22000</v>
      </c>
      <c r="F527" s="20">
        <f t="shared" si="21"/>
        <v>7.02</v>
      </c>
      <c r="G527" s="20">
        <f t="shared" si="22"/>
        <v>22</v>
      </c>
      <c r="H527" s="26">
        <f>LOOKUP(B527,'Batch 4'!$K$34:$K$606,'Batch 4'!$P$34:$P$606)</f>
        <v>0.3805</v>
      </c>
      <c r="I527" s="28">
        <f t="shared" si="23"/>
        <v>12.232325000000007</v>
      </c>
    </row>
    <row r="528" spans="2:9" ht="20.100000000000001" customHeight="1" x14ac:dyDescent="0.2">
      <c r="B528" s="20">
        <v>24</v>
      </c>
      <c r="C528" s="20">
        <v>512</v>
      </c>
      <c r="D528" s="20">
        <f>LOOKUP(B528,'Batch 4'!$K$34:$K$606,'Batch 4'!$L$34:$L$606)</f>
        <v>6980</v>
      </c>
      <c r="E528" s="20">
        <f>LOOKUP(B528,'Batch 4'!$C$34:$C$625,'Batch 4'!$E$34:$E$625)</f>
        <v>22000</v>
      </c>
      <c r="F528" s="20">
        <f t="shared" si="21"/>
        <v>6.98</v>
      </c>
      <c r="G528" s="20">
        <f t="shared" si="22"/>
        <v>22</v>
      </c>
      <c r="H528" s="26">
        <f>LOOKUP(B528,'Batch 4'!$K$34:$K$606,'Batch 4'!$P$34:$P$606)</f>
        <v>0.38100000000000001</v>
      </c>
      <c r="I528" s="28">
        <f t="shared" si="23"/>
        <v>12.255170000000007</v>
      </c>
    </row>
    <row r="529" spans="1:9" ht="20.100000000000001" customHeight="1" x14ac:dyDescent="0.2">
      <c r="B529" s="20">
        <v>25</v>
      </c>
      <c r="C529" s="20">
        <v>513</v>
      </c>
      <c r="D529" s="20">
        <f>LOOKUP(B529,'Batch 4'!$K$34:$K$606,'Batch 4'!$L$34:$L$606)</f>
        <v>6940</v>
      </c>
      <c r="E529" s="20">
        <f>LOOKUP(B529,'Batch 4'!$C$34:$C$625,'Batch 4'!$E$34:$E$625)</f>
        <v>22000</v>
      </c>
      <c r="F529" s="20">
        <f t="shared" ref="F529:F592" si="24">D529/1000</f>
        <v>6.94</v>
      </c>
      <c r="G529" s="20">
        <f t="shared" ref="G529:G592" si="25">E529/1000</f>
        <v>22</v>
      </c>
      <c r="H529" s="26">
        <f>LOOKUP(B529,'Batch 4'!$K$34:$K$606,'Batch 4'!$P$34:$P$606)</f>
        <v>0.38</v>
      </c>
      <c r="I529" s="28">
        <f t="shared" si="23"/>
        <v>12.278000000000008</v>
      </c>
    </row>
    <row r="530" spans="1:9" ht="20.100000000000001" customHeight="1" x14ac:dyDescent="0.2">
      <c r="A530" s="18"/>
      <c r="B530" s="20">
        <v>26</v>
      </c>
      <c r="C530" s="20">
        <v>514</v>
      </c>
      <c r="D530" s="20">
        <f>LOOKUP(B530,'Batch 4'!$K$34:$K$606,'Batch 4'!$L$34:$L$606)</f>
        <v>6900</v>
      </c>
      <c r="E530" s="20">
        <f>LOOKUP(B530,'Batch 4'!$C$34:$C$625,'Batch 4'!$E$34:$E$625)</f>
        <v>22100</v>
      </c>
      <c r="F530" s="20">
        <f t="shared" si="24"/>
        <v>6.9</v>
      </c>
      <c r="G530" s="20">
        <f t="shared" si="25"/>
        <v>22.1</v>
      </c>
      <c r="H530" s="26">
        <f>LOOKUP(B530,'Batch 4'!$K$34:$K$606,'Batch 4'!$P$34:$P$606)</f>
        <v>0.38100000000000001</v>
      </c>
      <c r="I530" s="28">
        <f t="shared" ref="I530:I593" si="26">AVERAGE(H530,H529)*((C530-C529)/60)*3.6+I529</f>
        <v>12.300830000000008</v>
      </c>
    </row>
    <row r="531" spans="1:9" ht="20.100000000000001" customHeight="1" x14ac:dyDescent="0.2">
      <c r="B531" s="20">
        <v>27</v>
      </c>
      <c r="C531" s="20">
        <v>515</v>
      </c>
      <c r="D531" s="20">
        <f>LOOKUP(B531,'Batch 4'!$K$34:$K$606,'Batch 4'!$L$34:$L$606)</f>
        <v>6850</v>
      </c>
      <c r="E531" s="20">
        <f>LOOKUP(B531,'Batch 4'!$C$34:$C$625,'Batch 4'!$E$34:$E$625)</f>
        <v>22100</v>
      </c>
      <c r="F531" s="20">
        <f t="shared" si="24"/>
        <v>6.85</v>
      </c>
      <c r="G531" s="20">
        <f t="shared" si="25"/>
        <v>22.1</v>
      </c>
      <c r="H531" s="26">
        <f>LOOKUP(B531,'Batch 4'!$K$34:$K$606,'Batch 4'!$P$34:$P$606)</f>
        <v>0.3805</v>
      </c>
      <c r="I531" s="28">
        <f t="shared" si="26"/>
        <v>12.323675000000009</v>
      </c>
    </row>
    <row r="532" spans="1:9" ht="20.100000000000001" customHeight="1" x14ac:dyDescent="0.2">
      <c r="B532" s="20">
        <v>28</v>
      </c>
      <c r="C532" s="20">
        <v>516</v>
      </c>
      <c r="D532" s="20">
        <f>LOOKUP(B532,'Batch 4'!$K$34:$K$606,'Batch 4'!$L$34:$L$606)</f>
        <v>6810</v>
      </c>
      <c r="E532" s="20">
        <f>LOOKUP(B532,'Batch 4'!$C$34:$C$625,'Batch 4'!$E$34:$E$625)</f>
        <v>22100</v>
      </c>
      <c r="F532" s="20">
        <f t="shared" si="24"/>
        <v>6.81</v>
      </c>
      <c r="G532" s="20">
        <f t="shared" si="25"/>
        <v>22.1</v>
      </c>
      <c r="H532" s="26">
        <f>LOOKUP(B532,'Batch 4'!$K$34:$K$606,'Batch 4'!$P$34:$P$606)</f>
        <v>0.38100000000000001</v>
      </c>
      <c r="I532" s="28">
        <f t="shared" si="26"/>
        <v>12.346520000000009</v>
      </c>
    </row>
    <row r="533" spans="1:9" ht="20.100000000000001" customHeight="1" x14ac:dyDescent="0.2">
      <c r="B533" s="20">
        <v>29</v>
      </c>
      <c r="C533" s="20">
        <v>517</v>
      </c>
      <c r="D533" s="20">
        <f>LOOKUP(B533,'Batch 4'!$K$34:$K$606,'Batch 4'!$L$34:$L$606)</f>
        <v>6770</v>
      </c>
      <c r="E533" s="20">
        <f>LOOKUP(B533,'Batch 4'!$C$34:$C$625,'Batch 4'!$E$34:$E$625)</f>
        <v>22100</v>
      </c>
      <c r="F533" s="20">
        <f t="shared" si="24"/>
        <v>6.77</v>
      </c>
      <c r="G533" s="20">
        <f t="shared" si="25"/>
        <v>22.1</v>
      </c>
      <c r="H533" s="26">
        <f>LOOKUP(B533,'Batch 4'!$K$34:$K$606,'Batch 4'!$P$34:$P$606)</f>
        <v>0.38100000000000001</v>
      </c>
      <c r="I533" s="28">
        <f t="shared" si="26"/>
        <v>12.369380000000008</v>
      </c>
    </row>
    <row r="534" spans="1:9" ht="20.100000000000001" customHeight="1" x14ac:dyDescent="0.2">
      <c r="B534" s="20">
        <v>30</v>
      </c>
      <c r="C534" s="20">
        <v>518</v>
      </c>
      <c r="D534" s="20">
        <f>LOOKUP(B534,'Batch 4'!$K$34:$K$606,'Batch 4'!$L$34:$L$606)</f>
        <v>6730</v>
      </c>
      <c r="E534" s="20">
        <f>LOOKUP(B534,'Batch 4'!$C$34:$C$625,'Batch 4'!$E$34:$E$625)</f>
        <v>22200</v>
      </c>
      <c r="F534" s="20">
        <f t="shared" si="24"/>
        <v>6.73</v>
      </c>
      <c r="G534" s="20">
        <f t="shared" si="25"/>
        <v>22.2</v>
      </c>
      <c r="H534" s="26">
        <f>LOOKUP(B534,'Batch 4'!$K$34:$K$606,'Batch 4'!$P$34:$P$606)</f>
        <v>0.38150000000000001</v>
      </c>
      <c r="I534" s="28">
        <f t="shared" si="26"/>
        <v>12.392255000000009</v>
      </c>
    </row>
    <row r="535" spans="1:9" ht="20.100000000000001" customHeight="1" x14ac:dyDescent="0.2">
      <c r="B535" s="20">
        <v>31</v>
      </c>
      <c r="C535" s="20">
        <v>519</v>
      </c>
      <c r="D535" s="20">
        <f>LOOKUP(B535,'Batch 4'!$K$34:$K$606,'Batch 4'!$L$34:$L$606)</f>
        <v>6690</v>
      </c>
      <c r="E535" s="20">
        <f>LOOKUP(B535,'Batch 4'!$C$34:$C$625,'Batch 4'!$E$34:$E$625)</f>
        <v>22200</v>
      </c>
      <c r="F535" s="20">
        <f t="shared" si="24"/>
        <v>6.69</v>
      </c>
      <c r="G535" s="20">
        <f t="shared" si="25"/>
        <v>22.2</v>
      </c>
      <c r="H535" s="26">
        <f>LOOKUP(B535,'Batch 4'!$K$34:$K$606,'Batch 4'!$P$34:$P$606)</f>
        <v>0.38150000000000001</v>
      </c>
      <c r="I535" s="28">
        <f t="shared" si="26"/>
        <v>12.41514500000001</v>
      </c>
    </row>
    <row r="536" spans="1:9" ht="20.100000000000001" customHeight="1" x14ac:dyDescent="0.2">
      <c r="B536" s="20">
        <v>32</v>
      </c>
      <c r="C536" s="20">
        <v>520</v>
      </c>
      <c r="D536" s="20">
        <f>LOOKUP(B536,'Batch 4'!$K$34:$K$606,'Batch 4'!$L$34:$L$606)</f>
        <v>6650</v>
      </c>
      <c r="E536" s="20">
        <f>LOOKUP(B536,'Batch 4'!$C$34:$C$625,'Batch 4'!$E$34:$E$625)</f>
        <v>22200</v>
      </c>
      <c r="F536" s="20">
        <f t="shared" si="24"/>
        <v>6.65</v>
      </c>
      <c r="G536" s="20">
        <f t="shared" si="25"/>
        <v>22.2</v>
      </c>
      <c r="H536" s="26">
        <f>LOOKUP(B536,'Batch 4'!$K$34:$K$606,'Batch 4'!$P$34:$P$606)</f>
        <v>0.38200000000000001</v>
      </c>
      <c r="I536" s="28">
        <f t="shared" si="26"/>
        <v>12.438050000000009</v>
      </c>
    </row>
    <row r="537" spans="1:9" ht="20.100000000000001" customHeight="1" x14ac:dyDescent="0.2">
      <c r="B537" s="20">
        <v>33</v>
      </c>
      <c r="C537" s="20">
        <v>521</v>
      </c>
      <c r="D537" s="20">
        <f>LOOKUP(B537,'Batch 4'!$K$34:$K$606,'Batch 4'!$L$34:$L$606)</f>
        <v>6610</v>
      </c>
      <c r="E537" s="20">
        <f>LOOKUP(B537,'Batch 4'!$C$34:$C$625,'Batch 4'!$E$34:$E$625)</f>
        <v>22200</v>
      </c>
      <c r="F537" s="20">
        <f t="shared" si="24"/>
        <v>6.61</v>
      </c>
      <c r="G537" s="20">
        <f t="shared" si="25"/>
        <v>22.2</v>
      </c>
      <c r="H537" s="26">
        <f>LOOKUP(B537,'Batch 4'!$K$34:$K$606,'Batch 4'!$P$34:$P$606)</f>
        <v>0.38100000000000001</v>
      </c>
      <c r="I537" s="28">
        <f t="shared" si="26"/>
        <v>12.46094000000001</v>
      </c>
    </row>
    <row r="538" spans="1:9" ht="20.100000000000001" customHeight="1" x14ac:dyDescent="0.2">
      <c r="B538" s="20">
        <v>34</v>
      </c>
      <c r="C538" s="20">
        <v>522</v>
      </c>
      <c r="D538" s="20">
        <f>LOOKUP(B538,'Batch 4'!$K$34:$K$606,'Batch 4'!$L$34:$L$606)</f>
        <v>6570</v>
      </c>
      <c r="E538" s="20">
        <f>LOOKUP(B538,'Batch 4'!$C$34:$C$625,'Batch 4'!$E$34:$E$625)</f>
        <v>22300</v>
      </c>
      <c r="F538" s="20">
        <f t="shared" si="24"/>
        <v>6.57</v>
      </c>
      <c r="G538" s="20">
        <f t="shared" si="25"/>
        <v>22.3</v>
      </c>
      <c r="H538" s="26">
        <f>LOOKUP(B538,'Batch 4'!$K$34:$K$606,'Batch 4'!$P$34:$P$606)</f>
        <v>0.38100000000000001</v>
      </c>
      <c r="I538" s="28">
        <f t="shared" si="26"/>
        <v>12.483800000000009</v>
      </c>
    </row>
    <row r="539" spans="1:9" ht="20.100000000000001" customHeight="1" x14ac:dyDescent="0.2">
      <c r="B539" s="20">
        <v>35</v>
      </c>
      <c r="C539" s="20">
        <v>523</v>
      </c>
      <c r="D539" s="20">
        <f>LOOKUP(B539,'Batch 4'!$K$34:$K$606,'Batch 4'!$L$34:$L$606)</f>
        <v>6520</v>
      </c>
      <c r="E539" s="20">
        <f>LOOKUP(B539,'Batch 4'!$C$34:$C$625,'Batch 4'!$E$34:$E$625)</f>
        <v>22300</v>
      </c>
      <c r="F539" s="20">
        <f t="shared" si="24"/>
        <v>6.52</v>
      </c>
      <c r="G539" s="20">
        <f t="shared" si="25"/>
        <v>22.3</v>
      </c>
      <c r="H539" s="26">
        <f>LOOKUP(B539,'Batch 4'!$K$34:$K$606,'Batch 4'!$P$34:$P$606)</f>
        <v>0.38100000000000001</v>
      </c>
      <c r="I539" s="28">
        <f t="shared" si="26"/>
        <v>12.506660000000009</v>
      </c>
    </row>
    <row r="540" spans="1:9" ht="20.100000000000001" customHeight="1" x14ac:dyDescent="0.2">
      <c r="B540" s="20">
        <v>36</v>
      </c>
      <c r="C540" s="20">
        <v>524</v>
      </c>
      <c r="D540" s="20">
        <f>LOOKUP(B540,'Batch 4'!$K$34:$K$606,'Batch 4'!$L$34:$L$606)</f>
        <v>6480</v>
      </c>
      <c r="E540" s="20">
        <f>LOOKUP(B540,'Batch 4'!$C$34:$C$625,'Batch 4'!$E$34:$E$625)</f>
        <v>22300</v>
      </c>
      <c r="F540" s="20">
        <f t="shared" si="24"/>
        <v>6.48</v>
      </c>
      <c r="G540" s="20">
        <f t="shared" si="25"/>
        <v>22.3</v>
      </c>
      <c r="H540" s="26">
        <f>LOOKUP(B540,'Batch 4'!$K$34:$K$606,'Batch 4'!$P$34:$P$606)</f>
        <v>0.38100000000000001</v>
      </c>
      <c r="I540" s="28">
        <f t="shared" si="26"/>
        <v>12.529520000000009</v>
      </c>
    </row>
    <row r="541" spans="1:9" ht="20.100000000000001" customHeight="1" x14ac:dyDescent="0.2">
      <c r="B541" s="20">
        <v>37</v>
      </c>
      <c r="C541" s="20">
        <v>525</v>
      </c>
      <c r="D541" s="20">
        <f>LOOKUP(B541,'Batch 4'!$K$34:$K$606,'Batch 4'!$L$34:$L$606)</f>
        <v>6440</v>
      </c>
      <c r="E541" s="20">
        <f>LOOKUP(B541,'Batch 4'!$C$34:$C$625,'Batch 4'!$E$34:$E$625)</f>
        <v>22300</v>
      </c>
      <c r="F541" s="20">
        <f t="shared" si="24"/>
        <v>6.44</v>
      </c>
      <c r="G541" s="20">
        <f t="shared" si="25"/>
        <v>22.3</v>
      </c>
      <c r="H541" s="26">
        <f>LOOKUP(B541,'Batch 4'!$K$34:$K$606,'Batch 4'!$P$34:$P$606)</f>
        <v>0.38300000000000001</v>
      </c>
      <c r="I541" s="28">
        <f t="shared" si="26"/>
        <v>12.552440000000008</v>
      </c>
    </row>
    <row r="542" spans="1:9" ht="20.100000000000001" customHeight="1" x14ac:dyDescent="0.2">
      <c r="B542" s="20">
        <v>38</v>
      </c>
      <c r="C542" s="20">
        <v>526</v>
      </c>
      <c r="D542" s="20">
        <f>LOOKUP(B542,'Batch 4'!$K$34:$K$606,'Batch 4'!$L$34:$L$606)</f>
        <v>6400</v>
      </c>
      <c r="E542" s="20">
        <f>LOOKUP(B542,'Batch 4'!$C$34:$C$625,'Batch 4'!$E$34:$E$625)</f>
        <v>22300</v>
      </c>
      <c r="F542" s="20">
        <f t="shared" si="24"/>
        <v>6.4</v>
      </c>
      <c r="G542" s="20">
        <f t="shared" si="25"/>
        <v>22.3</v>
      </c>
      <c r="H542" s="26">
        <f>LOOKUP(B542,'Batch 4'!$K$34:$K$606,'Batch 4'!$P$34:$P$606)</f>
        <v>0.38100000000000001</v>
      </c>
      <c r="I542" s="28">
        <f t="shared" si="26"/>
        <v>12.575360000000007</v>
      </c>
    </row>
    <row r="543" spans="1:9" ht="20.100000000000001" customHeight="1" x14ac:dyDescent="0.2">
      <c r="B543" s="20">
        <v>39</v>
      </c>
      <c r="C543" s="20">
        <v>527</v>
      </c>
      <c r="D543" s="20">
        <f>LOOKUP(B543,'Batch 4'!$K$34:$K$606,'Batch 4'!$L$34:$L$606)</f>
        <v>6360</v>
      </c>
      <c r="E543" s="20">
        <f>LOOKUP(B543,'Batch 4'!$C$34:$C$625,'Batch 4'!$E$34:$E$625)</f>
        <v>22300</v>
      </c>
      <c r="F543" s="20">
        <f t="shared" si="24"/>
        <v>6.36</v>
      </c>
      <c r="G543" s="20">
        <f t="shared" si="25"/>
        <v>22.3</v>
      </c>
      <c r="H543" s="26">
        <f>LOOKUP(B543,'Batch 4'!$K$34:$K$606,'Batch 4'!$P$34:$P$606)</f>
        <v>0.38250000000000006</v>
      </c>
      <c r="I543" s="28">
        <f t="shared" si="26"/>
        <v>12.598265000000007</v>
      </c>
    </row>
    <row r="544" spans="1:9" ht="20.100000000000001" customHeight="1" x14ac:dyDescent="0.2">
      <c r="B544" s="20">
        <v>40</v>
      </c>
      <c r="C544" s="20">
        <v>528</v>
      </c>
      <c r="D544" s="20">
        <f>LOOKUP(B544,'Batch 4'!$K$34:$K$606,'Batch 4'!$L$34:$L$606)</f>
        <v>6320</v>
      </c>
      <c r="E544" s="20">
        <f>LOOKUP(B544,'Batch 4'!$C$34:$C$625,'Batch 4'!$E$34:$E$625)</f>
        <v>22400</v>
      </c>
      <c r="F544" s="20">
        <f t="shared" si="24"/>
        <v>6.32</v>
      </c>
      <c r="G544" s="20">
        <f t="shared" si="25"/>
        <v>22.4</v>
      </c>
      <c r="H544" s="26">
        <f>LOOKUP(B544,'Batch 4'!$K$34:$K$606,'Batch 4'!$P$34:$P$606)</f>
        <v>0.38100000000000001</v>
      </c>
      <c r="I544" s="28">
        <f t="shared" si="26"/>
        <v>12.621170000000006</v>
      </c>
    </row>
    <row r="545" spans="2:9" ht="20.100000000000001" customHeight="1" x14ac:dyDescent="0.2">
      <c r="B545" s="20">
        <v>41</v>
      </c>
      <c r="C545" s="20">
        <v>529</v>
      </c>
      <c r="D545" s="20">
        <f>LOOKUP(B545,'Batch 4'!$K$34:$K$606,'Batch 4'!$L$34:$L$606)</f>
        <v>6280</v>
      </c>
      <c r="E545" s="20">
        <f>LOOKUP(B545,'Batch 4'!$C$34:$C$625,'Batch 4'!$E$34:$E$625)</f>
        <v>22400</v>
      </c>
      <c r="F545" s="20">
        <f t="shared" si="24"/>
        <v>6.28</v>
      </c>
      <c r="G545" s="20">
        <f t="shared" si="25"/>
        <v>22.4</v>
      </c>
      <c r="H545" s="26">
        <f>LOOKUP(B545,'Batch 4'!$K$34:$K$606,'Batch 4'!$P$34:$P$606)</f>
        <v>0.38250000000000006</v>
      </c>
      <c r="I545" s="28">
        <f t="shared" si="26"/>
        <v>12.644075000000006</v>
      </c>
    </row>
    <row r="546" spans="2:9" ht="20.100000000000001" customHeight="1" x14ac:dyDescent="0.2">
      <c r="B546" s="20">
        <v>42</v>
      </c>
      <c r="C546" s="20">
        <v>530</v>
      </c>
      <c r="D546" s="20">
        <f>LOOKUP(B546,'Batch 4'!$K$34:$K$606,'Batch 4'!$L$34:$L$606)</f>
        <v>6240</v>
      </c>
      <c r="E546" s="20">
        <f>LOOKUP(B546,'Batch 4'!$C$34:$C$625,'Batch 4'!$E$34:$E$625)</f>
        <v>22400</v>
      </c>
      <c r="F546" s="20">
        <f t="shared" si="24"/>
        <v>6.24</v>
      </c>
      <c r="G546" s="20">
        <f t="shared" si="25"/>
        <v>22.4</v>
      </c>
      <c r="H546" s="26">
        <f>LOOKUP(B546,'Batch 4'!$K$34:$K$606,'Batch 4'!$P$34:$P$606)</f>
        <v>0.38150000000000001</v>
      </c>
      <c r="I546" s="28">
        <f t="shared" si="26"/>
        <v>12.666995000000005</v>
      </c>
    </row>
    <row r="547" spans="2:9" ht="20.100000000000001" customHeight="1" x14ac:dyDescent="0.2">
      <c r="B547" s="20">
        <v>43</v>
      </c>
      <c r="C547" s="20">
        <v>531</v>
      </c>
      <c r="D547" s="20">
        <f>LOOKUP(B547,'Batch 4'!$K$34:$K$606,'Batch 4'!$L$34:$L$606)</f>
        <v>6200</v>
      </c>
      <c r="E547" s="20">
        <f>LOOKUP(B547,'Batch 4'!$C$34:$C$625,'Batch 4'!$E$34:$E$625)</f>
        <v>22400</v>
      </c>
      <c r="F547" s="20">
        <f t="shared" si="24"/>
        <v>6.2</v>
      </c>
      <c r="G547" s="20">
        <f t="shared" si="25"/>
        <v>22.4</v>
      </c>
      <c r="H547" s="26">
        <f>LOOKUP(B547,'Batch 4'!$K$34:$K$606,'Batch 4'!$P$34:$P$606)</f>
        <v>0.38150000000000001</v>
      </c>
      <c r="I547" s="28">
        <f t="shared" si="26"/>
        <v>12.689885000000006</v>
      </c>
    </row>
    <row r="548" spans="2:9" ht="20.100000000000001" customHeight="1" x14ac:dyDescent="0.2">
      <c r="B548" s="20">
        <v>44</v>
      </c>
      <c r="C548" s="20">
        <v>532</v>
      </c>
      <c r="D548" s="20">
        <f>LOOKUP(B548,'Batch 4'!$K$34:$K$606,'Batch 4'!$L$34:$L$606)</f>
        <v>6160</v>
      </c>
      <c r="E548" s="20">
        <f>LOOKUP(B548,'Batch 4'!$C$34:$C$625,'Batch 4'!$E$34:$E$625)</f>
        <v>22400</v>
      </c>
      <c r="F548" s="20">
        <f t="shared" si="24"/>
        <v>6.16</v>
      </c>
      <c r="G548" s="20">
        <f t="shared" si="25"/>
        <v>22.4</v>
      </c>
      <c r="H548" s="26">
        <f>LOOKUP(B548,'Batch 4'!$K$34:$K$606,'Batch 4'!$P$34:$P$606)</f>
        <v>0.38100000000000001</v>
      </c>
      <c r="I548" s="28">
        <f t="shared" si="26"/>
        <v>12.712760000000006</v>
      </c>
    </row>
    <row r="549" spans="2:9" ht="20.100000000000001" customHeight="1" x14ac:dyDescent="0.2">
      <c r="B549" s="20">
        <v>45</v>
      </c>
      <c r="C549" s="20">
        <v>533</v>
      </c>
      <c r="D549" s="20">
        <f>LOOKUP(B549,'Batch 4'!$K$34:$K$606,'Batch 4'!$L$34:$L$606)</f>
        <v>6110</v>
      </c>
      <c r="E549" s="20">
        <f>LOOKUP(B549,'Batch 4'!$C$34:$C$625,'Batch 4'!$E$34:$E$625)</f>
        <v>22500</v>
      </c>
      <c r="F549" s="20">
        <f t="shared" si="24"/>
        <v>6.11</v>
      </c>
      <c r="G549" s="20">
        <f t="shared" si="25"/>
        <v>22.5</v>
      </c>
      <c r="H549" s="26">
        <f>LOOKUP(B549,'Batch 4'!$K$34:$K$606,'Batch 4'!$P$34:$P$606)</f>
        <v>0.38300000000000001</v>
      </c>
      <c r="I549" s="28">
        <f t="shared" si="26"/>
        <v>12.735680000000006</v>
      </c>
    </row>
    <row r="550" spans="2:9" ht="20.100000000000001" customHeight="1" x14ac:dyDescent="0.2">
      <c r="B550" s="20">
        <v>46</v>
      </c>
      <c r="C550" s="20">
        <v>534</v>
      </c>
      <c r="D550" s="20">
        <f>LOOKUP(B550,'Batch 4'!$K$34:$K$606,'Batch 4'!$L$34:$L$606)</f>
        <v>6070</v>
      </c>
      <c r="E550" s="20">
        <f>LOOKUP(B550,'Batch 4'!$C$34:$C$625,'Batch 4'!$E$34:$E$625)</f>
        <v>22500</v>
      </c>
      <c r="F550" s="20">
        <f t="shared" si="24"/>
        <v>6.07</v>
      </c>
      <c r="G550" s="20">
        <f t="shared" si="25"/>
        <v>22.5</v>
      </c>
      <c r="H550" s="26">
        <f>LOOKUP(B550,'Batch 4'!$K$34:$K$606,'Batch 4'!$P$34:$P$606)</f>
        <v>0.38250000000000006</v>
      </c>
      <c r="I550" s="28">
        <f t="shared" si="26"/>
        <v>12.758645000000005</v>
      </c>
    </row>
    <row r="551" spans="2:9" ht="20.100000000000001" customHeight="1" x14ac:dyDescent="0.2">
      <c r="B551" s="20">
        <v>47</v>
      </c>
      <c r="C551" s="20">
        <v>535</v>
      </c>
      <c r="D551" s="20">
        <f>LOOKUP(B551,'Batch 4'!$K$34:$K$606,'Batch 4'!$L$34:$L$606)</f>
        <v>6030</v>
      </c>
      <c r="E551" s="20">
        <f>LOOKUP(B551,'Batch 4'!$C$34:$C$625,'Batch 4'!$E$34:$E$625)</f>
        <v>22500</v>
      </c>
      <c r="F551" s="20">
        <f t="shared" si="24"/>
        <v>6.03</v>
      </c>
      <c r="G551" s="20">
        <f t="shared" si="25"/>
        <v>22.5</v>
      </c>
      <c r="H551" s="26">
        <f>LOOKUP(B551,'Batch 4'!$K$34:$K$606,'Batch 4'!$P$34:$P$606)</f>
        <v>0.38300000000000001</v>
      </c>
      <c r="I551" s="28">
        <f t="shared" si="26"/>
        <v>12.781610000000004</v>
      </c>
    </row>
    <row r="552" spans="2:9" ht="20.100000000000001" customHeight="1" x14ac:dyDescent="0.2">
      <c r="B552" s="20">
        <v>48</v>
      </c>
      <c r="C552" s="20">
        <v>536</v>
      </c>
      <c r="D552" s="20">
        <f>LOOKUP(B552,'Batch 4'!$K$34:$K$606,'Batch 4'!$L$34:$L$606)</f>
        <v>5990</v>
      </c>
      <c r="E552" s="20">
        <f>LOOKUP(B552,'Batch 4'!$C$34:$C$625,'Batch 4'!$E$34:$E$625)</f>
        <v>22500</v>
      </c>
      <c r="F552" s="20">
        <f t="shared" si="24"/>
        <v>5.99</v>
      </c>
      <c r="G552" s="20">
        <f t="shared" si="25"/>
        <v>22.5</v>
      </c>
      <c r="H552" s="26">
        <f>LOOKUP(B552,'Batch 4'!$K$34:$K$606,'Batch 4'!$P$34:$P$606)</f>
        <v>0.38350000000000001</v>
      </c>
      <c r="I552" s="28">
        <f t="shared" si="26"/>
        <v>12.804605000000004</v>
      </c>
    </row>
    <row r="553" spans="2:9" ht="20.100000000000001" customHeight="1" x14ac:dyDescent="0.2">
      <c r="B553" s="20">
        <v>49</v>
      </c>
      <c r="C553" s="20">
        <v>537</v>
      </c>
      <c r="D553" s="20">
        <f>LOOKUP(B553,'Batch 4'!$K$34:$K$606,'Batch 4'!$L$34:$L$606)</f>
        <v>5950</v>
      </c>
      <c r="E553" s="20">
        <f>LOOKUP(B553,'Batch 4'!$C$34:$C$625,'Batch 4'!$E$34:$E$625)</f>
        <v>22600</v>
      </c>
      <c r="F553" s="20">
        <f t="shared" si="24"/>
        <v>5.95</v>
      </c>
      <c r="G553" s="20">
        <f t="shared" si="25"/>
        <v>22.6</v>
      </c>
      <c r="H553" s="26">
        <f>LOOKUP(B553,'Batch 4'!$K$34:$K$606,'Batch 4'!$P$34:$P$606)</f>
        <v>0.38300000000000001</v>
      </c>
      <c r="I553" s="28">
        <f t="shared" si="26"/>
        <v>12.827600000000004</v>
      </c>
    </row>
    <row r="554" spans="2:9" ht="20.100000000000001" customHeight="1" x14ac:dyDescent="0.2">
      <c r="B554" s="20">
        <v>50</v>
      </c>
      <c r="C554" s="20">
        <v>538</v>
      </c>
      <c r="D554" s="20">
        <f>LOOKUP(B554,'Batch 4'!$K$34:$K$606,'Batch 4'!$L$34:$L$606)</f>
        <v>5910</v>
      </c>
      <c r="E554" s="20">
        <f>LOOKUP(B554,'Batch 4'!$C$34:$C$625,'Batch 4'!$E$34:$E$625)</f>
        <v>22600</v>
      </c>
      <c r="F554" s="20">
        <f t="shared" si="24"/>
        <v>5.91</v>
      </c>
      <c r="G554" s="20">
        <f t="shared" si="25"/>
        <v>22.6</v>
      </c>
      <c r="H554" s="26">
        <f>LOOKUP(B554,'Batch 4'!$K$34:$K$606,'Batch 4'!$P$34:$P$606)</f>
        <v>0.38400000000000001</v>
      </c>
      <c r="I554" s="28">
        <f t="shared" si="26"/>
        <v>12.850610000000003</v>
      </c>
    </row>
    <row r="555" spans="2:9" ht="20.100000000000001" customHeight="1" x14ac:dyDescent="0.2">
      <c r="B555" s="20">
        <v>51</v>
      </c>
      <c r="C555" s="20">
        <v>539</v>
      </c>
      <c r="D555" s="20">
        <f>LOOKUP(B555,'Batch 4'!$K$34:$K$606,'Batch 4'!$L$34:$L$606)</f>
        <v>5870</v>
      </c>
      <c r="E555" s="20">
        <f>LOOKUP(B555,'Batch 4'!$C$34:$C$625,'Batch 4'!$E$34:$E$625)</f>
        <v>22600</v>
      </c>
      <c r="F555" s="20">
        <f t="shared" si="24"/>
        <v>5.87</v>
      </c>
      <c r="G555" s="20">
        <f t="shared" si="25"/>
        <v>22.6</v>
      </c>
      <c r="H555" s="26">
        <f>LOOKUP(B555,'Batch 4'!$K$34:$K$606,'Batch 4'!$P$34:$P$606)</f>
        <v>0.38300000000000001</v>
      </c>
      <c r="I555" s="28">
        <f t="shared" si="26"/>
        <v>12.873620000000003</v>
      </c>
    </row>
    <row r="556" spans="2:9" ht="20.100000000000001" customHeight="1" x14ac:dyDescent="0.2">
      <c r="B556" s="20">
        <v>52</v>
      </c>
      <c r="C556" s="20">
        <v>540</v>
      </c>
      <c r="D556" s="20">
        <f>LOOKUP(B556,'Batch 4'!$K$34:$K$606,'Batch 4'!$L$34:$L$606)</f>
        <v>5830</v>
      </c>
      <c r="E556" s="20">
        <f>LOOKUP(B556,'Batch 4'!$C$34:$C$625,'Batch 4'!$E$34:$E$625)</f>
        <v>22600</v>
      </c>
      <c r="F556" s="20">
        <f t="shared" si="24"/>
        <v>5.83</v>
      </c>
      <c r="G556" s="20">
        <f t="shared" si="25"/>
        <v>22.6</v>
      </c>
      <c r="H556" s="26">
        <f>LOOKUP(B556,'Batch 4'!$K$34:$K$606,'Batch 4'!$P$34:$P$606)</f>
        <v>0.38400000000000001</v>
      </c>
      <c r="I556" s="28">
        <f t="shared" si="26"/>
        <v>12.896630000000002</v>
      </c>
    </row>
    <row r="557" spans="2:9" ht="20.100000000000001" customHeight="1" x14ac:dyDescent="0.2">
      <c r="B557" s="20">
        <v>53</v>
      </c>
      <c r="C557" s="20">
        <v>541</v>
      </c>
      <c r="D557" s="20">
        <f>LOOKUP(B557,'Batch 4'!$K$34:$K$606,'Batch 4'!$L$34:$L$606)</f>
        <v>5790</v>
      </c>
      <c r="E557" s="20">
        <f>LOOKUP(B557,'Batch 4'!$C$34:$C$625,'Batch 4'!$E$34:$E$625)</f>
        <v>22600</v>
      </c>
      <c r="F557" s="20">
        <f t="shared" si="24"/>
        <v>5.79</v>
      </c>
      <c r="G557" s="20">
        <f t="shared" si="25"/>
        <v>22.6</v>
      </c>
      <c r="H557" s="26">
        <f>LOOKUP(B557,'Batch 4'!$K$34:$K$606,'Batch 4'!$P$34:$P$606)</f>
        <v>0.38350000000000001</v>
      </c>
      <c r="I557" s="28">
        <f t="shared" si="26"/>
        <v>12.919655000000002</v>
      </c>
    </row>
    <row r="558" spans="2:9" ht="20.100000000000001" customHeight="1" x14ac:dyDescent="0.2">
      <c r="B558" s="20">
        <v>54</v>
      </c>
      <c r="C558" s="20">
        <v>542</v>
      </c>
      <c r="D558" s="20">
        <f>LOOKUP(B558,'Batch 4'!$K$34:$K$606,'Batch 4'!$L$34:$L$606)</f>
        <v>5750</v>
      </c>
      <c r="E558" s="20">
        <f>LOOKUP(B558,'Batch 4'!$C$34:$C$625,'Batch 4'!$E$34:$E$625)</f>
        <v>22700</v>
      </c>
      <c r="F558" s="20">
        <f t="shared" si="24"/>
        <v>5.75</v>
      </c>
      <c r="G558" s="20">
        <f t="shared" si="25"/>
        <v>22.7</v>
      </c>
      <c r="H558" s="26">
        <f>LOOKUP(B558,'Batch 4'!$K$34:$K$606,'Batch 4'!$P$34:$P$606)</f>
        <v>0.38500000000000001</v>
      </c>
      <c r="I558" s="28">
        <f t="shared" si="26"/>
        <v>12.942710000000002</v>
      </c>
    </row>
    <row r="559" spans="2:9" ht="20.100000000000001" customHeight="1" x14ac:dyDescent="0.2">
      <c r="B559" s="20">
        <v>55</v>
      </c>
      <c r="C559" s="20">
        <v>543</v>
      </c>
      <c r="D559" s="20">
        <f>LOOKUP(B559,'Batch 4'!$K$34:$K$606,'Batch 4'!$L$34:$L$606)</f>
        <v>5710</v>
      </c>
      <c r="E559" s="20">
        <f>LOOKUP(B559,'Batch 4'!$C$34:$C$625,'Batch 4'!$E$34:$E$625)</f>
        <v>22700</v>
      </c>
      <c r="F559" s="20">
        <f t="shared" si="24"/>
        <v>5.71</v>
      </c>
      <c r="G559" s="20">
        <f t="shared" si="25"/>
        <v>22.7</v>
      </c>
      <c r="H559" s="26">
        <f>LOOKUP(B559,'Batch 4'!$K$34:$K$606,'Batch 4'!$P$34:$P$606)</f>
        <v>0.38400000000000001</v>
      </c>
      <c r="I559" s="28">
        <f t="shared" si="26"/>
        <v>12.965780000000002</v>
      </c>
    </row>
    <row r="560" spans="2:9" ht="20.100000000000001" customHeight="1" x14ac:dyDescent="0.2">
      <c r="B560" s="20">
        <v>56</v>
      </c>
      <c r="C560" s="20">
        <v>544</v>
      </c>
      <c r="D560" s="20">
        <f>LOOKUP(B560,'Batch 4'!$K$34:$K$606,'Batch 4'!$L$34:$L$606)</f>
        <v>5670</v>
      </c>
      <c r="E560" s="20">
        <f>LOOKUP(B560,'Batch 4'!$C$34:$C$625,'Batch 4'!$E$34:$E$625)</f>
        <v>22700</v>
      </c>
      <c r="F560" s="20">
        <f t="shared" si="24"/>
        <v>5.67</v>
      </c>
      <c r="G560" s="20">
        <f t="shared" si="25"/>
        <v>22.7</v>
      </c>
      <c r="H560" s="26">
        <f>LOOKUP(B560,'Batch 4'!$K$34:$K$606,'Batch 4'!$P$34:$P$606)</f>
        <v>0.38400000000000001</v>
      </c>
      <c r="I560" s="28">
        <f t="shared" si="26"/>
        <v>12.988820000000002</v>
      </c>
    </row>
    <row r="561" spans="2:9" ht="20.100000000000001" customHeight="1" x14ac:dyDescent="0.2">
      <c r="B561" s="20">
        <v>57</v>
      </c>
      <c r="C561" s="20">
        <v>545</v>
      </c>
      <c r="D561" s="20">
        <f>LOOKUP(B561,'Batch 4'!$K$34:$K$606,'Batch 4'!$L$34:$L$606)</f>
        <v>5630</v>
      </c>
      <c r="E561" s="20">
        <f>LOOKUP(B561,'Batch 4'!$C$34:$C$625,'Batch 4'!$E$34:$E$625)</f>
        <v>22700</v>
      </c>
      <c r="F561" s="20">
        <f t="shared" si="24"/>
        <v>5.63</v>
      </c>
      <c r="G561" s="20">
        <f t="shared" si="25"/>
        <v>22.7</v>
      </c>
      <c r="H561" s="26">
        <f>LOOKUP(B561,'Batch 4'!$K$34:$K$606,'Batch 4'!$P$34:$P$606)</f>
        <v>0.38450000000000001</v>
      </c>
      <c r="I561" s="28">
        <f t="shared" si="26"/>
        <v>13.011875000000002</v>
      </c>
    </row>
    <row r="562" spans="2:9" ht="20.100000000000001" customHeight="1" x14ac:dyDescent="0.2">
      <c r="B562" s="20">
        <v>58</v>
      </c>
      <c r="C562" s="20">
        <v>546</v>
      </c>
      <c r="D562" s="20">
        <f>LOOKUP(B562,'Batch 4'!$K$34:$K$606,'Batch 4'!$L$34:$L$606)</f>
        <v>5590</v>
      </c>
      <c r="E562" s="20">
        <f>LOOKUP(B562,'Batch 4'!$C$34:$C$625,'Batch 4'!$E$34:$E$625)</f>
        <v>22700</v>
      </c>
      <c r="F562" s="20">
        <f t="shared" si="24"/>
        <v>5.59</v>
      </c>
      <c r="G562" s="20">
        <f t="shared" si="25"/>
        <v>22.7</v>
      </c>
      <c r="H562" s="26">
        <f>LOOKUP(B562,'Batch 4'!$K$34:$K$606,'Batch 4'!$P$34:$P$606)</f>
        <v>0.38250000000000006</v>
      </c>
      <c r="I562" s="28">
        <f t="shared" si="26"/>
        <v>13.034885000000001</v>
      </c>
    </row>
    <row r="563" spans="2:9" ht="20.100000000000001" customHeight="1" x14ac:dyDescent="0.2">
      <c r="B563" s="20">
        <v>59</v>
      </c>
      <c r="C563" s="20">
        <v>547</v>
      </c>
      <c r="D563" s="20">
        <f>LOOKUP(B563,'Batch 4'!$K$34:$K$606,'Batch 4'!$L$34:$L$606)</f>
        <v>5550</v>
      </c>
      <c r="E563" s="20">
        <f>LOOKUP(B563,'Batch 4'!$C$34:$C$625,'Batch 4'!$E$34:$E$625)</f>
        <v>22800</v>
      </c>
      <c r="F563" s="20">
        <f t="shared" si="24"/>
        <v>5.55</v>
      </c>
      <c r="G563" s="20">
        <f t="shared" si="25"/>
        <v>22.8</v>
      </c>
      <c r="H563" s="26">
        <f>LOOKUP(B563,'Batch 4'!$K$34:$K$606,'Batch 4'!$P$34:$P$606)</f>
        <v>0.38400000000000001</v>
      </c>
      <c r="I563" s="28">
        <f t="shared" si="26"/>
        <v>13.057880000000001</v>
      </c>
    </row>
    <row r="564" spans="2:9" ht="20.100000000000001" customHeight="1" x14ac:dyDescent="0.2">
      <c r="B564" s="20">
        <v>60</v>
      </c>
      <c r="C564" s="20">
        <v>548</v>
      </c>
      <c r="D564" s="20">
        <f>LOOKUP(B564,'Batch 4'!$K$34:$K$606,'Batch 4'!$L$34:$L$606)</f>
        <v>5510</v>
      </c>
      <c r="E564" s="20">
        <f>LOOKUP(B564,'Batch 4'!$C$34:$C$625,'Batch 4'!$E$34:$E$625)</f>
        <v>22800</v>
      </c>
      <c r="F564" s="20">
        <f t="shared" si="24"/>
        <v>5.51</v>
      </c>
      <c r="G564" s="20">
        <f t="shared" si="25"/>
        <v>22.8</v>
      </c>
      <c r="H564" s="26">
        <f>LOOKUP(B564,'Batch 4'!$K$34:$K$606,'Batch 4'!$P$34:$P$606)</f>
        <v>0.38500000000000001</v>
      </c>
      <c r="I564" s="28">
        <f t="shared" si="26"/>
        <v>13.080950000000001</v>
      </c>
    </row>
    <row r="565" spans="2:9" ht="20.100000000000001" customHeight="1" x14ac:dyDescent="0.2">
      <c r="B565" s="20">
        <v>61</v>
      </c>
      <c r="C565" s="20">
        <v>549</v>
      </c>
      <c r="D565" s="20">
        <f>LOOKUP(B565,'Batch 4'!$K$34:$K$606,'Batch 4'!$L$34:$L$606)</f>
        <v>5470</v>
      </c>
      <c r="E565" s="20">
        <f>LOOKUP(B565,'Batch 4'!$C$34:$C$625,'Batch 4'!$E$34:$E$625)</f>
        <v>22800</v>
      </c>
      <c r="F565" s="20">
        <f t="shared" si="24"/>
        <v>5.47</v>
      </c>
      <c r="G565" s="20">
        <f t="shared" si="25"/>
        <v>22.8</v>
      </c>
      <c r="H565" s="26">
        <f>LOOKUP(B565,'Batch 4'!$K$34:$K$606,'Batch 4'!$P$34:$P$606)</f>
        <v>0.38600000000000001</v>
      </c>
      <c r="I565" s="28">
        <f t="shared" si="26"/>
        <v>13.104080000000002</v>
      </c>
    </row>
    <row r="566" spans="2:9" ht="20.100000000000001" customHeight="1" x14ac:dyDescent="0.2">
      <c r="B566" s="20">
        <v>62</v>
      </c>
      <c r="C566" s="20">
        <v>550</v>
      </c>
      <c r="D566" s="20">
        <f>LOOKUP(B566,'Batch 4'!$K$34:$K$606,'Batch 4'!$L$34:$L$606)</f>
        <v>5430</v>
      </c>
      <c r="E566" s="20">
        <f>LOOKUP(B566,'Batch 4'!$C$34:$C$625,'Batch 4'!$E$34:$E$625)</f>
        <v>22800</v>
      </c>
      <c r="F566" s="20">
        <f t="shared" si="24"/>
        <v>5.43</v>
      </c>
      <c r="G566" s="20">
        <f t="shared" si="25"/>
        <v>22.8</v>
      </c>
      <c r="H566" s="26">
        <f>LOOKUP(B566,'Batch 4'!$K$34:$K$606,'Batch 4'!$P$34:$P$606)</f>
        <v>0.38600000000000001</v>
      </c>
      <c r="I566" s="28">
        <f t="shared" si="26"/>
        <v>13.127240000000002</v>
      </c>
    </row>
    <row r="567" spans="2:9" ht="20.100000000000001" customHeight="1" x14ac:dyDescent="0.2">
      <c r="B567" s="20">
        <v>63</v>
      </c>
      <c r="C567" s="20">
        <v>551</v>
      </c>
      <c r="D567" s="20">
        <f>LOOKUP(B567,'Batch 4'!$K$34:$K$606,'Batch 4'!$L$34:$L$606)</f>
        <v>5390</v>
      </c>
      <c r="E567" s="20">
        <f>LOOKUP(B567,'Batch 4'!$C$34:$C$625,'Batch 4'!$E$34:$E$625)</f>
        <v>22800</v>
      </c>
      <c r="F567" s="20">
        <f t="shared" si="24"/>
        <v>5.39</v>
      </c>
      <c r="G567" s="20">
        <f t="shared" si="25"/>
        <v>22.8</v>
      </c>
      <c r="H567" s="26">
        <f>LOOKUP(B567,'Batch 4'!$K$34:$K$606,'Batch 4'!$P$34:$P$606)</f>
        <v>0.38750000000000001</v>
      </c>
      <c r="I567" s="28">
        <f t="shared" si="26"/>
        <v>13.150445000000003</v>
      </c>
    </row>
    <row r="568" spans="2:9" ht="20.100000000000001" customHeight="1" x14ac:dyDescent="0.2">
      <c r="B568" s="20">
        <v>64</v>
      </c>
      <c r="C568" s="20">
        <v>552</v>
      </c>
      <c r="D568" s="20">
        <f>LOOKUP(B568,'Batch 4'!$K$34:$K$606,'Batch 4'!$L$34:$L$606)</f>
        <v>5360</v>
      </c>
      <c r="E568" s="20">
        <f>LOOKUP(B568,'Batch 4'!$C$34:$C$625,'Batch 4'!$E$34:$E$625)</f>
        <v>22900</v>
      </c>
      <c r="F568" s="20">
        <f t="shared" si="24"/>
        <v>5.36</v>
      </c>
      <c r="G568" s="20">
        <f t="shared" si="25"/>
        <v>22.9</v>
      </c>
      <c r="H568" s="26">
        <f>LOOKUP(B568,'Batch 4'!$K$34:$K$606,'Batch 4'!$P$34:$P$606)</f>
        <v>0.38750000000000001</v>
      </c>
      <c r="I568" s="28">
        <f t="shared" si="26"/>
        <v>13.173695000000004</v>
      </c>
    </row>
    <row r="569" spans="2:9" ht="20.100000000000001" customHeight="1" x14ac:dyDescent="0.2">
      <c r="B569" s="20">
        <v>65</v>
      </c>
      <c r="C569" s="20">
        <v>553</v>
      </c>
      <c r="D569" s="20">
        <f>LOOKUP(B569,'Batch 4'!$K$34:$K$606,'Batch 4'!$L$34:$L$606)</f>
        <v>5320</v>
      </c>
      <c r="E569" s="20">
        <f>LOOKUP(B569,'Batch 4'!$C$34:$C$625,'Batch 4'!$E$34:$E$625)</f>
        <v>22900</v>
      </c>
      <c r="F569" s="20">
        <f t="shared" si="24"/>
        <v>5.32</v>
      </c>
      <c r="G569" s="20">
        <f t="shared" si="25"/>
        <v>22.9</v>
      </c>
      <c r="H569" s="26">
        <f>LOOKUP(B569,'Batch 4'!$K$34:$K$606,'Batch 4'!$P$34:$P$606)</f>
        <v>0.38900000000000001</v>
      </c>
      <c r="I569" s="28">
        <f t="shared" si="26"/>
        <v>13.196990000000003</v>
      </c>
    </row>
    <row r="570" spans="2:9" ht="20.100000000000001" customHeight="1" x14ac:dyDescent="0.2">
      <c r="B570" s="20">
        <v>66</v>
      </c>
      <c r="C570" s="20">
        <v>554</v>
      </c>
      <c r="D570" s="20">
        <f>LOOKUP(B570,'Batch 4'!$K$34:$K$606,'Batch 4'!$L$34:$L$606)</f>
        <v>5280</v>
      </c>
      <c r="E570" s="20">
        <f>LOOKUP(B570,'Batch 4'!$C$34:$C$625,'Batch 4'!$E$34:$E$625)</f>
        <v>22900</v>
      </c>
      <c r="F570" s="20">
        <f t="shared" si="24"/>
        <v>5.28</v>
      </c>
      <c r="G570" s="20">
        <f t="shared" si="25"/>
        <v>22.9</v>
      </c>
      <c r="H570" s="26">
        <f>LOOKUP(B570,'Batch 4'!$K$34:$K$606,'Batch 4'!$P$34:$P$606)</f>
        <v>0.38866666666666672</v>
      </c>
      <c r="I570" s="28">
        <f t="shared" si="26"/>
        <v>13.220320000000003</v>
      </c>
    </row>
    <row r="571" spans="2:9" ht="20.100000000000001" customHeight="1" x14ac:dyDescent="0.2">
      <c r="B571" s="20">
        <v>67</v>
      </c>
      <c r="C571" s="20">
        <v>555</v>
      </c>
      <c r="D571" s="20">
        <f>LOOKUP(B571,'Batch 4'!$K$34:$K$606,'Batch 4'!$L$34:$L$606)</f>
        <v>5240</v>
      </c>
      <c r="E571" s="20">
        <f>LOOKUP(B571,'Batch 4'!$C$34:$C$625,'Batch 4'!$E$34:$E$625)</f>
        <v>22900</v>
      </c>
      <c r="F571" s="20">
        <f t="shared" si="24"/>
        <v>5.24</v>
      </c>
      <c r="G571" s="20">
        <f t="shared" si="25"/>
        <v>22.9</v>
      </c>
      <c r="H571" s="26">
        <f>LOOKUP(B571,'Batch 4'!$K$34:$K$606,'Batch 4'!$P$34:$P$606)</f>
        <v>0.38900000000000001</v>
      </c>
      <c r="I571" s="28">
        <f t="shared" si="26"/>
        <v>13.243650000000002</v>
      </c>
    </row>
    <row r="572" spans="2:9" ht="20.100000000000001" customHeight="1" x14ac:dyDescent="0.2">
      <c r="B572" s="20">
        <v>68</v>
      </c>
      <c r="C572" s="20">
        <v>556</v>
      </c>
      <c r="D572" s="20">
        <f>LOOKUP(B572,'Batch 4'!$K$34:$K$606,'Batch 4'!$L$34:$L$606)</f>
        <v>5200</v>
      </c>
      <c r="E572" s="20">
        <f>LOOKUP(B572,'Batch 4'!$C$34:$C$625,'Batch 4'!$E$34:$E$625)</f>
        <v>22900</v>
      </c>
      <c r="F572" s="20">
        <f t="shared" si="24"/>
        <v>5.2</v>
      </c>
      <c r="G572" s="20">
        <f t="shared" si="25"/>
        <v>22.9</v>
      </c>
      <c r="H572" s="26">
        <f>LOOKUP(B572,'Batch 4'!$K$34:$K$606,'Batch 4'!$P$34:$P$606)</f>
        <v>0.38850000000000001</v>
      </c>
      <c r="I572" s="28">
        <f t="shared" si="26"/>
        <v>13.266975000000002</v>
      </c>
    </row>
    <row r="573" spans="2:9" ht="20.100000000000001" customHeight="1" x14ac:dyDescent="0.2">
      <c r="B573" s="20">
        <v>69</v>
      </c>
      <c r="C573" s="20">
        <v>557</v>
      </c>
      <c r="D573" s="20">
        <f>LOOKUP(B573,'Batch 4'!$K$34:$K$606,'Batch 4'!$L$34:$L$606)</f>
        <v>5160</v>
      </c>
      <c r="E573" s="20">
        <f>LOOKUP(B573,'Batch 4'!$C$34:$C$625,'Batch 4'!$E$34:$E$625)</f>
        <v>22900</v>
      </c>
      <c r="F573" s="20">
        <f t="shared" si="24"/>
        <v>5.16</v>
      </c>
      <c r="G573" s="20">
        <f t="shared" si="25"/>
        <v>22.9</v>
      </c>
      <c r="H573" s="26">
        <f>LOOKUP(B573,'Batch 4'!$K$34:$K$606,'Batch 4'!$P$34:$P$606)</f>
        <v>0.38900000000000001</v>
      </c>
      <c r="I573" s="28">
        <f t="shared" si="26"/>
        <v>13.290300000000002</v>
      </c>
    </row>
    <row r="574" spans="2:9" ht="20.100000000000001" customHeight="1" x14ac:dyDescent="0.2">
      <c r="B574" s="20">
        <v>70</v>
      </c>
      <c r="C574" s="20">
        <v>558</v>
      </c>
      <c r="D574" s="20">
        <f>LOOKUP(B574,'Batch 4'!$K$34:$K$606,'Batch 4'!$L$34:$L$606)</f>
        <v>5120</v>
      </c>
      <c r="E574" s="20">
        <f>LOOKUP(B574,'Batch 4'!$C$34:$C$625,'Batch 4'!$E$34:$E$625)</f>
        <v>23000</v>
      </c>
      <c r="F574" s="20">
        <f t="shared" si="24"/>
        <v>5.12</v>
      </c>
      <c r="G574" s="20">
        <f t="shared" si="25"/>
        <v>23</v>
      </c>
      <c r="H574" s="26">
        <f>LOOKUP(B574,'Batch 4'!$K$34:$K$606,'Batch 4'!$P$34:$P$606)</f>
        <v>0.39050000000000007</v>
      </c>
      <c r="I574" s="28">
        <f t="shared" si="26"/>
        <v>13.313685000000001</v>
      </c>
    </row>
    <row r="575" spans="2:9" ht="20.100000000000001" customHeight="1" x14ac:dyDescent="0.2">
      <c r="B575" s="20">
        <v>71</v>
      </c>
      <c r="C575" s="20">
        <v>559</v>
      </c>
      <c r="D575" s="20">
        <f>LOOKUP(B575,'Batch 4'!$K$34:$K$606,'Batch 4'!$L$34:$L$606)</f>
        <v>5080</v>
      </c>
      <c r="E575" s="20">
        <f>LOOKUP(B575,'Batch 4'!$C$34:$C$625,'Batch 4'!$E$34:$E$625)</f>
        <v>23000</v>
      </c>
      <c r="F575" s="20">
        <f t="shared" si="24"/>
        <v>5.08</v>
      </c>
      <c r="G575" s="20">
        <f t="shared" si="25"/>
        <v>23</v>
      </c>
      <c r="H575" s="26">
        <f>LOOKUP(B575,'Batch 4'!$K$34:$K$606,'Batch 4'!$P$34:$P$606)</f>
        <v>0.38950000000000001</v>
      </c>
      <c r="I575" s="28">
        <f t="shared" si="26"/>
        <v>13.337085000000002</v>
      </c>
    </row>
    <row r="576" spans="2:9" ht="20.100000000000001" customHeight="1" x14ac:dyDescent="0.2">
      <c r="B576" s="20">
        <v>72</v>
      </c>
      <c r="C576" s="20">
        <v>560</v>
      </c>
      <c r="D576" s="20">
        <f>LOOKUP(B576,'Batch 4'!$K$34:$K$606,'Batch 4'!$L$34:$L$606)</f>
        <v>5040</v>
      </c>
      <c r="E576" s="20">
        <f>LOOKUP(B576,'Batch 4'!$C$34:$C$625,'Batch 4'!$E$34:$E$625)</f>
        <v>23000</v>
      </c>
      <c r="F576" s="20">
        <f t="shared" si="24"/>
        <v>5.04</v>
      </c>
      <c r="G576" s="20">
        <f t="shared" si="25"/>
        <v>23</v>
      </c>
      <c r="H576" s="26">
        <f>LOOKUP(B576,'Batch 4'!$K$34:$K$606,'Batch 4'!$P$34:$P$606)</f>
        <v>0.38900000000000001</v>
      </c>
      <c r="I576" s="28">
        <f t="shared" si="26"/>
        <v>13.360440000000002</v>
      </c>
    </row>
    <row r="577" spans="2:9" ht="20.100000000000001" customHeight="1" x14ac:dyDescent="0.2">
      <c r="B577" s="20">
        <v>73</v>
      </c>
      <c r="C577" s="20">
        <v>561</v>
      </c>
      <c r="D577" s="20">
        <f>LOOKUP(B577,'Batch 4'!$K$34:$K$606,'Batch 4'!$L$34:$L$606)</f>
        <v>5000</v>
      </c>
      <c r="E577" s="20">
        <f>LOOKUP(B577,'Batch 4'!$C$34:$C$625,'Batch 4'!$E$34:$E$625)</f>
        <v>23000</v>
      </c>
      <c r="F577" s="20">
        <f t="shared" si="24"/>
        <v>5</v>
      </c>
      <c r="G577" s="20">
        <f t="shared" si="25"/>
        <v>23</v>
      </c>
      <c r="H577" s="26">
        <f>LOOKUP(B577,'Batch 4'!$K$34:$K$606,'Batch 4'!$P$34:$P$606)</f>
        <v>0.38950000000000001</v>
      </c>
      <c r="I577" s="28">
        <f t="shared" si="26"/>
        <v>13.383795000000003</v>
      </c>
    </row>
    <row r="578" spans="2:9" ht="20.100000000000001" customHeight="1" x14ac:dyDescent="0.2">
      <c r="B578" s="20">
        <v>74</v>
      </c>
      <c r="C578" s="20">
        <v>562</v>
      </c>
      <c r="D578" s="20">
        <f>LOOKUP(B578,'Batch 4'!$K$34:$K$606,'Batch 4'!$L$34:$L$606)</f>
        <v>4960</v>
      </c>
      <c r="E578" s="20">
        <f>LOOKUP(B578,'Batch 4'!$C$34:$C$625,'Batch 4'!$E$34:$E$625)</f>
        <v>23000</v>
      </c>
      <c r="F578" s="20">
        <f t="shared" si="24"/>
        <v>4.96</v>
      </c>
      <c r="G578" s="20">
        <f t="shared" si="25"/>
        <v>23</v>
      </c>
      <c r="H578" s="26">
        <f>LOOKUP(B578,'Batch 4'!$K$34:$K$606,'Batch 4'!$P$34:$P$606)</f>
        <v>0.39</v>
      </c>
      <c r="I578" s="28">
        <f t="shared" si="26"/>
        <v>13.407180000000002</v>
      </c>
    </row>
    <row r="579" spans="2:9" ht="20.100000000000001" customHeight="1" x14ac:dyDescent="0.2">
      <c r="B579" s="20">
        <v>75</v>
      </c>
      <c r="C579" s="20">
        <v>563</v>
      </c>
      <c r="D579" s="20">
        <f>LOOKUP(B579,'Batch 4'!$K$34:$K$606,'Batch 4'!$L$34:$L$606)</f>
        <v>4920</v>
      </c>
      <c r="E579" s="20">
        <f>LOOKUP(B579,'Batch 4'!$C$34:$C$625,'Batch 4'!$E$34:$E$625)</f>
        <v>23000</v>
      </c>
      <c r="F579" s="20">
        <f t="shared" si="24"/>
        <v>4.92</v>
      </c>
      <c r="G579" s="20">
        <f t="shared" si="25"/>
        <v>23</v>
      </c>
      <c r="H579" s="26">
        <f>LOOKUP(B579,'Batch 4'!$K$34:$K$606,'Batch 4'!$P$34:$P$606)</f>
        <v>0.39100000000000001</v>
      </c>
      <c r="I579" s="28">
        <f t="shared" si="26"/>
        <v>13.430610000000001</v>
      </c>
    </row>
    <row r="580" spans="2:9" ht="20.100000000000001" customHeight="1" x14ac:dyDescent="0.2">
      <c r="B580" s="20">
        <v>76</v>
      </c>
      <c r="C580" s="20">
        <v>564</v>
      </c>
      <c r="D580" s="20">
        <f>LOOKUP(B580,'Batch 4'!$K$34:$K$606,'Batch 4'!$L$34:$L$606)</f>
        <v>4880</v>
      </c>
      <c r="E580" s="20">
        <f>LOOKUP(B580,'Batch 4'!$C$34:$C$625,'Batch 4'!$E$34:$E$625)</f>
        <v>23100</v>
      </c>
      <c r="F580" s="20">
        <f t="shared" si="24"/>
        <v>4.88</v>
      </c>
      <c r="G580" s="20">
        <f t="shared" si="25"/>
        <v>23.1</v>
      </c>
      <c r="H580" s="26">
        <f>LOOKUP(B580,'Batch 4'!$K$34:$K$606,'Batch 4'!$P$34:$P$606)</f>
        <v>0.39100000000000001</v>
      </c>
      <c r="I580" s="28">
        <f t="shared" si="26"/>
        <v>13.454070000000002</v>
      </c>
    </row>
    <row r="581" spans="2:9" ht="20.100000000000001" customHeight="1" x14ac:dyDescent="0.2">
      <c r="B581" s="20">
        <v>77</v>
      </c>
      <c r="C581" s="20">
        <v>565</v>
      </c>
      <c r="D581" s="20">
        <f>LOOKUP(B581,'Batch 4'!$K$34:$K$606,'Batch 4'!$L$34:$L$606)</f>
        <v>4850</v>
      </c>
      <c r="E581" s="20">
        <f>LOOKUP(B581,'Batch 4'!$C$34:$C$625,'Batch 4'!$E$34:$E$625)</f>
        <v>23100</v>
      </c>
      <c r="F581" s="20">
        <f t="shared" si="24"/>
        <v>4.8499999999999996</v>
      </c>
      <c r="G581" s="20">
        <f t="shared" si="25"/>
        <v>23.1</v>
      </c>
      <c r="H581" s="26">
        <f>LOOKUP(B581,'Batch 4'!$K$34:$K$606,'Batch 4'!$P$34:$P$606)</f>
        <v>0.39</v>
      </c>
      <c r="I581" s="28">
        <f t="shared" si="26"/>
        <v>13.477500000000001</v>
      </c>
    </row>
    <row r="582" spans="2:9" ht="20.100000000000001" customHeight="1" x14ac:dyDescent="0.2">
      <c r="B582" s="20">
        <v>78</v>
      </c>
      <c r="C582" s="20">
        <v>566</v>
      </c>
      <c r="D582" s="20">
        <f>LOOKUP(B582,'Batch 4'!$K$34:$K$606,'Batch 4'!$L$34:$L$606)</f>
        <v>4810</v>
      </c>
      <c r="E582" s="20">
        <f>LOOKUP(B582,'Batch 4'!$C$34:$C$625,'Batch 4'!$E$34:$E$625)</f>
        <v>23100</v>
      </c>
      <c r="F582" s="20">
        <f t="shared" si="24"/>
        <v>4.8099999999999996</v>
      </c>
      <c r="G582" s="20">
        <f t="shared" si="25"/>
        <v>23.1</v>
      </c>
      <c r="H582" s="26">
        <f>LOOKUP(B582,'Batch 4'!$K$34:$K$606,'Batch 4'!$P$34:$P$606)</f>
        <v>0.39050000000000007</v>
      </c>
      <c r="I582" s="28">
        <f t="shared" si="26"/>
        <v>13.500915000000001</v>
      </c>
    </row>
    <row r="583" spans="2:9" ht="20.100000000000001" customHeight="1" x14ac:dyDescent="0.2">
      <c r="B583" s="20">
        <v>79</v>
      </c>
      <c r="C583" s="20">
        <v>567</v>
      </c>
      <c r="D583" s="20">
        <f>LOOKUP(B583,'Batch 4'!$K$34:$K$606,'Batch 4'!$L$34:$L$606)</f>
        <v>4770</v>
      </c>
      <c r="E583" s="20">
        <f>LOOKUP(B583,'Batch 4'!$C$34:$C$625,'Batch 4'!$E$34:$E$625)</f>
        <v>23100</v>
      </c>
      <c r="F583" s="20">
        <f t="shared" si="24"/>
        <v>4.7699999999999996</v>
      </c>
      <c r="G583" s="20">
        <f t="shared" si="25"/>
        <v>23.1</v>
      </c>
      <c r="H583" s="26">
        <f>LOOKUP(B583,'Batch 4'!$K$34:$K$606,'Batch 4'!$P$34:$P$606)</f>
        <v>0.39150000000000001</v>
      </c>
      <c r="I583" s="28">
        <f t="shared" si="26"/>
        <v>13.524375000000001</v>
      </c>
    </row>
    <row r="584" spans="2:9" ht="20.100000000000001" customHeight="1" x14ac:dyDescent="0.2">
      <c r="B584" s="20">
        <v>80</v>
      </c>
      <c r="C584" s="20">
        <v>568</v>
      </c>
      <c r="D584" s="20">
        <f>LOOKUP(B584,'Batch 4'!$K$34:$K$606,'Batch 4'!$L$34:$L$606)</f>
        <v>4730</v>
      </c>
      <c r="E584" s="20">
        <f>LOOKUP(B584,'Batch 4'!$C$34:$C$625,'Batch 4'!$E$34:$E$625)</f>
        <v>23100</v>
      </c>
      <c r="F584" s="20">
        <f t="shared" si="24"/>
        <v>4.7300000000000004</v>
      </c>
      <c r="G584" s="20">
        <f t="shared" si="25"/>
        <v>23.1</v>
      </c>
      <c r="H584" s="26">
        <f>LOOKUP(B584,'Batch 4'!$K$34:$K$606,'Batch 4'!$P$34:$P$606)</f>
        <v>0.39100000000000001</v>
      </c>
      <c r="I584" s="28">
        <f t="shared" si="26"/>
        <v>13.54785</v>
      </c>
    </row>
    <row r="585" spans="2:9" ht="20.100000000000001" customHeight="1" x14ac:dyDescent="0.2">
      <c r="B585" s="20">
        <v>81</v>
      </c>
      <c r="C585" s="20">
        <v>569</v>
      </c>
      <c r="D585" s="20">
        <f>LOOKUP(B585,'Batch 4'!$K$34:$K$606,'Batch 4'!$L$34:$L$606)</f>
        <v>4700</v>
      </c>
      <c r="E585" s="20">
        <f>LOOKUP(B585,'Batch 4'!$C$34:$C$625,'Batch 4'!$E$34:$E$625)</f>
        <v>23200</v>
      </c>
      <c r="F585" s="20">
        <f t="shared" si="24"/>
        <v>4.7</v>
      </c>
      <c r="G585" s="20">
        <f t="shared" si="25"/>
        <v>23.2</v>
      </c>
      <c r="H585" s="26">
        <f>LOOKUP(B585,'Batch 4'!$K$34:$K$606,'Batch 4'!$P$34:$P$606)</f>
        <v>0.39200000000000002</v>
      </c>
      <c r="I585" s="28">
        <f t="shared" si="26"/>
        <v>13.571340000000001</v>
      </c>
    </row>
    <row r="586" spans="2:9" ht="20.100000000000001" customHeight="1" x14ac:dyDescent="0.2">
      <c r="B586" s="20">
        <v>82</v>
      </c>
      <c r="C586" s="20">
        <v>570</v>
      </c>
      <c r="D586" s="20">
        <f>LOOKUP(B586,'Batch 4'!$K$34:$K$606,'Batch 4'!$L$34:$L$606)</f>
        <v>4660</v>
      </c>
      <c r="E586" s="20">
        <f>LOOKUP(B586,'Batch 4'!$C$34:$C$625,'Batch 4'!$E$34:$E$625)</f>
        <v>23200</v>
      </c>
      <c r="F586" s="20">
        <f t="shared" si="24"/>
        <v>4.66</v>
      </c>
      <c r="G586" s="20">
        <f t="shared" si="25"/>
        <v>23.2</v>
      </c>
      <c r="H586" s="26">
        <f>LOOKUP(B586,'Batch 4'!$K$34:$K$606,'Batch 4'!$P$34:$P$606)</f>
        <v>0.39400000000000007</v>
      </c>
      <c r="I586" s="28">
        <f t="shared" si="26"/>
        <v>13.594920000000002</v>
      </c>
    </row>
    <row r="587" spans="2:9" ht="20.100000000000001" customHeight="1" x14ac:dyDescent="0.2">
      <c r="B587" s="20">
        <v>83</v>
      </c>
      <c r="C587" s="20">
        <v>571</v>
      </c>
      <c r="D587" s="20">
        <f>LOOKUP(B587,'Batch 4'!$K$34:$K$606,'Batch 4'!$L$34:$L$606)</f>
        <v>4620</v>
      </c>
      <c r="E587" s="20">
        <f>LOOKUP(B587,'Batch 4'!$C$34:$C$625,'Batch 4'!$E$34:$E$625)</f>
        <v>23200</v>
      </c>
      <c r="F587" s="20">
        <f t="shared" si="24"/>
        <v>4.62</v>
      </c>
      <c r="G587" s="20">
        <f t="shared" si="25"/>
        <v>23.2</v>
      </c>
      <c r="H587" s="26">
        <f>LOOKUP(B587,'Batch 4'!$K$34:$K$606,'Batch 4'!$P$34:$P$606)</f>
        <v>0.39400000000000007</v>
      </c>
      <c r="I587" s="28">
        <f t="shared" si="26"/>
        <v>13.618560000000002</v>
      </c>
    </row>
    <row r="588" spans="2:9" ht="20.100000000000001" customHeight="1" x14ac:dyDescent="0.2">
      <c r="B588" s="20">
        <v>84</v>
      </c>
      <c r="C588" s="20">
        <v>572</v>
      </c>
      <c r="D588" s="20">
        <f>LOOKUP(B588,'Batch 4'!$K$34:$K$606,'Batch 4'!$L$34:$L$606)</f>
        <v>4580</v>
      </c>
      <c r="E588" s="20">
        <f>LOOKUP(B588,'Batch 4'!$C$34:$C$625,'Batch 4'!$E$34:$E$625)</f>
        <v>23200</v>
      </c>
      <c r="F588" s="20">
        <f t="shared" si="24"/>
        <v>4.58</v>
      </c>
      <c r="G588" s="20">
        <f t="shared" si="25"/>
        <v>23.2</v>
      </c>
      <c r="H588" s="26">
        <f>LOOKUP(B588,'Batch 4'!$K$34:$K$606,'Batch 4'!$P$34:$P$606)</f>
        <v>0.39400000000000002</v>
      </c>
      <c r="I588" s="28">
        <f t="shared" si="26"/>
        <v>13.642200000000003</v>
      </c>
    </row>
    <row r="589" spans="2:9" ht="20.100000000000001" customHeight="1" x14ac:dyDescent="0.2">
      <c r="B589" s="20">
        <v>85</v>
      </c>
      <c r="C589" s="20">
        <v>573</v>
      </c>
      <c r="D589" s="20">
        <f>LOOKUP(B589,'Batch 4'!$K$34:$K$606,'Batch 4'!$L$34:$L$606)</f>
        <v>4540</v>
      </c>
      <c r="E589" s="20">
        <f>LOOKUP(B589,'Batch 4'!$C$34:$C$625,'Batch 4'!$E$34:$E$625)</f>
        <v>23200</v>
      </c>
      <c r="F589" s="20">
        <f t="shared" si="24"/>
        <v>4.54</v>
      </c>
      <c r="G589" s="20">
        <f t="shared" si="25"/>
        <v>23.2</v>
      </c>
      <c r="H589" s="26">
        <f>LOOKUP(B589,'Batch 4'!$K$34:$K$606,'Batch 4'!$P$34:$P$606)</f>
        <v>0.39550000000000002</v>
      </c>
      <c r="I589" s="28">
        <f t="shared" si="26"/>
        <v>13.665885000000003</v>
      </c>
    </row>
    <row r="590" spans="2:9" ht="20.100000000000001" customHeight="1" x14ac:dyDescent="0.2">
      <c r="B590" s="20">
        <v>86</v>
      </c>
      <c r="C590" s="20">
        <v>574</v>
      </c>
      <c r="D590" s="20">
        <f>LOOKUP(B590,'Batch 4'!$K$34:$K$606,'Batch 4'!$L$34:$L$606)</f>
        <v>4500</v>
      </c>
      <c r="E590" s="20">
        <f>LOOKUP(B590,'Batch 4'!$C$34:$C$625,'Batch 4'!$E$34:$E$625)</f>
        <v>23200</v>
      </c>
      <c r="F590" s="20">
        <f t="shared" si="24"/>
        <v>4.5</v>
      </c>
      <c r="G590" s="20">
        <f t="shared" si="25"/>
        <v>23.2</v>
      </c>
      <c r="H590" s="26">
        <f>LOOKUP(B590,'Batch 4'!$K$34:$K$606,'Batch 4'!$P$34:$P$606)</f>
        <v>0.39800000000000002</v>
      </c>
      <c r="I590" s="28">
        <f t="shared" si="26"/>
        <v>13.689690000000002</v>
      </c>
    </row>
    <row r="591" spans="2:9" ht="20.100000000000001" customHeight="1" x14ac:dyDescent="0.2">
      <c r="B591" s="20">
        <v>87</v>
      </c>
      <c r="C591" s="20">
        <v>575</v>
      </c>
      <c r="D591" s="20">
        <f>LOOKUP(B591,'Batch 4'!$K$34:$K$606,'Batch 4'!$L$34:$L$606)</f>
        <v>4470</v>
      </c>
      <c r="E591" s="20">
        <f>LOOKUP(B591,'Batch 4'!$C$34:$C$625,'Batch 4'!$E$34:$E$625)</f>
        <v>23300</v>
      </c>
      <c r="F591" s="20">
        <f t="shared" si="24"/>
        <v>4.47</v>
      </c>
      <c r="G591" s="20">
        <f t="shared" si="25"/>
        <v>23.3</v>
      </c>
      <c r="H591" s="26">
        <f>LOOKUP(B591,'Batch 4'!$K$34:$K$606,'Batch 4'!$P$34:$P$606)</f>
        <v>0.39800000000000002</v>
      </c>
      <c r="I591" s="28">
        <f t="shared" si="26"/>
        <v>13.713570000000002</v>
      </c>
    </row>
    <row r="592" spans="2:9" ht="20.100000000000001" customHeight="1" x14ac:dyDescent="0.2">
      <c r="B592" s="20">
        <v>88</v>
      </c>
      <c r="C592" s="20">
        <v>576</v>
      </c>
      <c r="D592" s="20">
        <f>LOOKUP(B592,'Batch 4'!$K$34:$K$606,'Batch 4'!$L$34:$L$606)</f>
        <v>4430</v>
      </c>
      <c r="E592" s="20">
        <f>LOOKUP(B592,'Batch 4'!$C$34:$C$625,'Batch 4'!$E$34:$E$625)</f>
        <v>23300</v>
      </c>
      <c r="F592" s="20">
        <f t="shared" si="24"/>
        <v>4.43</v>
      </c>
      <c r="G592" s="20">
        <f t="shared" si="25"/>
        <v>23.3</v>
      </c>
      <c r="H592" s="26">
        <f>LOOKUP(B592,'Batch 4'!$K$34:$K$606,'Batch 4'!$P$34:$P$606)</f>
        <v>0.4</v>
      </c>
      <c r="I592" s="28">
        <f t="shared" si="26"/>
        <v>13.737510000000002</v>
      </c>
    </row>
    <row r="593" spans="2:9" ht="20.100000000000001" customHeight="1" x14ac:dyDescent="0.2">
      <c r="B593" s="20">
        <v>89</v>
      </c>
      <c r="C593" s="20">
        <v>577</v>
      </c>
      <c r="D593" s="20">
        <f>LOOKUP(B593,'Batch 4'!$K$34:$K$606,'Batch 4'!$L$34:$L$606)</f>
        <v>4390</v>
      </c>
      <c r="E593" s="20">
        <f>LOOKUP(B593,'Batch 4'!$C$34:$C$625,'Batch 4'!$E$34:$E$625)</f>
        <v>23300</v>
      </c>
      <c r="F593" s="20">
        <f t="shared" ref="F593:F656" si="27">D593/1000</f>
        <v>4.3899999999999997</v>
      </c>
      <c r="G593" s="20">
        <f t="shared" ref="G593:G656" si="28">E593/1000</f>
        <v>23.3</v>
      </c>
      <c r="H593" s="26">
        <f>LOOKUP(B593,'Batch 4'!$K$34:$K$606,'Batch 4'!$P$34:$P$606)</f>
        <v>0.39800000000000002</v>
      </c>
      <c r="I593" s="28">
        <f t="shared" si="26"/>
        <v>13.761450000000002</v>
      </c>
    </row>
    <row r="594" spans="2:9" ht="20.100000000000001" customHeight="1" x14ac:dyDescent="0.2">
      <c r="B594" s="20">
        <v>90</v>
      </c>
      <c r="C594" s="20">
        <v>578</v>
      </c>
      <c r="D594" s="20">
        <f>LOOKUP(B594,'Batch 4'!$K$34:$K$606,'Batch 4'!$L$34:$L$606)</f>
        <v>4350</v>
      </c>
      <c r="E594" s="20">
        <f>LOOKUP(B594,'Batch 4'!$C$34:$C$625,'Batch 4'!$E$34:$E$625)</f>
        <v>23300</v>
      </c>
      <c r="F594" s="20">
        <f t="shared" si="27"/>
        <v>4.3499999999999996</v>
      </c>
      <c r="G594" s="20">
        <f t="shared" si="28"/>
        <v>23.3</v>
      </c>
      <c r="H594" s="26">
        <f>LOOKUP(B594,'Batch 4'!$K$34:$K$606,'Batch 4'!$P$34:$P$606)</f>
        <v>0.40199999999999997</v>
      </c>
      <c r="I594" s="28">
        <f t="shared" ref="I594:I657" si="29">AVERAGE(H594,H593)*((C594-C593)/60)*3.6+I593</f>
        <v>13.785450000000001</v>
      </c>
    </row>
    <row r="595" spans="2:9" ht="20.100000000000001" customHeight="1" x14ac:dyDescent="0.2">
      <c r="B595" s="20">
        <v>91</v>
      </c>
      <c r="C595" s="20">
        <v>579</v>
      </c>
      <c r="D595" s="20">
        <f>LOOKUP(B595,'Batch 4'!$K$34:$K$606,'Batch 4'!$L$34:$L$606)</f>
        <v>4310</v>
      </c>
      <c r="E595" s="20">
        <f>LOOKUP(B595,'Batch 4'!$C$34:$C$625,'Batch 4'!$E$34:$E$625)</f>
        <v>23300</v>
      </c>
      <c r="F595" s="20">
        <f t="shared" si="27"/>
        <v>4.3099999999999996</v>
      </c>
      <c r="G595" s="20">
        <f t="shared" si="28"/>
        <v>23.3</v>
      </c>
      <c r="H595" s="26">
        <f>LOOKUP(B595,'Batch 4'!$K$34:$K$606,'Batch 4'!$P$34:$P$606)</f>
        <v>0.40050000000000002</v>
      </c>
      <c r="I595" s="28">
        <f t="shared" si="29"/>
        <v>13.809525000000001</v>
      </c>
    </row>
    <row r="596" spans="2:9" ht="20.100000000000001" customHeight="1" x14ac:dyDescent="0.2">
      <c r="B596" s="20">
        <v>92</v>
      </c>
      <c r="C596" s="20">
        <v>580</v>
      </c>
      <c r="D596" s="20">
        <f>LOOKUP(B596,'Batch 4'!$K$34:$K$606,'Batch 4'!$L$34:$L$606)</f>
        <v>4280</v>
      </c>
      <c r="E596" s="20">
        <f>LOOKUP(B596,'Batch 4'!$C$34:$C$625,'Batch 4'!$E$34:$E$625)</f>
        <v>23300</v>
      </c>
      <c r="F596" s="20">
        <f t="shared" si="27"/>
        <v>4.28</v>
      </c>
      <c r="G596" s="20">
        <f t="shared" si="28"/>
        <v>23.3</v>
      </c>
      <c r="H596" s="26">
        <f>LOOKUP(B596,'Batch 4'!$K$34:$K$606,'Batch 4'!$P$34:$P$606)</f>
        <v>0.39750000000000002</v>
      </c>
      <c r="I596" s="28">
        <f t="shared" si="29"/>
        <v>13.833465</v>
      </c>
    </row>
    <row r="597" spans="2:9" ht="20.100000000000001" customHeight="1" x14ac:dyDescent="0.2">
      <c r="B597" s="20">
        <v>93</v>
      </c>
      <c r="C597" s="20">
        <v>581</v>
      </c>
      <c r="D597" s="20">
        <f>LOOKUP(B597,'Batch 4'!$K$34:$K$606,'Batch 4'!$L$34:$L$606)</f>
        <v>4240</v>
      </c>
      <c r="E597" s="20">
        <f>LOOKUP(B597,'Batch 4'!$C$34:$C$625,'Batch 4'!$E$34:$E$625)</f>
        <v>23300</v>
      </c>
      <c r="F597" s="20">
        <f t="shared" si="27"/>
        <v>4.24</v>
      </c>
      <c r="G597" s="20">
        <f t="shared" si="28"/>
        <v>23.3</v>
      </c>
      <c r="H597" s="26">
        <f>LOOKUP(B597,'Batch 4'!$K$34:$K$606,'Batch 4'!$P$34:$P$606)</f>
        <v>0.39850000000000008</v>
      </c>
      <c r="I597" s="28">
        <f t="shared" si="29"/>
        <v>13.857345</v>
      </c>
    </row>
    <row r="598" spans="2:9" ht="20.100000000000001" customHeight="1" x14ac:dyDescent="0.2">
      <c r="B598" s="20">
        <v>94</v>
      </c>
      <c r="C598" s="20">
        <v>582</v>
      </c>
      <c r="D598" s="20">
        <f>LOOKUP(B598,'Batch 4'!$K$34:$K$606,'Batch 4'!$L$34:$L$606)</f>
        <v>4200</v>
      </c>
      <c r="E598" s="20">
        <f>LOOKUP(B598,'Batch 4'!$C$34:$C$625,'Batch 4'!$E$34:$E$625)</f>
        <v>23400</v>
      </c>
      <c r="F598" s="20">
        <f t="shared" si="27"/>
        <v>4.2</v>
      </c>
      <c r="G598" s="20">
        <f t="shared" si="28"/>
        <v>23.4</v>
      </c>
      <c r="H598" s="26">
        <f>LOOKUP(B598,'Batch 4'!$K$34:$K$606,'Batch 4'!$P$34:$P$606)</f>
        <v>0.39850000000000008</v>
      </c>
      <c r="I598" s="28">
        <f t="shared" si="29"/>
        <v>13.881255000000001</v>
      </c>
    </row>
    <row r="599" spans="2:9" ht="20.100000000000001" customHeight="1" x14ac:dyDescent="0.2">
      <c r="B599" s="20">
        <v>95</v>
      </c>
      <c r="C599" s="20">
        <v>583</v>
      </c>
      <c r="D599" s="20">
        <f>LOOKUP(B599,'Batch 4'!$K$34:$K$606,'Batch 4'!$L$34:$L$606)</f>
        <v>4160</v>
      </c>
      <c r="E599" s="20">
        <f>LOOKUP(B599,'Batch 4'!$C$34:$C$625,'Batch 4'!$E$34:$E$625)</f>
        <v>23400</v>
      </c>
      <c r="F599" s="20">
        <f t="shared" si="27"/>
        <v>4.16</v>
      </c>
      <c r="G599" s="20">
        <f t="shared" si="28"/>
        <v>23.4</v>
      </c>
      <c r="H599" s="26">
        <f>LOOKUP(B599,'Batch 4'!$K$34:$K$606,'Batch 4'!$P$34:$P$606)</f>
        <v>0.4</v>
      </c>
      <c r="I599" s="28">
        <f t="shared" si="29"/>
        <v>13.905210000000002</v>
      </c>
    </row>
    <row r="600" spans="2:9" ht="20.100000000000001" customHeight="1" x14ac:dyDescent="0.2">
      <c r="B600" s="20">
        <v>96</v>
      </c>
      <c r="C600" s="20">
        <v>584</v>
      </c>
      <c r="D600" s="20">
        <f>LOOKUP(B600,'Batch 4'!$K$34:$K$606,'Batch 4'!$L$34:$L$606)</f>
        <v>4120</v>
      </c>
      <c r="E600" s="20">
        <f>LOOKUP(B600,'Batch 4'!$C$34:$C$625,'Batch 4'!$E$34:$E$625)</f>
        <v>23400</v>
      </c>
      <c r="F600" s="20">
        <f t="shared" si="27"/>
        <v>4.12</v>
      </c>
      <c r="G600" s="20">
        <f t="shared" si="28"/>
        <v>23.4</v>
      </c>
      <c r="H600" s="26">
        <f>LOOKUP(B600,'Batch 4'!$K$34:$K$606,'Batch 4'!$P$34:$P$606)</f>
        <v>0.40850000000000003</v>
      </c>
      <c r="I600" s="28">
        <f t="shared" si="29"/>
        <v>13.929465000000002</v>
      </c>
    </row>
    <row r="601" spans="2:9" ht="20.100000000000001" customHeight="1" x14ac:dyDescent="0.2">
      <c r="B601" s="20">
        <v>97</v>
      </c>
      <c r="C601" s="20">
        <v>585</v>
      </c>
      <c r="D601" s="20">
        <f>LOOKUP(B601,'Batch 4'!$K$34:$K$606,'Batch 4'!$L$34:$L$606)</f>
        <v>4080</v>
      </c>
      <c r="E601" s="20">
        <f>LOOKUP(B601,'Batch 4'!$C$34:$C$625,'Batch 4'!$E$34:$E$625)</f>
        <v>23400</v>
      </c>
      <c r="F601" s="20">
        <f t="shared" si="27"/>
        <v>4.08</v>
      </c>
      <c r="G601" s="20">
        <f t="shared" si="28"/>
        <v>23.4</v>
      </c>
      <c r="H601" s="26">
        <f>LOOKUP(B601,'Batch 4'!$K$34:$K$606,'Batch 4'!$P$34:$P$606)</f>
        <v>0.40549999999999997</v>
      </c>
      <c r="I601" s="28">
        <f t="shared" si="29"/>
        <v>13.953885000000001</v>
      </c>
    </row>
    <row r="602" spans="2:9" ht="20.100000000000001" customHeight="1" x14ac:dyDescent="0.2">
      <c r="B602" s="20">
        <v>98</v>
      </c>
      <c r="C602" s="20">
        <v>586</v>
      </c>
      <c r="D602" s="20">
        <f>LOOKUP(B602,'Batch 4'!$K$34:$K$606,'Batch 4'!$L$34:$L$606)</f>
        <v>4050</v>
      </c>
      <c r="E602" s="20">
        <f>LOOKUP(B602,'Batch 4'!$C$34:$C$625,'Batch 4'!$E$34:$E$625)</f>
        <v>23400</v>
      </c>
      <c r="F602" s="20">
        <f t="shared" si="27"/>
        <v>4.05</v>
      </c>
      <c r="G602" s="20">
        <f t="shared" si="28"/>
        <v>23.4</v>
      </c>
      <c r="H602" s="26">
        <f>LOOKUP(B602,'Batch 4'!$K$34:$K$606,'Batch 4'!$P$34:$P$606)</f>
        <v>0.40900000000000003</v>
      </c>
      <c r="I602" s="28">
        <f t="shared" si="29"/>
        <v>13.978320000000002</v>
      </c>
    </row>
    <row r="603" spans="2:9" ht="20.100000000000001" customHeight="1" x14ac:dyDescent="0.2">
      <c r="B603" s="20">
        <v>99</v>
      </c>
      <c r="C603" s="20">
        <v>587</v>
      </c>
      <c r="D603" s="20">
        <f>LOOKUP(B603,'Batch 4'!$K$34:$K$606,'Batch 4'!$L$34:$L$606)</f>
        <v>4010</v>
      </c>
      <c r="E603" s="20">
        <f>LOOKUP(B603,'Batch 4'!$C$34:$C$625,'Batch 4'!$E$34:$E$625)</f>
        <v>23400</v>
      </c>
      <c r="F603" s="20">
        <f t="shared" si="27"/>
        <v>4.01</v>
      </c>
      <c r="G603" s="20">
        <f t="shared" si="28"/>
        <v>23.4</v>
      </c>
      <c r="H603" s="26">
        <f>LOOKUP(B603,'Batch 4'!$K$34:$K$606,'Batch 4'!$P$34:$P$606)</f>
        <v>0.40599999999999997</v>
      </c>
      <c r="I603" s="28">
        <f t="shared" si="29"/>
        <v>14.002770000000002</v>
      </c>
    </row>
    <row r="604" spans="2:9" ht="20.100000000000001" customHeight="1" x14ac:dyDescent="0.2">
      <c r="B604" s="20">
        <v>100</v>
      </c>
      <c r="C604" s="20">
        <v>588</v>
      </c>
      <c r="D604" s="20">
        <f>LOOKUP(B604,'Batch 4'!$K$34:$K$606,'Batch 4'!$L$34:$L$606)</f>
        <v>3970</v>
      </c>
      <c r="E604" s="20">
        <f>LOOKUP(B604,'Batch 4'!$C$34:$C$625,'Batch 4'!$E$34:$E$625)</f>
        <v>23500</v>
      </c>
      <c r="F604" s="20">
        <f t="shared" si="27"/>
        <v>3.97</v>
      </c>
      <c r="G604" s="20">
        <f t="shared" si="28"/>
        <v>23.5</v>
      </c>
      <c r="H604" s="26">
        <f>LOOKUP(B604,'Batch 4'!$K$34:$K$606,'Batch 4'!$P$34:$P$606)</f>
        <v>0.40750000000000003</v>
      </c>
      <c r="I604" s="28">
        <f t="shared" si="29"/>
        <v>14.027175000000002</v>
      </c>
    </row>
    <row r="605" spans="2:9" ht="20.100000000000001" customHeight="1" x14ac:dyDescent="0.2">
      <c r="B605" s="20">
        <v>101</v>
      </c>
      <c r="C605" s="20">
        <v>589</v>
      </c>
      <c r="D605" s="20">
        <f>LOOKUP(B605,'Batch 4'!$K$34:$K$606,'Batch 4'!$L$34:$L$606)</f>
        <v>3930</v>
      </c>
      <c r="E605" s="20">
        <f>LOOKUP(B605,'Batch 4'!$C$34:$C$625,'Batch 4'!$E$34:$E$625)</f>
        <v>23500</v>
      </c>
      <c r="F605" s="20">
        <f t="shared" si="27"/>
        <v>3.93</v>
      </c>
      <c r="G605" s="20">
        <f t="shared" si="28"/>
        <v>23.5</v>
      </c>
      <c r="H605" s="26">
        <f>LOOKUP(B605,'Batch 4'!$K$34:$K$606,'Batch 4'!$P$34:$P$606)</f>
        <v>0.40750000000000003</v>
      </c>
      <c r="I605" s="28">
        <f t="shared" si="29"/>
        <v>14.051625000000001</v>
      </c>
    </row>
    <row r="606" spans="2:9" ht="20.100000000000001" customHeight="1" x14ac:dyDescent="0.2">
      <c r="B606" s="20">
        <v>102</v>
      </c>
      <c r="C606" s="20">
        <v>590</v>
      </c>
      <c r="D606" s="20">
        <f>LOOKUP(B606,'Batch 4'!$K$34:$K$606,'Batch 4'!$L$34:$L$606)</f>
        <v>3900</v>
      </c>
      <c r="E606" s="20">
        <f>LOOKUP(B606,'Batch 4'!$C$34:$C$625,'Batch 4'!$E$34:$E$625)</f>
        <v>23500</v>
      </c>
      <c r="F606" s="20">
        <f t="shared" si="27"/>
        <v>3.9</v>
      </c>
      <c r="G606" s="20">
        <f t="shared" si="28"/>
        <v>23.5</v>
      </c>
      <c r="H606" s="26">
        <f>LOOKUP(B606,'Batch 4'!$K$34:$K$606,'Batch 4'!$P$34:$P$606)</f>
        <v>0.40800000000000003</v>
      </c>
      <c r="I606" s="28">
        <f t="shared" si="29"/>
        <v>14.076090000000001</v>
      </c>
    </row>
    <row r="607" spans="2:9" ht="20.100000000000001" customHeight="1" x14ac:dyDescent="0.2">
      <c r="B607" s="20">
        <v>103</v>
      </c>
      <c r="C607" s="20">
        <v>591</v>
      </c>
      <c r="D607" s="20">
        <f>LOOKUP(B607,'Batch 4'!$K$34:$K$606,'Batch 4'!$L$34:$L$606)</f>
        <v>3860</v>
      </c>
      <c r="E607" s="20">
        <f>LOOKUP(B607,'Batch 4'!$C$34:$C$625,'Batch 4'!$E$34:$E$625)</f>
        <v>23500</v>
      </c>
      <c r="F607" s="20">
        <f t="shared" si="27"/>
        <v>3.86</v>
      </c>
      <c r="G607" s="20">
        <f t="shared" si="28"/>
        <v>23.5</v>
      </c>
      <c r="H607" s="26">
        <f>LOOKUP(B607,'Batch 4'!$K$34:$K$606,'Batch 4'!$P$34:$P$606)</f>
        <v>0.40750000000000003</v>
      </c>
      <c r="I607" s="28">
        <f t="shared" si="29"/>
        <v>14.100555</v>
      </c>
    </row>
    <row r="608" spans="2:9" ht="20.100000000000001" customHeight="1" x14ac:dyDescent="0.2">
      <c r="B608" s="20">
        <v>104</v>
      </c>
      <c r="C608" s="20">
        <v>592</v>
      </c>
      <c r="D608" s="20">
        <f>LOOKUP(B608,'Batch 4'!$K$34:$K$606,'Batch 4'!$L$34:$L$606)</f>
        <v>3820</v>
      </c>
      <c r="E608" s="20">
        <f>LOOKUP(B608,'Batch 4'!$C$34:$C$625,'Batch 4'!$E$34:$E$625)</f>
        <v>23500</v>
      </c>
      <c r="F608" s="20">
        <f t="shared" si="27"/>
        <v>3.82</v>
      </c>
      <c r="G608" s="20">
        <f t="shared" si="28"/>
        <v>23.5</v>
      </c>
      <c r="H608" s="26">
        <f>LOOKUP(B608,'Batch 4'!$K$34:$K$606,'Batch 4'!$P$34:$P$606)</f>
        <v>0.40750000000000003</v>
      </c>
      <c r="I608" s="28">
        <f t="shared" si="29"/>
        <v>14.125005</v>
      </c>
    </row>
    <row r="609" spans="2:9" ht="20.100000000000001" customHeight="1" x14ac:dyDescent="0.2">
      <c r="B609" s="20">
        <v>105</v>
      </c>
      <c r="C609" s="20">
        <v>593</v>
      </c>
      <c r="D609" s="20">
        <f>LOOKUP(B609,'Batch 4'!$K$34:$K$606,'Batch 4'!$L$34:$L$606)</f>
        <v>3780</v>
      </c>
      <c r="E609" s="20">
        <f>LOOKUP(B609,'Batch 4'!$C$34:$C$625,'Batch 4'!$E$34:$E$625)</f>
        <v>23500</v>
      </c>
      <c r="F609" s="20">
        <f t="shared" si="27"/>
        <v>3.78</v>
      </c>
      <c r="G609" s="20">
        <f t="shared" si="28"/>
        <v>23.5</v>
      </c>
      <c r="H609" s="26">
        <f>LOOKUP(B609,'Batch 4'!$K$34:$K$606,'Batch 4'!$P$34:$P$606)</f>
        <v>0.40850000000000003</v>
      </c>
      <c r="I609" s="28">
        <f t="shared" si="29"/>
        <v>14.149485</v>
      </c>
    </row>
    <row r="610" spans="2:9" ht="20.100000000000001" customHeight="1" x14ac:dyDescent="0.2">
      <c r="B610" s="20">
        <v>106</v>
      </c>
      <c r="C610" s="20">
        <v>594</v>
      </c>
      <c r="D610" s="20">
        <f>LOOKUP(B610,'Batch 4'!$K$34:$K$606,'Batch 4'!$L$34:$L$606)</f>
        <v>3750</v>
      </c>
      <c r="E610" s="20">
        <f>LOOKUP(B610,'Batch 4'!$C$34:$C$625,'Batch 4'!$E$34:$E$625)</f>
        <v>23500</v>
      </c>
      <c r="F610" s="20">
        <f t="shared" si="27"/>
        <v>3.75</v>
      </c>
      <c r="G610" s="20">
        <f t="shared" si="28"/>
        <v>23.5</v>
      </c>
      <c r="H610" s="26">
        <f>LOOKUP(B610,'Batch 4'!$K$34:$K$606,'Batch 4'!$P$34:$P$606)</f>
        <v>0.40949999999999998</v>
      </c>
      <c r="I610" s="28">
        <f t="shared" si="29"/>
        <v>14.174025</v>
      </c>
    </row>
    <row r="611" spans="2:9" ht="20.100000000000001" customHeight="1" x14ac:dyDescent="0.2">
      <c r="B611" s="20">
        <v>107</v>
      </c>
      <c r="C611" s="20">
        <v>595</v>
      </c>
      <c r="D611" s="20">
        <f>LOOKUP(B611,'Batch 4'!$K$34:$K$606,'Batch 4'!$L$34:$L$606)</f>
        <v>3710</v>
      </c>
      <c r="E611" s="20">
        <f>LOOKUP(B611,'Batch 4'!$C$34:$C$625,'Batch 4'!$E$34:$E$625)</f>
        <v>23600</v>
      </c>
      <c r="F611" s="20">
        <f t="shared" si="27"/>
        <v>3.71</v>
      </c>
      <c r="G611" s="20">
        <f t="shared" si="28"/>
        <v>23.6</v>
      </c>
      <c r="H611" s="26">
        <f>LOOKUP(B611,'Batch 4'!$K$34:$K$606,'Batch 4'!$P$34:$P$606)</f>
        <v>0.41050000000000009</v>
      </c>
      <c r="I611" s="28">
        <f t="shared" si="29"/>
        <v>14.198625</v>
      </c>
    </row>
    <row r="612" spans="2:9" ht="20.100000000000001" customHeight="1" x14ac:dyDescent="0.2">
      <c r="B612" s="20">
        <v>108</v>
      </c>
      <c r="C612" s="20">
        <v>596</v>
      </c>
      <c r="D612" s="20">
        <f>LOOKUP(B612,'Batch 4'!$K$34:$K$606,'Batch 4'!$L$34:$L$606)</f>
        <v>3670</v>
      </c>
      <c r="E612" s="20">
        <f>LOOKUP(B612,'Batch 4'!$C$34:$C$625,'Batch 4'!$E$34:$E$625)</f>
        <v>23600</v>
      </c>
      <c r="F612" s="20">
        <f t="shared" si="27"/>
        <v>3.67</v>
      </c>
      <c r="G612" s="20">
        <f t="shared" si="28"/>
        <v>23.6</v>
      </c>
      <c r="H612" s="26">
        <f>LOOKUP(B612,'Batch 4'!$K$34:$K$606,'Batch 4'!$P$34:$P$606)</f>
        <v>0.41100000000000003</v>
      </c>
      <c r="I612" s="28">
        <f t="shared" si="29"/>
        <v>14.223269999999999</v>
      </c>
    </row>
    <row r="613" spans="2:9" ht="20.100000000000001" customHeight="1" x14ac:dyDescent="0.2">
      <c r="B613" s="20">
        <v>109</v>
      </c>
      <c r="C613" s="20">
        <v>597</v>
      </c>
      <c r="D613" s="20">
        <f>LOOKUP(B613,'Batch 4'!$K$34:$K$606,'Batch 4'!$L$34:$L$606)</f>
        <v>3630</v>
      </c>
      <c r="E613" s="20">
        <f>LOOKUP(B613,'Batch 4'!$C$34:$C$625,'Batch 4'!$E$34:$E$625)</f>
        <v>23600</v>
      </c>
      <c r="F613" s="20">
        <f t="shared" si="27"/>
        <v>3.63</v>
      </c>
      <c r="G613" s="20">
        <f t="shared" si="28"/>
        <v>23.6</v>
      </c>
      <c r="H613" s="26">
        <f>LOOKUP(B613,'Batch 4'!$K$34:$K$606,'Batch 4'!$P$34:$P$606)</f>
        <v>0.41100000000000003</v>
      </c>
      <c r="I613" s="28">
        <f t="shared" si="29"/>
        <v>14.24793</v>
      </c>
    </row>
    <row r="614" spans="2:9" ht="20.100000000000001" customHeight="1" x14ac:dyDescent="0.2">
      <c r="B614" s="20">
        <v>110</v>
      </c>
      <c r="C614" s="20">
        <v>598</v>
      </c>
      <c r="D614" s="20">
        <f>LOOKUP(B614,'Batch 4'!$K$34:$K$606,'Batch 4'!$L$34:$L$606)</f>
        <v>3600</v>
      </c>
      <c r="E614" s="20">
        <f>LOOKUP(B614,'Batch 4'!$C$34:$C$625,'Batch 4'!$E$34:$E$625)</f>
        <v>23600</v>
      </c>
      <c r="F614" s="20">
        <f t="shared" si="27"/>
        <v>3.6</v>
      </c>
      <c r="G614" s="20">
        <f t="shared" si="28"/>
        <v>23.6</v>
      </c>
      <c r="H614" s="26">
        <f>LOOKUP(B614,'Batch 4'!$K$34:$K$606,'Batch 4'!$P$34:$P$606)</f>
        <v>0.41300000000000003</v>
      </c>
      <c r="I614" s="28">
        <f t="shared" si="29"/>
        <v>14.272650000000001</v>
      </c>
    </row>
    <row r="615" spans="2:9" ht="20.100000000000001" customHeight="1" x14ac:dyDescent="0.2">
      <c r="B615" s="20">
        <v>111</v>
      </c>
      <c r="C615" s="20">
        <v>599</v>
      </c>
      <c r="D615" s="20">
        <f>LOOKUP(B615,'Batch 4'!$K$34:$K$606,'Batch 4'!$L$34:$L$606)</f>
        <v>3560</v>
      </c>
      <c r="E615" s="20">
        <f>LOOKUP(B615,'Batch 4'!$C$34:$C$625,'Batch 4'!$E$34:$E$625)</f>
        <v>23600</v>
      </c>
      <c r="F615" s="20">
        <f t="shared" si="27"/>
        <v>3.56</v>
      </c>
      <c r="G615" s="20">
        <f t="shared" si="28"/>
        <v>23.6</v>
      </c>
      <c r="H615" s="26">
        <f>LOOKUP(B615,'Batch 4'!$K$34:$K$606,'Batch 4'!$P$34:$P$606)</f>
        <v>0.41300000000000003</v>
      </c>
      <c r="I615" s="28">
        <f t="shared" si="29"/>
        <v>14.29743</v>
      </c>
    </row>
    <row r="616" spans="2:9" ht="20.100000000000001" customHeight="1" x14ac:dyDescent="0.2">
      <c r="B616" s="20">
        <v>112</v>
      </c>
      <c r="C616" s="20">
        <v>600</v>
      </c>
      <c r="D616" s="20">
        <f>LOOKUP(B616,'Batch 4'!$K$34:$K$606,'Batch 4'!$L$34:$L$606)</f>
        <v>3520</v>
      </c>
      <c r="E616" s="20">
        <f>LOOKUP(B616,'Batch 4'!$C$34:$C$625,'Batch 4'!$E$34:$E$625)</f>
        <v>23600</v>
      </c>
      <c r="F616" s="20">
        <f t="shared" si="27"/>
        <v>3.52</v>
      </c>
      <c r="G616" s="20">
        <f t="shared" si="28"/>
        <v>23.6</v>
      </c>
      <c r="H616" s="26">
        <f>LOOKUP(B616,'Batch 4'!$K$34:$K$606,'Batch 4'!$P$34:$P$606)</f>
        <v>0.41449999999999998</v>
      </c>
      <c r="I616" s="28">
        <f t="shared" si="29"/>
        <v>14.322255</v>
      </c>
    </row>
    <row r="617" spans="2:9" ht="20.100000000000001" customHeight="1" x14ac:dyDescent="0.2">
      <c r="B617" s="20">
        <v>113</v>
      </c>
      <c r="C617" s="20">
        <v>601</v>
      </c>
      <c r="D617" s="20">
        <f>LOOKUP(B617,'Batch 4'!$K$34:$K$606,'Batch 4'!$L$34:$L$606)</f>
        <v>3480</v>
      </c>
      <c r="E617" s="20">
        <f>LOOKUP(B617,'Batch 4'!$C$34:$C$625,'Batch 4'!$E$34:$E$625)</f>
        <v>23600</v>
      </c>
      <c r="F617" s="20">
        <f t="shared" si="27"/>
        <v>3.48</v>
      </c>
      <c r="G617" s="20">
        <f t="shared" si="28"/>
        <v>23.6</v>
      </c>
      <c r="H617" s="26">
        <f>LOOKUP(B617,'Batch 4'!$K$34:$K$606,'Batch 4'!$P$34:$P$606)</f>
        <v>0.41500000000000004</v>
      </c>
      <c r="I617" s="28">
        <f t="shared" si="29"/>
        <v>14.34714</v>
      </c>
    </row>
    <row r="618" spans="2:9" ht="20.100000000000001" customHeight="1" x14ac:dyDescent="0.2">
      <c r="B618" s="20">
        <v>114</v>
      </c>
      <c r="C618" s="20">
        <v>602</v>
      </c>
      <c r="D618" s="20">
        <f>LOOKUP(B618,'Batch 4'!$K$34:$K$606,'Batch 4'!$L$34:$L$606)</f>
        <v>3450</v>
      </c>
      <c r="E618" s="20">
        <f>LOOKUP(B618,'Batch 4'!$C$34:$C$625,'Batch 4'!$E$34:$E$625)</f>
        <v>23700</v>
      </c>
      <c r="F618" s="20">
        <f t="shared" si="27"/>
        <v>3.45</v>
      </c>
      <c r="G618" s="20">
        <f t="shared" si="28"/>
        <v>23.7</v>
      </c>
      <c r="H618" s="26">
        <f>LOOKUP(B618,'Batch 4'!$K$34:$K$606,'Batch 4'!$P$34:$P$606)</f>
        <v>0.41500000000000004</v>
      </c>
      <c r="I618" s="28">
        <f t="shared" si="29"/>
        <v>14.37204</v>
      </c>
    </row>
    <row r="619" spans="2:9" ht="20.100000000000001" customHeight="1" x14ac:dyDescent="0.2">
      <c r="B619" s="20">
        <v>115</v>
      </c>
      <c r="C619" s="20">
        <v>603</v>
      </c>
      <c r="D619" s="20">
        <f>LOOKUP(B619,'Batch 4'!$K$34:$K$606,'Batch 4'!$L$34:$L$606)</f>
        <v>3410</v>
      </c>
      <c r="E619" s="20">
        <f>LOOKUP(B619,'Batch 4'!$C$34:$C$625,'Batch 4'!$E$34:$E$625)</f>
        <v>23700</v>
      </c>
      <c r="F619" s="20">
        <f t="shared" si="27"/>
        <v>3.41</v>
      </c>
      <c r="G619" s="20">
        <f t="shared" si="28"/>
        <v>23.7</v>
      </c>
      <c r="H619" s="26">
        <f>LOOKUP(B619,'Batch 4'!$K$34:$K$606,'Batch 4'!$P$34:$P$606)</f>
        <v>0.41550000000000004</v>
      </c>
      <c r="I619" s="28">
        <f t="shared" si="29"/>
        <v>14.396955</v>
      </c>
    </row>
    <row r="620" spans="2:9" ht="20.100000000000001" customHeight="1" x14ac:dyDescent="0.2">
      <c r="B620" s="20">
        <v>116</v>
      </c>
      <c r="C620" s="20">
        <v>604</v>
      </c>
      <c r="D620" s="20">
        <f>LOOKUP(B620,'Batch 4'!$K$34:$K$606,'Batch 4'!$L$34:$L$606)</f>
        <v>3370</v>
      </c>
      <c r="E620" s="20">
        <f>LOOKUP(B620,'Batch 4'!$C$34:$C$625,'Batch 4'!$E$34:$E$625)</f>
        <v>23700</v>
      </c>
      <c r="F620" s="20">
        <f t="shared" si="27"/>
        <v>3.37</v>
      </c>
      <c r="G620" s="20">
        <f t="shared" si="28"/>
        <v>23.7</v>
      </c>
      <c r="H620" s="26">
        <f>LOOKUP(B620,'Batch 4'!$K$34:$K$606,'Batch 4'!$P$34:$P$606)</f>
        <v>0.41700000000000004</v>
      </c>
      <c r="I620" s="28">
        <f t="shared" si="29"/>
        <v>14.42193</v>
      </c>
    </row>
    <row r="621" spans="2:9" ht="20.100000000000001" customHeight="1" x14ac:dyDescent="0.2">
      <c r="B621" s="20">
        <v>117</v>
      </c>
      <c r="C621" s="20">
        <v>605</v>
      </c>
      <c r="D621" s="20">
        <f>LOOKUP(B621,'Batch 4'!$K$34:$K$606,'Batch 4'!$L$34:$L$606)</f>
        <v>3340</v>
      </c>
      <c r="E621" s="20">
        <f>LOOKUP(B621,'Batch 4'!$C$34:$C$625,'Batch 4'!$E$34:$E$625)</f>
        <v>23700</v>
      </c>
      <c r="F621" s="20">
        <f t="shared" si="27"/>
        <v>3.34</v>
      </c>
      <c r="G621" s="20">
        <f t="shared" si="28"/>
        <v>23.7</v>
      </c>
      <c r="H621" s="26">
        <f>LOOKUP(B621,'Batch 4'!$K$34:$K$606,'Batch 4'!$P$34:$P$606)</f>
        <v>0.41799999999999998</v>
      </c>
      <c r="I621" s="28">
        <f t="shared" si="29"/>
        <v>14.44698</v>
      </c>
    </row>
    <row r="622" spans="2:9" ht="20.100000000000001" customHeight="1" x14ac:dyDescent="0.2">
      <c r="B622" s="20">
        <v>118</v>
      </c>
      <c r="C622" s="20">
        <v>606</v>
      </c>
      <c r="D622" s="20">
        <f>LOOKUP(B622,'Batch 4'!$K$34:$K$606,'Batch 4'!$L$34:$L$606)</f>
        <v>3300</v>
      </c>
      <c r="E622" s="20">
        <f>LOOKUP(B622,'Batch 4'!$C$34:$C$625,'Batch 4'!$E$34:$E$625)</f>
        <v>23700</v>
      </c>
      <c r="F622" s="20">
        <f t="shared" si="27"/>
        <v>3.3</v>
      </c>
      <c r="G622" s="20">
        <f t="shared" si="28"/>
        <v>23.7</v>
      </c>
      <c r="H622" s="26">
        <f>LOOKUP(B622,'Batch 4'!$K$34:$K$606,'Batch 4'!$P$34:$P$606)</f>
        <v>0.42000000000000004</v>
      </c>
      <c r="I622" s="28">
        <f t="shared" si="29"/>
        <v>14.47212</v>
      </c>
    </row>
    <row r="623" spans="2:9" ht="20.100000000000001" customHeight="1" x14ac:dyDescent="0.2">
      <c r="B623" s="20">
        <v>119</v>
      </c>
      <c r="C623" s="20">
        <v>607</v>
      </c>
      <c r="D623" s="20">
        <f>LOOKUP(B623,'Batch 4'!$K$34:$K$606,'Batch 4'!$L$34:$L$606)</f>
        <v>3260</v>
      </c>
      <c r="E623" s="20">
        <f>LOOKUP(B623,'Batch 4'!$C$34:$C$625,'Batch 4'!$E$34:$E$625)</f>
        <v>23700</v>
      </c>
      <c r="F623" s="20">
        <f t="shared" si="27"/>
        <v>3.26</v>
      </c>
      <c r="G623" s="20">
        <f t="shared" si="28"/>
        <v>23.7</v>
      </c>
      <c r="H623" s="26">
        <f>LOOKUP(B623,'Batch 4'!$K$34:$K$606,'Batch 4'!$P$34:$P$606)</f>
        <v>0.41950000000000004</v>
      </c>
      <c r="I623" s="28">
        <f t="shared" si="29"/>
        <v>14.497305000000001</v>
      </c>
    </row>
    <row r="624" spans="2:9" ht="20.100000000000001" customHeight="1" x14ac:dyDescent="0.2">
      <c r="B624" s="20">
        <v>120</v>
      </c>
      <c r="C624" s="20">
        <v>608</v>
      </c>
      <c r="D624" s="20">
        <f>LOOKUP(B624,'Batch 4'!$K$34:$K$606,'Batch 4'!$L$34:$L$606)</f>
        <v>3230</v>
      </c>
      <c r="E624" s="20">
        <f>LOOKUP(B624,'Batch 4'!$C$34:$C$625,'Batch 4'!$E$34:$E$625)</f>
        <v>23700</v>
      </c>
      <c r="F624" s="20">
        <f t="shared" si="27"/>
        <v>3.23</v>
      </c>
      <c r="G624" s="20">
        <f t="shared" si="28"/>
        <v>23.7</v>
      </c>
      <c r="H624" s="26">
        <f>LOOKUP(B624,'Batch 4'!$K$34:$K$606,'Batch 4'!$P$34:$P$606)</f>
        <v>0.42000000000000004</v>
      </c>
      <c r="I624" s="28">
        <f t="shared" si="29"/>
        <v>14.522490000000001</v>
      </c>
    </row>
    <row r="625" spans="2:9" ht="20.100000000000001" customHeight="1" x14ac:dyDescent="0.2">
      <c r="B625" s="20">
        <v>121</v>
      </c>
      <c r="C625" s="20">
        <v>609</v>
      </c>
      <c r="D625" s="20">
        <f>LOOKUP(B625,'Batch 4'!$K$34:$K$606,'Batch 4'!$L$34:$L$606)</f>
        <v>3190</v>
      </c>
      <c r="E625" s="20">
        <f>LOOKUP(B625,'Batch 4'!$C$34:$C$625,'Batch 4'!$E$34:$E$625)</f>
        <v>23800</v>
      </c>
      <c r="F625" s="20">
        <f t="shared" si="27"/>
        <v>3.19</v>
      </c>
      <c r="G625" s="20">
        <f t="shared" si="28"/>
        <v>23.8</v>
      </c>
      <c r="H625" s="26">
        <f>LOOKUP(B625,'Batch 4'!$K$34:$K$606,'Batch 4'!$P$34:$P$606)</f>
        <v>0.42149999999999999</v>
      </c>
      <c r="I625" s="28">
        <f t="shared" si="29"/>
        <v>14.547735000000001</v>
      </c>
    </row>
    <row r="626" spans="2:9" ht="20.100000000000001" customHeight="1" x14ac:dyDescent="0.2">
      <c r="B626" s="20">
        <v>122</v>
      </c>
      <c r="C626" s="20">
        <v>610</v>
      </c>
      <c r="D626" s="20">
        <f>LOOKUP(B626,'Batch 4'!$K$34:$K$606,'Batch 4'!$L$34:$L$606)</f>
        <v>3150</v>
      </c>
      <c r="E626" s="20">
        <f>LOOKUP(B626,'Batch 4'!$C$34:$C$625,'Batch 4'!$E$34:$E$625)</f>
        <v>23800</v>
      </c>
      <c r="F626" s="20">
        <f t="shared" si="27"/>
        <v>3.15</v>
      </c>
      <c r="G626" s="20">
        <f t="shared" si="28"/>
        <v>23.8</v>
      </c>
      <c r="H626" s="26">
        <f>LOOKUP(B626,'Batch 4'!$K$34:$K$606,'Batch 4'!$P$34:$P$606)</f>
        <v>0.42100000000000004</v>
      </c>
      <c r="I626" s="28">
        <f t="shared" si="29"/>
        <v>14.573010000000002</v>
      </c>
    </row>
    <row r="627" spans="2:9" ht="20.100000000000001" customHeight="1" x14ac:dyDescent="0.2">
      <c r="B627" s="20">
        <v>123</v>
      </c>
      <c r="C627" s="20">
        <v>611</v>
      </c>
      <c r="D627" s="20">
        <f>LOOKUP(B627,'Batch 4'!$K$34:$K$606,'Batch 4'!$L$34:$L$606)</f>
        <v>3120</v>
      </c>
      <c r="E627" s="20">
        <f>LOOKUP(B627,'Batch 4'!$C$34:$C$625,'Batch 4'!$E$34:$E$625)</f>
        <v>23800</v>
      </c>
      <c r="F627" s="20">
        <f t="shared" si="27"/>
        <v>3.12</v>
      </c>
      <c r="G627" s="20">
        <f t="shared" si="28"/>
        <v>23.8</v>
      </c>
      <c r="H627" s="26">
        <f>LOOKUP(B627,'Batch 4'!$K$34:$K$606,'Batch 4'!$P$34:$P$606)</f>
        <v>0.42350000000000004</v>
      </c>
      <c r="I627" s="28">
        <f t="shared" si="29"/>
        <v>14.598345000000002</v>
      </c>
    </row>
    <row r="628" spans="2:9" ht="20.100000000000001" customHeight="1" x14ac:dyDescent="0.2">
      <c r="B628" s="20">
        <v>124</v>
      </c>
      <c r="C628" s="20">
        <v>612</v>
      </c>
      <c r="D628" s="20">
        <f>LOOKUP(B628,'Batch 4'!$K$34:$K$606,'Batch 4'!$L$34:$L$606)</f>
        <v>3080</v>
      </c>
      <c r="E628" s="20">
        <f>LOOKUP(B628,'Batch 4'!$C$34:$C$625,'Batch 4'!$E$34:$E$625)</f>
        <v>23800</v>
      </c>
      <c r="F628" s="20">
        <f t="shared" si="27"/>
        <v>3.08</v>
      </c>
      <c r="G628" s="20">
        <f t="shared" si="28"/>
        <v>23.8</v>
      </c>
      <c r="H628" s="26">
        <f>LOOKUP(B628,'Batch 4'!$K$34:$K$606,'Batch 4'!$P$34:$P$606)</f>
        <v>0.43149999999999999</v>
      </c>
      <c r="I628" s="28">
        <f t="shared" si="29"/>
        <v>14.623995000000003</v>
      </c>
    </row>
    <row r="629" spans="2:9" ht="20.100000000000001" customHeight="1" x14ac:dyDescent="0.2">
      <c r="B629" s="20">
        <v>125</v>
      </c>
      <c r="C629" s="20">
        <v>613</v>
      </c>
      <c r="D629" s="20">
        <f>LOOKUP(B629,'Batch 4'!$K$34:$K$606,'Batch 4'!$L$34:$L$606)</f>
        <v>3040</v>
      </c>
      <c r="E629" s="20">
        <f>LOOKUP(B629,'Batch 4'!$C$34:$C$625,'Batch 4'!$E$34:$E$625)</f>
        <v>23800</v>
      </c>
      <c r="F629" s="20">
        <f t="shared" si="27"/>
        <v>3.04</v>
      </c>
      <c r="G629" s="20">
        <f t="shared" si="28"/>
        <v>23.8</v>
      </c>
      <c r="H629" s="26">
        <f>LOOKUP(B629,'Batch 4'!$K$34:$K$606,'Batch 4'!$P$34:$P$606)</f>
        <v>0.43049999999999999</v>
      </c>
      <c r="I629" s="28">
        <f t="shared" si="29"/>
        <v>14.649855000000002</v>
      </c>
    </row>
    <row r="630" spans="2:9" ht="20.100000000000001" customHeight="1" x14ac:dyDescent="0.2">
      <c r="B630" s="20">
        <v>126</v>
      </c>
      <c r="C630" s="20">
        <v>614</v>
      </c>
      <c r="D630" s="20">
        <f>LOOKUP(B630,'Batch 4'!$K$34:$K$606,'Batch 4'!$L$34:$L$606)</f>
        <v>3010</v>
      </c>
      <c r="E630" s="20">
        <f>LOOKUP(B630,'Batch 4'!$C$34:$C$625,'Batch 4'!$E$34:$E$625)</f>
        <v>23800</v>
      </c>
      <c r="F630" s="20">
        <f t="shared" si="27"/>
        <v>3.01</v>
      </c>
      <c r="G630" s="20">
        <f t="shared" si="28"/>
        <v>23.8</v>
      </c>
      <c r="H630" s="26">
        <f>LOOKUP(B630,'Batch 4'!$K$34:$K$606,'Batch 4'!$P$34:$P$606)</f>
        <v>0.43100000000000005</v>
      </c>
      <c r="I630" s="28">
        <f t="shared" si="29"/>
        <v>14.675700000000003</v>
      </c>
    </row>
    <row r="631" spans="2:9" ht="20.100000000000001" customHeight="1" x14ac:dyDescent="0.2">
      <c r="B631" s="20">
        <v>127</v>
      </c>
      <c r="C631" s="20">
        <v>615</v>
      </c>
      <c r="D631" s="20">
        <f>LOOKUP(B631,'Batch 4'!$K$34:$K$606,'Batch 4'!$L$34:$L$606)</f>
        <v>2970</v>
      </c>
      <c r="E631" s="20">
        <f>LOOKUP(B631,'Batch 4'!$C$34:$C$625,'Batch 4'!$E$34:$E$625)</f>
        <v>23800</v>
      </c>
      <c r="F631" s="20">
        <f t="shared" si="27"/>
        <v>2.97</v>
      </c>
      <c r="G631" s="20">
        <f t="shared" si="28"/>
        <v>23.8</v>
      </c>
      <c r="H631" s="26">
        <f>LOOKUP(B631,'Batch 4'!$K$34:$K$606,'Batch 4'!$P$34:$P$606)</f>
        <v>0.43149999999999999</v>
      </c>
      <c r="I631" s="28">
        <f t="shared" si="29"/>
        <v>14.701575000000002</v>
      </c>
    </row>
    <row r="632" spans="2:9" ht="20.100000000000001" customHeight="1" x14ac:dyDescent="0.2">
      <c r="B632" s="20">
        <v>128</v>
      </c>
      <c r="C632" s="20">
        <v>616</v>
      </c>
      <c r="D632" s="20">
        <f>LOOKUP(B632,'Batch 4'!$K$34:$K$606,'Batch 4'!$L$34:$L$606)</f>
        <v>2930</v>
      </c>
      <c r="E632" s="20">
        <f>LOOKUP(B632,'Batch 4'!$C$34:$C$625,'Batch 4'!$E$34:$E$625)</f>
        <v>23800</v>
      </c>
      <c r="F632" s="20">
        <f t="shared" si="27"/>
        <v>2.93</v>
      </c>
      <c r="G632" s="20">
        <f t="shared" si="28"/>
        <v>23.8</v>
      </c>
      <c r="H632" s="26">
        <f>LOOKUP(B632,'Batch 4'!$K$34:$K$606,'Batch 4'!$P$34:$P$606)</f>
        <v>0.43099999999999999</v>
      </c>
      <c r="I632" s="28">
        <f t="shared" si="29"/>
        <v>14.727450000000001</v>
      </c>
    </row>
    <row r="633" spans="2:9" ht="20.100000000000001" customHeight="1" x14ac:dyDescent="0.2">
      <c r="B633" s="20">
        <v>129</v>
      </c>
      <c r="C633" s="20">
        <v>617</v>
      </c>
      <c r="D633" s="20">
        <f>LOOKUP(B633,'Batch 4'!$K$34:$K$606,'Batch 4'!$L$34:$L$606)</f>
        <v>2900</v>
      </c>
      <c r="E633" s="20">
        <f>LOOKUP(B633,'Batch 4'!$C$34:$C$625,'Batch 4'!$E$34:$E$625)</f>
        <v>23900</v>
      </c>
      <c r="F633" s="20">
        <f t="shared" si="27"/>
        <v>2.9</v>
      </c>
      <c r="G633" s="20">
        <f t="shared" si="28"/>
        <v>23.9</v>
      </c>
      <c r="H633" s="26">
        <f>LOOKUP(B633,'Batch 4'!$K$34:$K$606,'Batch 4'!$P$34:$P$606)</f>
        <v>0.43300000000000005</v>
      </c>
      <c r="I633" s="28">
        <f t="shared" si="29"/>
        <v>14.75337</v>
      </c>
    </row>
    <row r="634" spans="2:9" ht="20.100000000000001" customHeight="1" x14ac:dyDescent="0.2">
      <c r="B634" s="20">
        <v>130</v>
      </c>
      <c r="C634" s="20">
        <v>618</v>
      </c>
      <c r="D634" s="20">
        <f>LOOKUP(B634,'Batch 4'!$K$34:$K$606,'Batch 4'!$L$34:$L$606)</f>
        <v>2860</v>
      </c>
      <c r="E634" s="20">
        <f>LOOKUP(B634,'Batch 4'!$C$34:$C$625,'Batch 4'!$E$34:$E$625)</f>
        <v>23900</v>
      </c>
      <c r="F634" s="20">
        <f t="shared" si="27"/>
        <v>2.86</v>
      </c>
      <c r="G634" s="20">
        <f t="shared" si="28"/>
        <v>23.9</v>
      </c>
      <c r="H634" s="26">
        <f>LOOKUP(B634,'Batch 4'!$K$34:$K$606,'Batch 4'!$P$34:$P$606)</f>
        <v>0.43200000000000005</v>
      </c>
      <c r="I634" s="28">
        <f t="shared" si="29"/>
        <v>14.77932</v>
      </c>
    </row>
    <row r="635" spans="2:9" ht="20.100000000000001" customHeight="1" x14ac:dyDescent="0.2">
      <c r="B635" s="20">
        <v>131</v>
      </c>
      <c r="C635" s="20">
        <v>619</v>
      </c>
      <c r="D635" s="20">
        <f>LOOKUP(B635,'Batch 4'!$K$34:$K$606,'Batch 4'!$L$34:$L$606)</f>
        <v>2830</v>
      </c>
      <c r="E635" s="20">
        <f>LOOKUP(B635,'Batch 4'!$C$34:$C$625,'Batch 4'!$E$34:$E$625)</f>
        <v>23900</v>
      </c>
      <c r="F635" s="20">
        <f t="shared" si="27"/>
        <v>2.83</v>
      </c>
      <c r="G635" s="20">
        <f t="shared" si="28"/>
        <v>23.9</v>
      </c>
      <c r="H635" s="26">
        <f>LOOKUP(B635,'Batch 4'!$K$34:$K$606,'Batch 4'!$P$34:$P$606)</f>
        <v>0.434</v>
      </c>
      <c r="I635" s="28">
        <f t="shared" si="29"/>
        <v>14.805300000000001</v>
      </c>
    </row>
    <row r="636" spans="2:9" ht="20.100000000000001" customHeight="1" x14ac:dyDescent="0.2">
      <c r="B636" s="20">
        <v>132</v>
      </c>
      <c r="C636" s="20">
        <v>620</v>
      </c>
      <c r="D636" s="20">
        <f>LOOKUP(B636,'Batch 4'!$K$34:$K$606,'Batch 4'!$L$34:$L$606)</f>
        <v>2790</v>
      </c>
      <c r="E636" s="20">
        <f>LOOKUP(B636,'Batch 4'!$C$34:$C$625,'Batch 4'!$E$34:$E$625)</f>
        <v>23900</v>
      </c>
      <c r="F636" s="20">
        <f t="shared" si="27"/>
        <v>2.79</v>
      </c>
      <c r="G636" s="20">
        <f t="shared" si="28"/>
        <v>23.9</v>
      </c>
      <c r="H636" s="26">
        <f>LOOKUP(B636,'Batch 4'!$K$34:$K$606,'Batch 4'!$P$34:$P$606)</f>
        <v>0.434</v>
      </c>
      <c r="I636" s="28">
        <f t="shared" si="29"/>
        <v>14.831340000000001</v>
      </c>
    </row>
    <row r="637" spans="2:9" ht="20.100000000000001" customHeight="1" x14ac:dyDescent="0.2">
      <c r="B637" s="20">
        <v>133</v>
      </c>
      <c r="C637" s="20">
        <v>621</v>
      </c>
      <c r="D637" s="20">
        <f>LOOKUP(B637,'Batch 4'!$K$34:$K$606,'Batch 4'!$L$34:$L$606)</f>
        <v>2750</v>
      </c>
      <c r="E637" s="20">
        <f>LOOKUP(B637,'Batch 4'!$C$34:$C$625,'Batch 4'!$E$34:$E$625)</f>
        <v>23900</v>
      </c>
      <c r="F637" s="20">
        <f t="shared" si="27"/>
        <v>2.75</v>
      </c>
      <c r="G637" s="20">
        <f t="shared" si="28"/>
        <v>23.9</v>
      </c>
      <c r="H637" s="26">
        <f>LOOKUP(B637,'Batch 4'!$K$34:$K$606,'Batch 4'!$P$34:$P$606)</f>
        <v>0.43700000000000006</v>
      </c>
      <c r="I637" s="28">
        <f t="shared" si="29"/>
        <v>14.857470000000001</v>
      </c>
    </row>
    <row r="638" spans="2:9" ht="20.100000000000001" customHeight="1" x14ac:dyDescent="0.2">
      <c r="B638" s="20">
        <v>134</v>
      </c>
      <c r="C638" s="20">
        <v>622</v>
      </c>
      <c r="D638" s="20">
        <f>LOOKUP(B638,'Batch 4'!$K$34:$K$606,'Batch 4'!$L$34:$L$606)</f>
        <v>2720</v>
      </c>
      <c r="E638" s="20">
        <f>LOOKUP(B638,'Batch 4'!$C$34:$C$625,'Batch 4'!$E$34:$E$625)</f>
        <v>23900</v>
      </c>
      <c r="F638" s="20">
        <f t="shared" si="27"/>
        <v>2.72</v>
      </c>
      <c r="G638" s="20">
        <f t="shared" si="28"/>
        <v>23.9</v>
      </c>
      <c r="H638" s="26">
        <f>LOOKUP(B638,'Batch 4'!$K$34:$K$606,'Batch 4'!$P$34:$P$606)</f>
        <v>0.438</v>
      </c>
      <c r="I638" s="28">
        <f t="shared" si="29"/>
        <v>14.88372</v>
      </c>
    </row>
    <row r="639" spans="2:9" ht="20.100000000000001" customHeight="1" x14ac:dyDescent="0.2">
      <c r="B639" s="20">
        <v>135</v>
      </c>
      <c r="C639" s="20">
        <v>623</v>
      </c>
      <c r="D639" s="20">
        <f>LOOKUP(B639,'Batch 4'!$K$34:$K$606,'Batch 4'!$L$34:$L$606)</f>
        <v>2680</v>
      </c>
      <c r="E639" s="20">
        <f>LOOKUP(B639,'Batch 4'!$C$34:$C$625,'Batch 4'!$E$34:$E$625)</f>
        <v>23900</v>
      </c>
      <c r="F639" s="20">
        <f t="shared" si="27"/>
        <v>2.68</v>
      </c>
      <c r="G639" s="20">
        <f t="shared" si="28"/>
        <v>23.9</v>
      </c>
      <c r="H639" s="26">
        <f>LOOKUP(B639,'Batch 4'!$K$34:$K$606,'Batch 4'!$P$34:$P$606)</f>
        <v>0.439</v>
      </c>
      <c r="I639" s="28">
        <f t="shared" si="29"/>
        <v>14.910030000000001</v>
      </c>
    </row>
    <row r="640" spans="2:9" ht="20.100000000000001" customHeight="1" x14ac:dyDescent="0.2">
      <c r="B640" s="20">
        <v>136</v>
      </c>
      <c r="C640" s="20">
        <v>624</v>
      </c>
      <c r="D640" s="20">
        <f>LOOKUP(B640,'Batch 4'!$K$34:$K$606,'Batch 4'!$L$34:$L$606)</f>
        <v>2640</v>
      </c>
      <c r="E640" s="20">
        <f>LOOKUP(B640,'Batch 4'!$C$34:$C$625,'Batch 4'!$E$34:$E$625)</f>
        <v>24000</v>
      </c>
      <c r="F640" s="20">
        <f t="shared" si="27"/>
        <v>2.64</v>
      </c>
      <c r="G640" s="20">
        <f t="shared" si="28"/>
        <v>24</v>
      </c>
      <c r="H640" s="26">
        <f>LOOKUP(B640,'Batch 4'!$K$34:$K$606,'Batch 4'!$P$34:$P$606)</f>
        <v>0.44000000000000006</v>
      </c>
      <c r="I640" s="28">
        <f t="shared" si="29"/>
        <v>14.936400000000001</v>
      </c>
    </row>
    <row r="641" spans="2:9" ht="20.100000000000001" customHeight="1" x14ac:dyDescent="0.2">
      <c r="B641" s="20">
        <v>137</v>
      </c>
      <c r="C641" s="20">
        <v>625</v>
      </c>
      <c r="D641" s="20">
        <f>LOOKUP(B641,'Batch 4'!$K$34:$K$606,'Batch 4'!$L$34:$L$606)</f>
        <v>2610</v>
      </c>
      <c r="E641" s="20">
        <f>LOOKUP(B641,'Batch 4'!$C$34:$C$625,'Batch 4'!$E$34:$E$625)</f>
        <v>24000</v>
      </c>
      <c r="F641" s="20">
        <f t="shared" si="27"/>
        <v>2.61</v>
      </c>
      <c r="G641" s="20">
        <f t="shared" si="28"/>
        <v>24</v>
      </c>
      <c r="H641" s="26">
        <f>LOOKUP(B641,'Batch 4'!$K$34:$K$606,'Batch 4'!$P$34:$P$606)</f>
        <v>0.44100000000000006</v>
      </c>
      <c r="I641" s="28">
        <f t="shared" si="29"/>
        <v>14.96283</v>
      </c>
    </row>
    <row r="642" spans="2:9" ht="20.100000000000001" customHeight="1" x14ac:dyDescent="0.2">
      <c r="B642" s="20">
        <v>138</v>
      </c>
      <c r="C642" s="20">
        <v>626</v>
      </c>
      <c r="D642" s="20">
        <f>LOOKUP(B642,'Batch 4'!$K$34:$K$606,'Batch 4'!$L$34:$L$606)</f>
        <v>2570</v>
      </c>
      <c r="E642" s="20">
        <f>LOOKUP(B642,'Batch 4'!$C$34:$C$625,'Batch 4'!$E$34:$E$625)</f>
        <v>24000</v>
      </c>
      <c r="F642" s="20">
        <f t="shared" si="27"/>
        <v>2.57</v>
      </c>
      <c r="G642" s="20">
        <f t="shared" si="28"/>
        <v>24</v>
      </c>
      <c r="H642" s="26">
        <f>LOOKUP(B642,'Batch 4'!$K$34:$K$606,'Batch 4'!$P$34:$P$606)</f>
        <v>0.4425</v>
      </c>
      <c r="I642" s="28">
        <f t="shared" si="29"/>
        <v>14.989335000000001</v>
      </c>
    </row>
    <row r="643" spans="2:9" ht="20.100000000000001" customHeight="1" x14ac:dyDescent="0.2">
      <c r="B643" s="20">
        <v>139</v>
      </c>
      <c r="C643" s="20">
        <v>627</v>
      </c>
      <c r="D643" s="20">
        <f>LOOKUP(B643,'Batch 4'!$K$34:$K$606,'Batch 4'!$L$34:$L$606)</f>
        <v>2540</v>
      </c>
      <c r="E643" s="20">
        <f>LOOKUP(B643,'Batch 4'!$C$34:$C$625,'Batch 4'!$E$34:$E$625)</f>
        <v>24000</v>
      </c>
      <c r="F643" s="20">
        <f t="shared" si="27"/>
        <v>2.54</v>
      </c>
      <c r="G643" s="20">
        <f t="shared" si="28"/>
        <v>24</v>
      </c>
      <c r="H643" s="26">
        <f>LOOKUP(B643,'Batch 4'!$K$34:$K$606,'Batch 4'!$P$34:$P$606)</f>
        <v>0.443</v>
      </c>
      <c r="I643" s="28">
        <f t="shared" si="29"/>
        <v>15.0159</v>
      </c>
    </row>
    <row r="644" spans="2:9" ht="20.100000000000001" customHeight="1" x14ac:dyDescent="0.2">
      <c r="B644" s="20">
        <v>140</v>
      </c>
      <c r="C644" s="20">
        <v>628</v>
      </c>
      <c r="D644" s="20">
        <f>LOOKUP(B644,'Batch 4'!$K$34:$K$606,'Batch 4'!$L$34:$L$606)</f>
        <v>2500</v>
      </c>
      <c r="E644" s="20">
        <f>LOOKUP(B644,'Batch 4'!$C$34:$C$625,'Batch 4'!$E$34:$E$625)</f>
        <v>24000</v>
      </c>
      <c r="F644" s="20">
        <f t="shared" si="27"/>
        <v>2.5</v>
      </c>
      <c r="G644" s="20">
        <f t="shared" si="28"/>
        <v>24</v>
      </c>
      <c r="H644" s="26">
        <f>LOOKUP(B644,'Batch 4'!$K$34:$K$606,'Batch 4'!$P$34:$P$606)</f>
        <v>0.44550000000000001</v>
      </c>
      <c r="I644" s="28">
        <f t="shared" si="29"/>
        <v>15.042555</v>
      </c>
    </row>
    <row r="645" spans="2:9" ht="20.100000000000001" customHeight="1" x14ac:dyDescent="0.2">
      <c r="B645" s="20">
        <v>141</v>
      </c>
      <c r="C645" s="20">
        <v>629</v>
      </c>
      <c r="D645" s="20">
        <f>LOOKUP(B645,'Batch 4'!$K$34:$K$606,'Batch 4'!$L$34:$L$606)</f>
        <v>2460</v>
      </c>
      <c r="E645" s="20">
        <f>LOOKUP(B645,'Batch 4'!$C$34:$C$625,'Batch 4'!$E$34:$E$625)</f>
        <v>24000</v>
      </c>
      <c r="F645" s="20">
        <f t="shared" si="27"/>
        <v>2.46</v>
      </c>
      <c r="G645" s="20">
        <f t="shared" si="28"/>
        <v>24</v>
      </c>
      <c r="H645" s="26">
        <f>LOOKUP(B645,'Batch 4'!$K$34:$K$606,'Batch 4'!$P$34:$P$606)</f>
        <v>0.44650000000000001</v>
      </c>
      <c r="I645" s="28">
        <f t="shared" si="29"/>
        <v>15.069315</v>
      </c>
    </row>
    <row r="646" spans="2:9" ht="20.100000000000001" customHeight="1" x14ac:dyDescent="0.2">
      <c r="B646" s="20">
        <v>142</v>
      </c>
      <c r="C646" s="20">
        <v>630</v>
      </c>
      <c r="D646" s="20">
        <f>LOOKUP(B646,'Batch 4'!$K$34:$K$606,'Batch 4'!$L$34:$L$606)</f>
        <v>2430</v>
      </c>
      <c r="E646" s="20">
        <f>LOOKUP(B646,'Batch 4'!$C$34:$C$625,'Batch 4'!$E$34:$E$625)</f>
        <v>24000</v>
      </c>
      <c r="F646" s="20">
        <f t="shared" si="27"/>
        <v>2.4300000000000002</v>
      </c>
      <c r="G646" s="20">
        <f t="shared" si="28"/>
        <v>24</v>
      </c>
      <c r="H646" s="26">
        <f>LOOKUP(B646,'Batch 4'!$K$34:$K$606,'Batch 4'!$P$34:$P$606)</f>
        <v>0.44800000000000006</v>
      </c>
      <c r="I646" s="28">
        <f t="shared" si="29"/>
        <v>15.09615</v>
      </c>
    </row>
    <row r="647" spans="2:9" ht="20.100000000000001" customHeight="1" x14ac:dyDescent="0.2">
      <c r="B647" s="20">
        <v>143</v>
      </c>
      <c r="C647" s="20">
        <v>631</v>
      </c>
      <c r="D647" s="20">
        <f>LOOKUP(B647,'Batch 4'!$K$34:$K$606,'Batch 4'!$L$34:$L$606)</f>
        <v>2390</v>
      </c>
      <c r="E647" s="20">
        <f>LOOKUP(B647,'Batch 4'!$C$34:$C$625,'Batch 4'!$E$34:$E$625)</f>
        <v>24000</v>
      </c>
      <c r="F647" s="20">
        <f t="shared" si="27"/>
        <v>2.39</v>
      </c>
      <c r="G647" s="20">
        <f t="shared" si="28"/>
        <v>24</v>
      </c>
      <c r="H647" s="26">
        <f>LOOKUP(B647,'Batch 4'!$K$34:$K$606,'Batch 4'!$P$34:$P$606)</f>
        <v>0.44900000000000007</v>
      </c>
      <c r="I647" s="28">
        <f t="shared" si="29"/>
        <v>15.123060000000001</v>
      </c>
    </row>
    <row r="648" spans="2:9" ht="20.100000000000001" customHeight="1" x14ac:dyDescent="0.2">
      <c r="B648" s="20">
        <v>144</v>
      </c>
      <c r="C648" s="20">
        <v>632</v>
      </c>
      <c r="D648" s="20">
        <f>LOOKUP(B648,'Batch 4'!$K$34:$K$606,'Batch 4'!$L$34:$L$606)</f>
        <v>2360</v>
      </c>
      <c r="E648" s="20">
        <f>LOOKUP(B648,'Batch 4'!$C$34:$C$625,'Batch 4'!$E$34:$E$625)</f>
        <v>24000</v>
      </c>
      <c r="F648" s="20">
        <f t="shared" si="27"/>
        <v>2.36</v>
      </c>
      <c r="G648" s="20">
        <f t="shared" si="28"/>
        <v>24</v>
      </c>
      <c r="H648" s="26">
        <f>LOOKUP(B648,'Batch 4'!$K$34:$K$606,'Batch 4'!$P$34:$P$606)</f>
        <v>0.45250000000000007</v>
      </c>
      <c r="I648" s="28">
        <f t="shared" si="29"/>
        <v>15.150105</v>
      </c>
    </row>
    <row r="649" spans="2:9" ht="20.100000000000001" customHeight="1" x14ac:dyDescent="0.2">
      <c r="B649" s="20">
        <v>145</v>
      </c>
      <c r="C649" s="20">
        <v>633</v>
      </c>
      <c r="D649" s="20">
        <f>LOOKUP(B649,'Batch 4'!$K$34:$K$606,'Batch 4'!$L$34:$L$606)</f>
        <v>2320</v>
      </c>
      <c r="E649" s="20">
        <f>LOOKUP(B649,'Batch 4'!$C$34:$C$625,'Batch 4'!$E$34:$E$625)</f>
        <v>24100</v>
      </c>
      <c r="F649" s="20">
        <f t="shared" si="27"/>
        <v>2.3199999999999998</v>
      </c>
      <c r="G649" s="20">
        <f t="shared" si="28"/>
        <v>24.1</v>
      </c>
      <c r="H649" s="26">
        <f>LOOKUP(B649,'Batch 4'!$K$34:$K$606,'Batch 4'!$P$34:$P$606)</f>
        <v>0.45250000000000007</v>
      </c>
      <c r="I649" s="28">
        <f t="shared" si="29"/>
        <v>15.177255000000001</v>
      </c>
    </row>
    <row r="650" spans="2:9" ht="20.100000000000001" customHeight="1" x14ac:dyDescent="0.2">
      <c r="B650" s="20">
        <v>146</v>
      </c>
      <c r="C650" s="20">
        <v>634</v>
      </c>
      <c r="D650" s="20">
        <f>LOOKUP(B650,'Batch 4'!$K$34:$K$606,'Batch 4'!$L$34:$L$606)</f>
        <v>2290</v>
      </c>
      <c r="E650" s="20">
        <f>LOOKUP(B650,'Batch 4'!$C$34:$C$625,'Batch 4'!$E$34:$E$625)</f>
        <v>24100</v>
      </c>
      <c r="F650" s="20">
        <f t="shared" si="27"/>
        <v>2.29</v>
      </c>
      <c r="G650" s="20">
        <f t="shared" si="28"/>
        <v>24.1</v>
      </c>
      <c r="H650" s="26">
        <f>LOOKUP(B650,'Batch 4'!$K$34:$K$606,'Batch 4'!$P$34:$P$606)</f>
        <v>0.45400000000000001</v>
      </c>
      <c r="I650" s="28">
        <f t="shared" si="29"/>
        <v>15.204450000000001</v>
      </c>
    </row>
    <row r="651" spans="2:9" ht="20.100000000000001" customHeight="1" x14ac:dyDescent="0.2">
      <c r="B651" s="20">
        <v>147</v>
      </c>
      <c r="C651" s="20">
        <v>635</v>
      </c>
      <c r="D651" s="20">
        <f>LOOKUP(B651,'Batch 4'!$K$34:$K$606,'Batch 4'!$L$34:$L$606)</f>
        <v>2250</v>
      </c>
      <c r="E651" s="20">
        <f>LOOKUP(B651,'Batch 4'!$C$34:$C$625,'Batch 4'!$E$34:$E$625)</f>
        <v>24100</v>
      </c>
      <c r="F651" s="20">
        <f t="shared" si="27"/>
        <v>2.25</v>
      </c>
      <c r="G651" s="20">
        <f t="shared" si="28"/>
        <v>24.1</v>
      </c>
      <c r="H651" s="26">
        <f>LOOKUP(B651,'Batch 4'!$K$34:$K$606,'Batch 4'!$P$34:$P$606)</f>
        <v>0.45500000000000002</v>
      </c>
      <c r="I651" s="28">
        <f t="shared" si="29"/>
        <v>15.231720000000001</v>
      </c>
    </row>
    <row r="652" spans="2:9" ht="20.100000000000001" customHeight="1" x14ac:dyDescent="0.2">
      <c r="B652" s="20">
        <v>148</v>
      </c>
      <c r="C652" s="20">
        <v>636</v>
      </c>
      <c r="D652" s="20">
        <f>LOOKUP(B652,'Batch 4'!$K$34:$K$606,'Batch 4'!$L$34:$L$606)</f>
        <v>2220</v>
      </c>
      <c r="E652" s="20">
        <f>LOOKUP(B652,'Batch 4'!$C$34:$C$625,'Batch 4'!$E$34:$E$625)</f>
        <v>24100</v>
      </c>
      <c r="F652" s="20">
        <f t="shared" si="27"/>
        <v>2.2200000000000002</v>
      </c>
      <c r="G652" s="20">
        <f t="shared" si="28"/>
        <v>24.1</v>
      </c>
      <c r="H652" s="26">
        <f>LOOKUP(B652,'Batch 4'!$K$34:$K$606,'Batch 4'!$P$34:$P$606)</f>
        <v>0.45900000000000002</v>
      </c>
      <c r="I652" s="28">
        <f t="shared" si="29"/>
        <v>15.25914</v>
      </c>
    </row>
    <row r="653" spans="2:9" ht="20.100000000000001" customHeight="1" x14ac:dyDescent="0.2">
      <c r="B653" s="20">
        <v>149</v>
      </c>
      <c r="C653" s="20">
        <v>637</v>
      </c>
      <c r="D653" s="20">
        <f>LOOKUP(B653,'Batch 4'!$K$34:$K$606,'Batch 4'!$L$34:$L$606)</f>
        <v>2180</v>
      </c>
      <c r="E653" s="20">
        <f>LOOKUP(B653,'Batch 4'!$C$34:$C$625,'Batch 4'!$E$34:$E$625)</f>
        <v>24100</v>
      </c>
      <c r="F653" s="20">
        <f t="shared" si="27"/>
        <v>2.1800000000000002</v>
      </c>
      <c r="G653" s="20">
        <f t="shared" si="28"/>
        <v>24.1</v>
      </c>
      <c r="H653" s="26">
        <f>LOOKUP(B653,'Batch 4'!$K$34:$K$606,'Batch 4'!$P$34:$P$606)</f>
        <v>0.45950000000000002</v>
      </c>
      <c r="I653" s="28">
        <f t="shared" si="29"/>
        <v>15.286695</v>
      </c>
    </row>
    <row r="654" spans="2:9" ht="20.100000000000001" customHeight="1" x14ac:dyDescent="0.2">
      <c r="B654" s="20">
        <v>150</v>
      </c>
      <c r="C654" s="20">
        <v>638</v>
      </c>
      <c r="D654" s="20">
        <f>LOOKUP(B654,'Batch 4'!$K$34:$K$606,'Batch 4'!$L$34:$L$606)</f>
        <v>2140</v>
      </c>
      <c r="E654" s="20">
        <f>LOOKUP(B654,'Batch 4'!$C$34:$C$625,'Batch 4'!$E$34:$E$625)</f>
        <v>24100</v>
      </c>
      <c r="F654" s="20">
        <f t="shared" si="27"/>
        <v>2.14</v>
      </c>
      <c r="G654" s="20">
        <f t="shared" si="28"/>
        <v>24.1</v>
      </c>
      <c r="H654" s="26">
        <f>LOOKUP(B654,'Batch 4'!$K$34:$K$606,'Batch 4'!$P$34:$P$606)</f>
        <v>0.46250000000000002</v>
      </c>
      <c r="I654" s="28">
        <f t="shared" si="29"/>
        <v>15.314354999999999</v>
      </c>
    </row>
    <row r="655" spans="2:9" ht="20.100000000000001" customHeight="1" x14ac:dyDescent="0.2">
      <c r="B655" s="20">
        <v>151</v>
      </c>
      <c r="C655" s="20">
        <v>639</v>
      </c>
      <c r="D655" s="20">
        <f>LOOKUP(B655,'Batch 4'!$K$34:$K$606,'Batch 4'!$L$34:$L$606)</f>
        <v>2110</v>
      </c>
      <c r="E655" s="20">
        <f>LOOKUP(B655,'Batch 4'!$C$34:$C$625,'Batch 4'!$E$34:$E$625)</f>
        <v>24100</v>
      </c>
      <c r="F655" s="20">
        <f t="shared" si="27"/>
        <v>2.11</v>
      </c>
      <c r="G655" s="20">
        <f t="shared" si="28"/>
        <v>24.1</v>
      </c>
      <c r="H655" s="26">
        <f>LOOKUP(B655,'Batch 4'!$K$34:$K$606,'Batch 4'!$P$34:$P$606)</f>
        <v>0.46350000000000002</v>
      </c>
      <c r="I655" s="28">
        <f t="shared" si="29"/>
        <v>15.342134999999999</v>
      </c>
    </row>
    <row r="656" spans="2:9" ht="20.100000000000001" customHeight="1" x14ac:dyDescent="0.2">
      <c r="B656" s="20">
        <v>152</v>
      </c>
      <c r="C656" s="20">
        <v>640</v>
      </c>
      <c r="D656" s="20">
        <f>LOOKUP(B656,'Batch 4'!$K$34:$K$606,'Batch 4'!$L$34:$L$606)</f>
        <v>2070</v>
      </c>
      <c r="E656" s="20">
        <f>LOOKUP(B656,'Batch 4'!$C$34:$C$625,'Batch 4'!$E$34:$E$625)</f>
        <v>24100</v>
      </c>
      <c r="F656" s="20">
        <f t="shared" si="27"/>
        <v>2.0699999999999998</v>
      </c>
      <c r="G656" s="20">
        <f t="shared" si="28"/>
        <v>24.1</v>
      </c>
      <c r="H656" s="26">
        <f>LOOKUP(B656,'Batch 4'!$K$34:$K$606,'Batch 4'!$P$34:$P$606)</f>
        <v>0.46550000000000002</v>
      </c>
      <c r="I656" s="28">
        <f t="shared" si="29"/>
        <v>15.370004999999999</v>
      </c>
    </row>
    <row r="657" spans="2:9" ht="20.100000000000001" customHeight="1" x14ac:dyDescent="0.2">
      <c r="B657" s="20">
        <v>153</v>
      </c>
      <c r="C657" s="20">
        <v>641</v>
      </c>
      <c r="D657" s="20">
        <f>LOOKUP(B657,'Batch 4'!$K$34:$K$606,'Batch 4'!$L$34:$L$606)</f>
        <v>2040</v>
      </c>
      <c r="E657" s="20">
        <f>LOOKUP(B657,'Batch 4'!$C$34:$C$625,'Batch 4'!$E$34:$E$625)</f>
        <v>24100</v>
      </c>
      <c r="F657" s="20">
        <f t="shared" ref="F657:F720" si="30">D657/1000</f>
        <v>2.04</v>
      </c>
      <c r="G657" s="20">
        <f t="shared" ref="G657:G720" si="31">E657/1000</f>
        <v>24.1</v>
      </c>
      <c r="H657" s="26">
        <f>LOOKUP(B657,'Batch 4'!$K$34:$K$606,'Batch 4'!$P$34:$P$606)</f>
        <v>0.46750000000000003</v>
      </c>
      <c r="I657" s="28">
        <f t="shared" si="29"/>
        <v>15.397995</v>
      </c>
    </row>
    <row r="658" spans="2:9" ht="20.100000000000001" customHeight="1" x14ac:dyDescent="0.2">
      <c r="B658" s="20">
        <v>154</v>
      </c>
      <c r="C658" s="20">
        <v>642</v>
      </c>
      <c r="D658" s="20">
        <f>LOOKUP(B658,'Batch 4'!$K$34:$K$606,'Batch 4'!$L$34:$L$606)</f>
        <v>2000</v>
      </c>
      <c r="E658" s="20">
        <f>LOOKUP(B658,'Batch 4'!$C$34:$C$625,'Batch 4'!$E$34:$E$625)</f>
        <v>24200</v>
      </c>
      <c r="F658" s="20">
        <f t="shared" si="30"/>
        <v>2</v>
      </c>
      <c r="G658" s="20">
        <f t="shared" si="31"/>
        <v>24.2</v>
      </c>
      <c r="H658" s="26">
        <f>LOOKUP(B658,'Batch 4'!$K$34:$K$606,'Batch 4'!$P$34:$P$606)</f>
        <v>0.47150000000000003</v>
      </c>
      <c r="I658" s="28">
        <f t="shared" ref="I658:I721" si="32">AVERAGE(H658,H657)*((C658-C657)/60)*3.6+I657</f>
        <v>15.426164999999999</v>
      </c>
    </row>
    <row r="659" spans="2:9" ht="20.100000000000001" customHeight="1" x14ac:dyDescent="0.2">
      <c r="B659" s="20">
        <v>155</v>
      </c>
      <c r="C659" s="20">
        <v>643</v>
      </c>
      <c r="D659" s="20">
        <f>LOOKUP(B659,'Batch 4'!$K$34:$K$606,'Batch 4'!$L$34:$L$606)</f>
        <v>1965</v>
      </c>
      <c r="E659" s="20">
        <f>LOOKUP(B659,'Batch 4'!$C$34:$C$625,'Batch 4'!$E$34:$E$625)</f>
        <v>24200</v>
      </c>
      <c r="F659" s="20">
        <f t="shared" si="30"/>
        <v>1.9650000000000001</v>
      </c>
      <c r="G659" s="20">
        <f t="shared" si="31"/>
        <v>24.2</v>
      </c>
      <c r="H659" s="26">
        <f>LOOKUP(B659,'Batch 4'!$K$34:$K$606,'Batch 4'!$P$34:$P$606)</f>
        <v>0.47350000000000003</v>
      </c>
      <c r="I659" s="28">
        <f t="shared" si="32"/>
        <v>15.454514999999999</v>
      </c>
    </row>
    <row r="660" spans="2:9" ht="20.100000000000001" customHeight="1" x14ac:dyDescent="0.2">
      <c r="B660" s="20">
        <v>156</v>
      </c>
      <c r="C660" s="20">
        <v>644</v>
      </c>
      <c r="D660" s="20">
        <f>LOOKUP(B660,'Batch 4'!$K$34:$K$606,'Batch 4'!$L$34:$L$606)</f>
        <v>1930</v>
      </c>
      <c r="E660" s="20">
        <f>LOOKUP(B660,'Batch 4'!$C$34:$C$625,'Batch 4'!$E$34:$E$625)</f>
        <v>24200</v>
      </c>
      <c r="F660" s="20">
        <f t="shared" si="30"/>
        <v>1.93</v>
      </c>
      <c r="G660" s="20">
        <f t="shared" si="31"/>
        <v>24.2</v>
      </c>
      <c r="H660" s="26">
        <f>LOOKUP(B660,'Batch 4'!$K$34:$K$606,'Batch 4'!$P$34:$P$606)</f>
        <v>0.47550000000000003</v>
      </c>
      <c r="I660" s="28">
        <f t="shared" si="32"/>
        <v>15.482984999999999</v>
      </c>
    </row>
    <row r="661" spans="2:9" ht="20.100000000000001" customHeight="1" x14ac:dyDescent="0.2">
      <c r="B661" s="20">
        <v>157</v>
      </c>
      <c r="C661" s="20">
        <v>645</v>
      </c>
      <c r="D661" s="20">
        <f>LOOKUP(B661,'Batch 4'!$K$34:$K$606,'Batch 4'!$L$34:$L$606)</f>
        <v>1895</v>
      </c>
      <c r="E661" s="20">
        <f>LOOKUP(B661,'Batch 4'!$C$34:$C$625,'Batch 4'!$E$34:$E$625)</f>
        <v>24200</v>
      </c>
      <c r="F661" s="20">
        <f t="shared" si="30"/>
        <v>1.895</v>
      </c>
      <c r="G661" s="20">
        <f t="shared" si="31"/>
        <v>24.2</v>
      </c>
      <c r="H661" s="26">
        <f>LOOKUP(B661,'Batch 4'!$K$34:$K$606,'Batch 4'!$P$34:$P$606)</f>
        <v>0.47699999999999998</v>
      </c>
      <c r="I661" s="28">
        <f t="shared" si="32"/>
        <v>15.511559999999999</v>
      </c>
    </row>
    <row r="662" spans="2:9" ht="20.100000000000001" customHeight="1" x14ac:dyDescent="0.2">
      <c r="B662" s="20">
        <v>158</v>
      </c>
      <c r="C662" s="20">
        <v>646</v>
      </c>
      <c r="D662" s="20">
        <f>LOOKUP(B662,'Batch 4'!$K$34:$K$606,'Batch 4'!$L$34:$L$606)</f>
        <v>1860</v>
      </c>
      <c r="E662" s="20">
        <f>LOOKUP(B662,'Batch 4'!$C$34:$C$625,'Batch 4'!$E$34:$E$625)</f>
        <v>24200</v>
      </c>
      <c r="F662" s="20">
        <f t="shared" si="30"/>
        <v>1.86</v>
      </c>
      <c r="G662" s="20">
        <f t="shared" si="31"/>
        <v>24.2</v>
      </c>
      <c r="H662" s="26">
        <f>LOOKUP(B662,'Batch 4'!$K$34:$K$606,'Batch 4'!$P$34:$P$606)</f>
        <v>0.47900000000000004</v>
      </c>
      <c r="I662" s="28">
        <f t="shared" si="32"/>
        <v>15.540239999999999</v>
      </c>
    </row>
    <row r="663" spans="2:9" ht="20.100000000000001" customHeight="1" x14ac:dyDescent="0.2">
      <c r="B663" s="20">
        <v>159</v>
      </c>
      <c r="C663" s="20">
        <v>647</v>
      </c>
      <c r="D663" s="20">
        <f>LOOKUP(B663,'Batch 4'!$K$34:$K$606,'Batch 4'!$L$34:$L$606)</f>
        <v>1823</v>
      </c>
      <c r="E663" s="20">
        <f>LOOKUP(B663,'Batch 4'!$C$34:$C$625,'Batch 4'!$E$34:$E$625)</f>
        <v>24200</v>
      </c>
      <c r="F663" s="20">
        <f t="shared" si="30"/>
        <v>1.823</v>
      </c>
      <c r="G663" s="20">
        <f t="shared" si="31"/>
        <v>24.2</v>
      </c>
      <c r="H663" s="26">
        <f>LOOKUP(B663,'Batch 4'!$K$34:$K$606,'Batch 4'!$P$34:$P$606)</f>
        <v>0.48099999999999998</v>
      </c>
      <c r="I663" s="28">
        <f t="shared" si="32"/>
        <v>15.569039999999999</v>
      </c>
    </row>
    <row r="664" spans="2:9" ht="20.100000000000001" customHeight="1" x14ac:dyDescent="0.2">
      <c r="B664" s="20">
        <v>160</v>
      </c>
      <c r="C664" s="20">
        <v>648</v>
      </c>
      <c r="D664" s="20">
        <f>LOOKUP(B664,'Batch 4'!$K$34:$K$606,'Batch 4'!$L$34:$L$606)</f>
        <v>1788</v>
      </c>
      <c r="E664" s="20">
        <f>LOOKUP(B664,'Batch 4'!$C$34:$C$625,'Batch 4'!$E$34:$E$625)</f>
        <v>24200</v>
      </c>
      <c r="F664" s="20">
        <f t="shared" si="30"/>
        <v>1.788</v>
      </c>
      <c r="G664" s="20">
        <f t="shared" si="31"/>
        <v>24.2</v>
      </c>
      <c r="H664" s="26">
        <f>LOOKUP(B664,'Batch 4'!$K$34:$K$606,'Batch 4'!$P$34:$P$606)</f>
        <v>0.48350000000000004</v>
      </c>
      <c r="I664" s="28">
        <f t="shared" si="32"/>
        <v>15.597975</v>
      </c>
    </row>
    <row r="665" spans="2:9" ht="20.100000000000001" customHeight="1" x14ac:dyDescent="0.2">
      <c r="B665" s="20">
        <v>161</v>
      </c>
      <c r="C665" s="20">
        <v>649</v>
      </c>
      <c r="D665" s="20">
        <f>LOOKUP(B665,'Batch 4'!$K$34:$K$606,'Batch 4'!$L$34:$L$606)</f>
        <v>1753</v>
      </c>
      <c r="E665" s="20">
        <f>LOOKUP(B665,'Batch 4'!$C$34:$C$625,'Batch 4'!$E$34:$E$625)</f>
        <v>24200</v>
      </c>
      <c r="F665" s="20">
        <f t="shared" si="30"/>
        <v>1.7529999999999999</v>
      </c>
      <c r="G665" s="20">
        <f t="shared" si="31"/>
        <v>24.2</v>
      </c>
      <c r="H665" s="26">
        <f>LOOKUP(B665,'Batch 4'!$K$34:$K$606,'Batch 4'!$P$34:$P$606)</f>
        <v>0.48600000000000004</v>
      </c>
      <c r="I665" s="28">
        <f t="shared" si="32"/>
        <v>15.62706</v>
      </c>
    </row>
    <row r="666" spans="2:9" ht="20.100000000000001" customHeight="1" x14ac:dyDescent="0.2">
      <c r="B666" s="20">
        <v>162</v>
      </c>
      <c r="C666" s="20">
        <v>650</v>
      </c>
      <c r="D666" s="20">
        <f>LOOKUP(B666,'Batch 4'!$K$34:$K$606,'Batch 4'!$L$34:$L$606)</f>
        <v>1717</v>
      </c>
      <c r="E666" s="20">
        <f>LOOKUP(B666,'Batch 4'!$C$34:$C$625,'Batch 4'!$E$34:$E$625)</f>
        <v>24200</v>
      </c>
      <c r="F666" s="20">
        <f t="shared" si="30"/>
        <v>1.7170000000000001</v>
      </c>
      <c r="G666" s="20">
        <f t="shared" si="31"/>
        <v>24.2</v>
      </c>
      <c r="H666" s="26">
        <f>LOOKUP(B666,'Batch 4'!$K$34:$K$606,'Batch 4'!$P$34:$P$606)</f>
        <v>0.48849999999999999</v>
      </c>
      <c r="I666" s="28">
        <f t="shared" si="32"/>
        <v>15.656295</v>
      </c>
    </row>
    <row r="667" spans="2:9" ht="20.100000000000001" customHeight="1" x14ac:dyDescent="0.2">
      <c r="B667" s="20">
        <v>163</v>
      </c>
      <c r="C667" s="20">
        <v>651</v>
      </c>
      <c r="D667" s="20">
        <f>LOOKUP(B667,'Batch 4'!$K$34:$K$606,'Batch 4'!$L$34:$L$606)</f>
        <v>1682</v>
      </c>
      <c r="E667" s="20">
        <f>LOOKUP(B667,'Batch 4'!$C$34:$C$625,'Batch 4'!$E$34:$E$625)</f>
        <v>24200</v>
      </c>
      <c r="F667" s="20">
        <f t="shared" si="30"/>
        <v>1.6819999999999999</v>
      </c>
      <c r="G667" s="20">
        <f t="shared" si="31"/>
        <v>24.2</v>
      </c>
      <c r="H667" s="26">
        <f>LOOKUP(B667,'Batch 4'!$K$34:$K$606,'Batch 4'!$P$34:$P$606)</f>
        <v>0.49000000000000005</v>
      </c>
      <c r="I667" s="28">
        <f t="shared" si="32"/>
        <v>15.685650000000001</v>
      </c>
    </row>
    <row r="668" spans="2:9" ht="20.100000000000001" customHeight="1" x14ac:dyDescent="0.2">
      <c r="B668" s="20">
        <v>164</v>
      </c>
      <c r="C668" s="20">
        <v>652</v>
      </c>
      <c r="D668" s="20">
        <f>LOOKUP(B668,'Batch 4'!$K$34:$K$606,'Batch 4'!$L$34:$L$606)</f>
        <v>1647</v>
      </c>
      <c r="E668" s="20">
        <f>LOOKUP(B668,'Batch 4'!$C$34:$C$625,'Batch 4'!$E$34:$E$625)</f>
        <v>24300</v>
      </c>
      <c r="F668" s="20">
        <f t="shared" si="30"/>
        <v>1.647</v>
      </c>
      <c r="G668" s="20">
        <f t="shared" si="31"/>
        <v>24.3</v>
      </c>
      <c r="H668" s="26">
        <f>LOOKUP(B668,'Batch 4'!$K$34:$K$606,'Batch 4'!$P$34:$P$606)</f>
        <v>0.49299999999999999</v>
      </c>
      <c r="I668" s="28">
        <f t="shared" si="32"/>
        <v>15.71514</v>
      </c>
    </row>
    <row r="669" spans="2:9" ht="20.100000000000001" customHeight="1" x14ac:dyDescent="0.2">
      <c r="B669" s="20">
        <v>165</v>
      </c>
      <c r="C669" s="20">
        <v>653</v>
      </c>
      <c r="D669" s="20">
        <f>LOOKUP(B669,'Batch 4'!$K$34:$K$606,'Batch 4'!$L$34:$L$606)</f>
        <v>1610</v>
      </c>
      <c r="E669" s="20">
        <f>LOOKUP(B669,'Batch 4'!$C$34:$C$625,'Batch 4'!$E$34:$E$625)</f>
        <v>24300</v>
      </c>
      <c r="F669" s="20">
        <f t="shared" si="30"/>
        <v>1.61</v>
      </c>
      <c r="G669" s="20">
        <f t="shared" si="31"/>
        <v>24.3</v>
      </c>
      <c r="H669" s="26">
        <f>LOOKUP(B669,'Batch 4'!$K$34:$K$606,'Batch 4'!$P$34:$P$606)</f>
        <v>0.4975</v>
      </c>
      <c r="I669" s="28">
        <f t="shared" si="32"/>
        <v>15.744854999999999</v>
      </c>
    </row>
    <row r="670" spans="2:9" ht="20.100000000000001" customHeight="1" x14ac:dyDescent="0.2">
      <c r="B670" s="20">
        <v>166</v>
      </c>
      <c r="C670" s="20">
        <v>654</v>
      </c>
      <c r="D670" s="20">
        <f>LOOKUP(B670,'Batch 4'!$K$34:$K$606,'Batch 4'!$L$34:$L$606)</f>
        <v>1576</v>
      </c>
      <c r="E670" s="20">
        <f>LOOKUP(B670,'Batch 4'!$C$34:$C$625,'Batch 4'!$E$34:$E$625)</f>
        <v>24300</v>
      </c>
      <c r="F670" s="20">
        <f t="shared" si="30"/>
        <v>1.5760000000000001</v>
      </c>
      <c r="G670" s="20">
        <f t="shared" si="31"/>
        <v>24.3</v>
      </c>
      <c r="H670" s="26">
        <f>LOOKUP(B670,'Batch 4'!$K$34:$K$606,'Batch 4'!$P$34:$P$606)</f>
        <v>0.5</v>
      </c>
      <c r="I670" s="28">
        <f t="shared" si="32"/>
        <v>15.77478</v>
      </c>
    </row>
    <row r="671" spans="2:9" ht="20.100000000000001" customHeight="1" x14ac:dyDescent="0.2">
      <c r="B671" s="20">
        <v>167</v>
      </c>
      <c r="C671" s="20">
        <v>655</v>
      </c>
      <c r="D671" s="20">
        <f>LOOKUP(B671,'Batch 4'!$K$34:$K$606,'Batch 4'!$L$34:$L$606)</f>
        <v>1540</v>
      </c>
      <c r="E671" s="20">
        <f>LOOKUP(B671,'Batch 4'!$C$34:$C$625,'Batch 4'!$E$34:$E$625)</f>
        <v>24300</v>
      </c>
      <c r="F671" s="20">
        <f t="shared" si="30"/>
        <v>1.54</v>
      </c>
      <c r="G671" s="20">
        <f t="shared" si="31"/>
        <v>24.3</v>
      </c>
      <c r="H671" s="26">
        <f>LOOKUP(B671,'Batch 4'!$K$34:$K$606,'Batch 4'!$P$34:$P$606)</f>
        <v>0.501</v>
      </c>
      <c r="I671" s="28">
        <f t="shared" si="32"/>
        <v>15.80481</v>
      </c>
    </row>
    <row r="672" spans="2:9" ht="20.100000000000001" customHeight="1" x14ac:dyDescent="0.2">
      <c r="B672" s="20">
        <v>168</v>
      </c>
      <c r="C672" s="20">
        <v>656</v>
      </c>
      <c r="D672" s="20">
        <f>LOOKUP(B672,'Batch 4'!$K$34:$K$606,'Batch 4'!$L$34:$L$606)</f>
        <v>1505</v>
      </c>
      <c r="E672" s="20">
        <f>LOOKUP(B672,'Batch 4'!$C$34:$C$625,'Batch 4'!$E$34:$E$625)</f>
        <v>24300</v>
      </c>
      <c r="F672" s="20">
        <f t="shared" si="30"/>
        <v>1.5049999999999999</v>
      </c>
      <c r="G672" s="20">
        <f t="shared" si="31"/>
        <v>24.3</v>
      </c>
      <c r="H672" s="26">
        <f>LOOKUP(B672,'Batch 4'!$K$34:$K$606,'Batch 4'!$P$34:$P$606)</f>
        <v>0.50549999999999995</v>
      </c>
      <c r="I672" s="28">
        <f t="shared" si="32"/>
        <v>15.835005000000001</v>
      </c>
    </row>
    <row r="673" spans="1:9" ht="20.100000000000001" customHeight="1" x14ac:dyDescent="0.2">
      <c r="B673" s="20">
        <v>169</v>
      </c>
      <c r="C673" s="20">
        <v>657</v>
      </c>
      <c r="D673" s="20">
        <f>LOOKUP(B673,'Batch 4'!$K$34:$K$606,'Batch 4'!$L$34:$L$606)</f>
        <v>1470</v>
      </c>
      <c r="E673" s="20">
        <f>LOOKUP(B673,'Batch 4'!$C$34:$C$625,'Batch 4'!$E$34:$E$625)</f>
        <v>24300</v>
      </c>
      <c r="F673" s="20">
        <f t="shared" si="30"/>
        <v>1.47</v>
      </c>
      <c r="G673" s="20">
        <f t="shared" si="31"/>
        <v>24.3</v>
      </c>
      <c r="H673" s="26">
        <f>LOOKUP(B673,'Batch 4'!$K$34:$K$606,'Batch 4'!$P$34:$P$606)</f>
        <v>0.50850000000000006</v>
      </c>
      <c r="I673" s="28">
        <f t="shared" si="32"/>
        <v>15.865425</v>
      </c>
    </row>
    <row r="674" spans="1:9" ht="20.100000000000001" customHeight="1" x14ac:dyDescent="0.2">
      <c r="B674" s="20">
        <v>170</v>
      </c>
      <c r="C674" s="20">
        <v>658</v>
      </c>
      <c r="D674" s="20">
        <f>LOOKUP(B674,'Batch 4'!$K$34:$K$606,'Batch 4'!$L$34:$L$606)</f>
        <v>1435</v>
      </c>
      <c r="E674" s="20">
        <f>LOOKUP(B674,'Batch 4'!$C$34:$C$625,'Batch 4'!$E$34:$E$625)</f>
        <v>24300</v>
      </c>
      <c r="F674" s="20">
        <f t="shared" si="30"/>
        <v>1.4350000000000001</v>
      </c>
      <c r="G674" s="20">
        <f t="shared" si="31"/>
        <v>24.3</v>
      </c>
      <c r="H674" s="26">
        <f>LOOKUP(B674,'Batch 4'!$K$34:$K$606,'Batch 4'!$P$34:$P$606)</f>
        <v>0.51100000000000001</v>
      </c>
      <c r="I674" s="28">
        <f t="shared" si="32"/>
        <v>15.89601</v>
      </c>
    </row>
    <row r="675" spans="1:9" ht="20.100000000000001" customHeight="1" x14ac:dyDescent="0.2">
      <c r="B675" s="20">
        <v>171</v>
      </c>
      <c r="C675" s="20">
        <v>659</v>
      </c>
      <c r="D675" s="20">
        <f>LOOKUP(B675,'Batch 4'!$K$34:$K$606,'Batch 4'!$L$34:$L$606)</f>
        <v>1400</v>
      </c>
      <c r="E675" s="20">
        <f>LOOKUP(B675,'Batch 4'!$C$34:$C$625,'Batch 4'!$E$34:$E$625)</f>
        <v>24300</v>
      </c>
      <c r="F675" s="20">
        <f t="shared" si="30"/>
        <v>1.4</v>
      </c>
      <c r="G675" s="20">
        <f t="shared" si="31"/>
        <v>24.3</v>
      </c>
      <c r="H675" s="26">
        <f>LOOKUP(B675,'Batch 4'!$K$34:$K$606,'Batch 4'!$P$34:$P$606)</f>
        <v>0.51550000000000007</v>
      </c>
      <c r="I675" s="28">
        <f t="shared" si="32"/>
        <v>15.926805</v>
      </c>
    </row>
    <row r="676" spans="1:9" ht="20.100000000000001" customHeight="1" x14ac:dyDescent="0.2">
      <c r="B676" s="20">
        <v>172</v>
      </c>
      <c r="C676" s="20">
        <v>660</v>
      </c>
      <c r="D676" s="20">
        <f>LOOKUP(B676,'Batch 4'!$K$34:$K$606,'Batch 4'!$L$34:$L$606)</f>
        <v>1364</v>
      </c>
      <c r="E676" s="20">
        <f>LOOKUP(B676,'Batch 4'!$C$34:$C$625,'Batch 4'!$E$34:$E$625)</f>
        <v>24300</v>
      </c>
      <c r="F676" s="20">
        <f t="shared" si="30"/>
        <v>1.3640000000000001</v>
      </c>
      <c r="G676" s="20">
        <f t="shared" si="31"/>
        <v>24.3</v>
      </c>
      <c r="H676" s="26">
        <f>LOOKUP(B676,'Batch 4'!$K$34:$K$606,'Batch 4'!$P$34:$P$606)</f>
        <v>0.51950000000000007</v>
      </c>
      <c r="I676" s="28">
        <f t="shared" si="32"/>
        <v>15.957855</v>
      </c>
    </row>
    <row r="677" spans="1:9" ht="20.100000000000001" customHeight="1" x14ac:dyDescent="0.2">
      <c r="B677" s="20">
        <v>173</v>
      </c>
      <c r="C677" s="20">
        <v>661</v>
      </c>
      <c r="D677" s="20">
        <f>LOOKUP(B677,'Batch 4'!$K$34:$K$606,'Batch 4'!$L$34:$L$606)</f>
        <v>1329</v>
      </c>
      <c r="E677" s="20">
        <f>LOOKUP(B677,'Batch 4'!$C$34:$C$625,'Batch 4'!$E$34:$E$625)</f>
        <v>24300</v>
      </c>
      <c r="F677" s="20">
        <f t="shared" si="30"/>
        <v>1.329</v>
      </c>
      <c r="G677" s="20">
        <f t="shared" si="31"/>
        <v>24.3</v>
      </c>
      <c r="H677" s="26">
        <f>LOOKUP(B677,'Batch 4'!$K$34:$K$606,'Batch 4'!$P$34:$P$606)</f>
        <v>0.52450000000000008</v>
      </c>
      <c r="I677" s="28">
        <f t="shared" si="32"/>
        <v>15.989174999999999</v>
      </c>
    </row>
    <row r="678" spans="1:9" ht="20.100000000000001" customHeight="1" x14ac:dyDescent="0.2">
      <c r="B678" s="20">
        <v>174</v>
      </c>
      <c r="C678" s="20">
        <v>662</v>
      </c>
      <c r="D678" s="20">
        <f>LOOKUP(B678,'Batch 4'!$K$34:$K$606,'Batch 4'!$L$34:$L$606)</f>
        <v>1294</v>
      </c>
      <c r="E678" s="20">
        <f>LOOKUP(B678,'Batch 4'!$C$34:$C$625,'Batch 4'!$E$34:$E$625)</f>
        <v>24400</v>
      </c>
      <c r="F678" s="20">
        <f t="shared" si="30"/>
        <v>1.294</v>
      </c>
      <c r="G678" s="20">
        <f t="shared" si="31"/>
        <v>24.4</v>
      </c>
      <c r="H678" s="26">
        <f>LOOKUP(B678,'Batch 4'!$K$34:$K$606,'Batch 4'!$P$34:$P$606)</f>
        <v>0.52750000000000008</v>
      </c>
      <c r="I678" s="28">
        <f t="shared" si="32"/>
        <v>16.020734999999998</v>
      </c>
    </row>
    <row r="679" spans="1:9" ht="20.100000000000001" customHeight="1" x14ac:dyDescent="0.2">
      <c r="B679" s="20">
        <v>175</v>
      </c>
      <c r="C679" s="20">
        <v>663</v>
      </c>
      <c r="D679" s="20">
        <f>LOOKUP(B679,'Batch 4'!$K$34:$K$606,'Batch 4'!$L$34:$L$606)</f>
        <v>1258</v>
      </c>
      <c r="E679" s="20">
        <f>LOOKUP(B679,'Batch 4'!$C$34:$C$625,'Batch 4'!$E$34:$E$625)</f>
        <v>24400</v>
      </c>
      <c r="F679" s="20">
        <f t="shared" si="30"/>
        <v>1.258</v>
      </c>
      <c r="G679" s="20">
        <f t="shared" si="31"/>
        <v>24.4</v>
      </c>
      <c r="H679" s="26">
        <f>LOOKUP(B679,'Batch 4'!$K$34:$K$606,'Batch 4'!$P$34:$P$606)</f>
        <v>0.53300000000000003</v>
      </c>
      <c r="I679" s="28">
        <f t="shared" si="32"/>
        <v>16.05255</v>
      </c>
    </row>
    <row r="680" spans="1:9" ht="20.100000000000001" customHeight="1" x14ac:dyDescent="0.2">
      <c r="B680" s="20">
        <v>176</v>
      </c>
      <c r="C680" s="20">
        <v>664</v>
      </c>
      <c r="D680" s="20">
        <f>LOOKUP(B680,'Batch 4'!$K$34:$K$606,'Batch 4'!$L$34:$L$606)</f>
        <v>1224</v>
      </c>
      <c r="E680" s="20">
        <f>LOOKUP(B680,'Batch 4'!$C$34:$C$625,'Batch 4'!$E$34:$E$625)</f>
        <v>24400</v>
      </c>
      <c r="F680" s="20">
        <f t="shared" si="30"/>
        <v>1.224</v>
      </c>
      <c r="G680" s="20">
        <f t="shared" si="31"/>
        <v>24.4</v>
      </c>
      <c r="H680" s="26">
        <f>LOOKUP(B680,'Batch 4'!$K$34:$K$606,'Batch 4'!$P$34:$P$606)</f>
        <v>0.53900000000000003</v>
      </c>
      <c r="I680" s="28">
        <f t="shared" si="32"/>
        <v>16.084710000000001</v>
      </c>
    </row>
    <row r="681" spans="1:9" ht="20.100000000000001" customHeight="1" x14ac:dyDescent="0.2">
      <c r="B681" s="20">
        <v>177</v>
      </c>
      <c r="C681" s="20">
        <v>665</v>
      </c>
      <c r="D681" s="20">
        <f>LOOKUP(B681,'Batch 4'!$K$34:$K$606,'Batch 4'!$L$34:$L$606)</f>
        <v>1189</v>
      </c>
      <c r="E681" s="20">
        <f>LOOKUP(B681,'Batch 4'!$C$34:$C$625,'Batch 4'!$E$34:$E$625)</f>
        <v>24400</v>
      </c>
      <c r="F681" s="20">
        <f t="shared" si="30"/>
        <v>1.1890000000000001</v>
      </c>
      <c r="G681" s="20">
        <f t="shared" si="31"/>
        <v>24.4</v>
      </c>
      <c r="H681" s="26">
        <f>LOOKUP(B681,'Batch 4'!$K$34:$K$606,'Batch 4'!$P$34:$P$606)</f>
        <v>0.54249999999999998</v>
      </c>
      <c r="I681" s="28">
        <f t="shared" si="32"/>
        <v>16.117155</v>
      </c>
    </row>
    <row r="682" spans="1:9" ht="20.100000000000001" customHeight="1" x14ac:dyDescent="0.2">
      <c r="B682" s="20">
        <v>178</v>
      </c>
      <c r="C682" s="20">
        <v>666</v>
      </c>
      <c r="D682" s="20">
        <f>LOOKUP(B682,'Batch 4'!$K$34:$K$606,'Batch 4'!$L$34:$L$606)</f>
        <v>1154</v>
      </c>
      <c r="E682" s="20">
        <f>LOOKUP(B682,'Batch 4'!$C$34:$C$625,'Batch 4'!$E$34:$E$625)</f>
        <v>24400</v>
      </c>
      <c r="F682" s="20">
        <f t="shared" si="30"/>
        <v>1.1539999999999999</v>
      </c>
      <c r="G682" s="20">
        <f t="shared" si="31"/>
        <v>24.4</v>
      </c>
      <c r="H682" s="26">
        <f>LOOKUP(B682,'Batch 4'!$K$34:$K$606,'Batch 4'!$P$34:$P$606)</f>
        <v>0.5485000000000001</v>
      </c>
      <c r="I682" s="28">
        <f t="shared" si="32"/>
        <v>16.149885000000001</v>
      </c>
    </row>
    <row r="683" spans="1:9" ht="20.100000000000001" customHeight="1" x14ac:dyDescent="0.2">
      <c r="B683" s="20">
        <v>179</v>
      </c>
      <c r="C683" s="20">
        <v>667</v>
      </c>
      <c r="D683" s="20">
        <f>LOOKUP(B683,'Batch 4'!$K$34:$K$606,'Batch 4'!$L$34:$L$606)</f>
        <v>1119</v>
      </c>
      <c r="E683" s="20">
        <f>LOOKUP(B683,'Batch 4'!$C$34:$C$625,'Batch 4'!$E$34:$E$625)</f>
        <v>24400</v>
      </c>
      <c r="F683" s="20">
        <f t="shared" si="30"/>
        <v>1.119</v>
      </c>
      <c r="G683" s="20">
        <f t="shared" si="31"/>
        <v>24.4</v>
      </c>
      <c r="H683" s="26">
        <f>LOOKUP(B683,'Batch 4'!$K$34:$K$606,'Batch 4'!$P$34:$P$606)</f>
        <v>0.55400000000000005</v>
      </c>
      <c r="I683" s="28">
        <f t="shared" si="32"/>
        <v>16.182960000000001</v>
      </c>
    </row>
    <row r="684" spans="1:9" ht="20.100000000000001" customHeight="1" x14ac:dyDescent="0.2">
      <c r="B684" s="20">
        <v>180</v>
      </c>
      <c r="C684" s="20">
        <v>668</v>
      </c>
      <c r="D684" s="20">
        <f>LOOKUP(B684,'Batch 4'!$K$34:$K$606,'Batch 4'!$L$34:$L$606)</f>
        <v>1084</v>
      </c>
      <c r="E684" s="20">
        <f>LOOKUP(B684,'Batch 4'!$C$34:$C$625,'Batch 4'!$E$34:$E$625)</f>
        <v>24400</v>
      </c>
      <c r="F684" s="20">
        <f t="shared" si="30"/>
        <v>1.0840000000000001</v>
      </c>
      <c r="G684" s="20">
        <f t="shared" si="31"/>
        <v>24.4</v>
      </c>
      <c r="H684" s="26">
        <f>LOOKUP(B684,'Batch 4'!$K$34:$K$606,'Batch 4'!$P$34:$P$606)</f>
        <v>0.56050000000000011</v>
      </c>
      <c r="I684" s="28">
        <f t="shared" si="32"/>
        <v>16.216395000000002</v>
      </c>
    </row>
    <row r="685" spans="1:9" ht="20.100000000000001" customHeight="1" x14ac:dyDescent="0.2">
      <c r="B685" s="20">
        <v>181</v>
      </c>
      <c r="C685" s="20">
        <v>669</v>
      </c>
      <c r="D685" s="20">
        <f>LOOKUP(B685,'Batch 4'!$K$34:$K$606,'Batch 4'!$L$34:$L$606)</f>
        <v>1049</v>
      </c>
      <c r="E685" s="20">
        <f>LOOKUP(B685,'Batch 4'!$C$34:$C$625,'Batch 4'!$E$34:$E$625)</f>
        <v>24400</v>
      </c>
      <c r="F685" s="20">
        <f t="shared" si="30"/>
        <v>1.0489999999999999</v>
      </c>
      <c r="G685" s="20">
        <f t="shared" si="31"/>
        <v>24.4</v>
      </c>
      <c r="H685" s="26">
        <f>LOOKUP(B685,'Batch 4'!$K$34:$K$606,'Batch 4'!$P$34:$P$606)</f>
        <v>0.56733333333333336</v>
      </c>
      <c r="I685" s="28">
        <f t="shared" si="32"/>
        <v>16.250230000000002</v>
      </c>
    </row>
    <row r="686" spans="1:9" ht="20.100000000000001" customHeight="1" x14ac:dyDescent="0.2">
      <c r="B686" s="20">
        <v>182</v>
      </c>
      <c r="C686" s="20">
        <v>670</v>
      </c>
      <c r="D686" s="20">
        <f>LOOKUP(B686,'Batch 4'!$K$34:$K$606,'Batch 4'!$L$34:$L$606)</f>
        <v>1014</v>
      </c>
      <c r="E686" s="20">
        <f>LOOKUP(B686,'Batch 4'!$C$34:$C$625,'Batch 4'!$E$34:$E$625)</f>
        <v>24400</v>
      </c>
      <c r="F686" s="20">
        <f t="shared" si="30"/>
        <v>1.014</v>
      </c>
      <c r="G686" s="20">
        <f t="shared" si="31"/>
        <v>24.4</v>
      </c>
      <c r="H686" s="26">
        <f>LOOKUP(B686,'Batch 4'!$K$34:$K$606,'Batch 4'!$P$34:$P$606)</f>
        <v>0.57450000000000001</v>
      </c>
      <c r="I686" s="28">
        <f t="shared" si="32"/>
        <v>16.284485000000004</v>
      </c>
    </row>
    <row r="687" spans="1:9" ht="20.100000000000001" customHeight="1" x14ac:dyDescent="0.2">
      <c r="A687" s="18" t="s">
        <v>37</v>
      </c>
      <c r="B687" s="20">
        <v>0</v>
      </c>
      <c r="C687" s="20">
        <v>671</v>
      </c>
      <c r="D687" s="20">
        <f>LOOKUP(B687,'Batch 5'!$K$34:$K$606,'Batch 5'!$L$34:$L$606)</f>
        <v>7970</v>
      </c>
      <c r="E687" s="20">
        <f>LOOKUP(B687,'Batch 5'!$C$34:$C$625,'Batch 5'!$E$34:$E$625)</f>
        <v>24200</v>
      </c>
      <c r="F687" s="20">
        <f t="shared" si="30"/>
        <v>7.97</v>
      </c>
      <c r="G687" s="20">
        <f t="shared" si="31"/>
        <v>24.2</v>
      </c>
      <c r="H687" s="26">
        <f>LOOKUP(B687,'Batch 5'!$K$34:$K$606,'Batch 5'!$P$34:$P$606)</f>
        <v>0</v>
      </c>
      <c r="I687" s="28">
        <f t="shared" si="32"/>
        <v>16.301720000000003</v>
      </c>
    </row>
    <row r="688" spans="1:9" ht="20.100000000000001" customHeight="1" x14ac:dyDescent="0.2">
      <c r="B688" s="20">
        <v>1</v>
      </c>
      <c r="C688" s="20">
        <v>672</v>
      </c>
      <c r="D688" s="20">
        <f>LOOKUP(B688,'Batch 5'!$K$34:$K$606,'Batch 5'!$L$34:$L$606)</f>
        <v>7930</v>
      </c>
      <c r="E688" s="20">
        <f>LOOKUP(B688,'Batch 5'!$C$34:$C$625,'Batch 5'!$E$34:$E$625)</f>
        <v>24200</v>
      </c>
      <c r="F688" s="20">
        <f t="shared" si="30"/>
        <v>7.93</v>
      </c>
      <c r="G688" s="20">
        <f t="shared" si="31"/>
        <v>24.2</v>
      </c>
      <c r="H688" s="26">
        <f>LOOKUP(B688,'Batch 5'!$K$34:$K$606,'Batch 5'!$P$34:$P$606)</f>
        <v>0.36500000000000005</v>
      </c>
      <c r="I688" s="28">
        <f t="shared" si="32"/>
        <v>16.312670000000004</v>
      </c>
    </row>
    <row r="689" spans="2:9" ht="20.100000000000001" customHeight="1" x14ac:dyDescent="0.2">
      <c r="B689" s="20">
        <v>2</v>
      </c>
      <c r="C689" s="20">
        <v>673</v>
      </c>
      <c r="D689" s="20">
        <f>LOOKUP(B689,'Batch 5'!$K$34:$K$606,'Batch 5'!$L$34:$L$606)</f>
        <v>7890</v>
      </c>
      <c r="E689" s="20">
        <f>LOOKUP(B689,'Batch 5'!$C$34:$C$625,'Batch 5'!$E$34:$E$625)</f>
        <v>24200</v>
      </c>
      <c r="F689" s="20">
        <f t="shared" si="30"/>
        <v>7.89</v>
      </c>
      <c r="G689" s="20">
        <f t="shared" si="31"/>
        <v>24.2</v>
      </c>
      <c r="H689" s="26">
        <f>LOOKUP(B689,'Batch 5'!$K$34:$K$606,'Batch 5'!$P$34:$P$606)</f>
        <v>0.3715</v>
      </c>
      <c r="I689" s="28">
        <f t="shared" si="32"/>
        <v>16.334765000000004</v>
      </c>
    </row>
    <row r="690" spans="2:9" ht="20.100000000000001" customHeight="1" x14ac:dyDescent="0.2">
      <c r="B690" s="20">
        <v>3</v>
      </c>
      <c r="C690" s="20">
        <v>674</v>
      </c>
      <c r="D690" s="20">
        <f>LOOKUP(B690,'Batch 5'!$K$34:$K$606,'Batch 5'!$L$34:$L$606)</f>
        <v>7850</v>
      </c>
      <c r="E690" s="20">
        <f>LOOKUP(B690,'Batch 5'!$C$34:$C$625,'Batch 5'!$E$34:$E$625)</f>
        <v>24200</v>
      </c>
      <c r="F690" s="20">
        <f t="shared" si="30"/>
        <v>7.85</v>
      </c>
      <c r="G690" s="20">
        <f t="shared" si="31"/>
        <v>24.2</v>
      </c>
      <c r="H690" s="26">
        <f>LOOKUP(B690,'Batch 5'!$K$34:$K$606,'Batch 5'!$P$34:$P$606)</f>
        <v>0.37200000000000005</v>
      </c>
      <c r="I690" s="28">
        <f t="shared" si="32"/>
        <v>16.357070000000004</v>
      </c>
    </row>
    <row r="691" spans="2:9" ht="20.100000000000001" customHeight="1" x14ac:dyDescent="0.2">
      <c r="B691" s="20">
        <v>4</v>
      </c>
      <c r="C691" s="20">
        <v>675</v>
      </c>
      <c r="D691" s="20">
        <f>LOOKUP(B691,'Batch 5'!$K$34:$K$606,'Batch 5'!$L$34:$L$606)</f>
        <v>7810</v>
      </c>
      <c r="E691" s="20">
        <f>LOOKUP(B691,'Batch 5'!$C$34:$C$625,'Batch 5'!$E$34:$E$625)</f>
        <v>24300</v>
      </c>
      <c r="F691" s="20">
        <f t="shared" si="30"/>
        <v>7.81</v>
      </c>
      <c r="G691" s="20">
        <f t="shared" si="31"/>
        <v>24.3</v>
      </c>
      <c r="H691" s="26">
        <f>LOOKUP(B691,'Batch 5'!$K$34:$K$606,'Batch 5'!$P$34:$P$606)</f>
        <v>0.371</v>
      </c>
      <c r="I691" s="28">
        <f t="shared" si="32"/>
        <v>16.379360000000005</v>
      </c>
    </row>
    <row r="692" spans="2:9" ht="20.100000000000001" customHeight="1" x14ac:dyDescent="0.2">
      <c r="B692" s="20">
        <v>5</v>
      </c>
      <c r="C692" s="20">
        <v>676</v>
      </c>
      <c r="D692" s="20">
        <f>LOOKUP(B692,'Batch 5'!$K$34:$K$606,'Batch 5'!$L$34:$L$606)</f>
        <v>7770</v>
      </c>
      <c r="E692" s="20">
        <f>LOOKUP(B692,'Batch 5'!$C$34:$C$625,'Batch 5'!$E$34:$E$625)</f>
        <v>24300</v>
      </c>
      <c r="F692" s="20">
        <f t="shared" si="30"/>
        <v>7.77</v>
      </c>
      <c r="G692" s="20">
        <f t="shared" si="31"/>
        <v>24.3</v>
      </c>
      <c r="H692" s="26">
        <f>LOOKUP(B692,'Batch 5'!$K$34:$K$606,'Batch 5'!$P$34:$P$606)</f>
        <v>0.37200000000000005</v>
      </c>
      <c r="I692" s="28">
        <f t="shared" si="32"/>
        <v>16.401650000000007</v>
      </c>
    </row>
    <row r="693" spans="2:9" ht="20.100000000000001" customHeight="1" x14ac:dyDescent="0.2">
      <c r="B693" s="20">
        <v>6</v>
      </c>
      <c r="C693" s="20">
        <v>677</v>
      </c>
      <c r="D693" s="20">
        <f>LOOKUP(B693,'Batch 5'!$K$34:$K$606,'Batch 5'!$L$34:$L$606)</f>
        <v>7730</v>
      </c>
      <c r="E693" s="20">
        <f>LOOKUP(B693,'Batch 5'!$C$34:$C$625,'Batch 5'!$E$34:$E$625)</f>
        <v>24300</v>
      </c>
      <c r="F693" s="20">
        <f t="shared" si="30"/>
        <v>7.73</v>
      </c>
      <c r="G693" s="20">
        <f t="shared" si="31"/>
        <v>24.3</v>
      </c>
      <c r="H693" s="26">
        <f>LOOKUP(B693,'Batch 5'!$K$34:$K$606,'Batch 5'!$P$34:$P$606)</f>
        <v>0.37250000000000005</v>
      </c>
      <c r="I693" s="28">
        <f t="shared" si="32"/>
        <v>16.423985000000009</v>
      </c>
    </row>
    <row r="694" spans="2:9" ht="20.100000000000001" customHeight="1" x14ac:dyDescent="0.2">
      <c r="B694" s="20">
        <v>7</v>
      </c>
      <c r="C694" s="20">
        <v>678</v>
      </c>
      <c r="D694" s="20">
        <f>LOOKUP(B694,'Batch 5'!$K$34:$K$606,'Batch 5'!$L$34:$L$606)</f>
        <v>7690</v>
      </c>
      <c r="E694" s="20">
        <f>LOOKUP(B694,'Batch 5'!$C$34:$C$625,'Batch 5'!$E$34:$E$625)</f>
        <v>24300</v>
      </c>
      <c r="F694" s="20">
        <f t="shared" si="30"/>
        <v>7.69</v>
      </c>
      <c r="G694" s="20">
        <f t="shared" si="31"/>
        <v>24.3</v>
      </c>
      <c r="H694" s="26">
        <f>LOOKUP(B694,'Batch 5'!$K$34:$K$606,'Batch 5'!$P$34:$P$606)</f>
        <v>0.37200000000000005</v>
      </c>
      <c r="I694" s="28">
        <f t="shared" si="32"/>
        <v>16.446320000000011</v>
      </c>
    </row>
    <row r="695" spans="2:9" ht="20.100000000000001" customHeight="1" x14ac:dyDescent="0.2">
      <c r="B695" s="20">
        <v>8</v>
      </c>
      <c r="C695" s="20">
        <v>679</v>
      </c>
      <c r="D695" s="20">
        <f>LOOKUP(B695,'Batch 5'!$K$34:$K$606,'Batch 5'!$L$34:$L$606)</f>
        <v>7640</v>
      </c>
      <c r="E695" s="20">
        <f>LOOKUP(B695,'Batch 5'!$C$34:$C$625,'Batch 5'!$E$34:$E$625)</f>
        <v>24300</v>
      </c>
      <c r="F695" s="20">
        <f t="shared" si="30"/>
        <v>7.64</v>
      </c>
      <c r="G695" s="20">
        <f t="shared" si="31"/>
        <v>24.3</v>
      </c>
      <c r="H695" s="26">
        <f>LOOKUP(B695,'Batch 5'!$K$34:$K$606,'Batch 5'!$P$34:$P$606)</f>
        <v>0.37250000000000005</v>
      </c>
      <c r="I695" s="28">
        <f t="shared" si="32"/>
        <v>16.468655000000012</v>
      </c>
    </row>
    <row r="696" spans="2:9" ht="20.100000000000001" customHeight="1" x14ac:dyDescent="0.2">
      <c r="B696" s="20">
        <v>9</v>
      </c>
      <c r="C696" s="20">
        <v>680</v>
      </c>
      <c r="D696" s="20">
        <f>LOOKUP(B696,'Batch 5'!$K$34:$K$606,'Batch 5'!$L$34:$L$606)</f>
        <v>7600</v>
      </c>
      <c r="E696" s="20">
        <f>LOOKUP(B696,'Batch 5'!$C$34:$C$625,'Batch 5'!$E$34:$E$625)</f>
        <v>24300</v>
      </c>
      <c r="F696" s="20">
        <f t="shared" si="30"/>
        <v>7.6</v>
      </c>
      <c r="G696" s="20">
        <f t="shared" si="31"/>
        <v>24.3</v>
      </c>
      <c r="H696" s="26">
        <f>LOOKUP(B696,'Batch 5'!$K$34:$K$606,'Batch 5'!$P$34:$P$606)</f>
        <v>0.37300000000000005</v>
      </c>
      <c r="I696" s="28">
        <f t="shared" si="32"/>
        <v>16.491020000000013</v>
      </c>
    </row>
    <row r="697" spans="2:9" ht="20.100000000000001" customHeight="1" x14ac:dyDescent="0.2">
      <c r="B697" s="20">
        <v>10</v>
      </c>
      <c r="C697" s="20">
        <v>681</v>
      </c>
      <c r="D697" s="20">
        <f>LOOKUP(B697,'Batch 5'!$K$34:$K$606,'Batch 5'!$L$34:$L$606)</f>
        <v>7560</v>
      </c>
      <c r="E697" s="20">
        <f>LOOKUP(B697,'Batch 5'!$C$34:$C$625,'Batch 5'!$E$34:$E$625)</f>
        <v>24300</v>
      </c>
      <c r="F697" s="20">
        <f t="shared" si="30"/>
        <v>7.56</v>
      </c>
      <c r="G697" s="20">
        <f t="shared" si="31"/>
        <v>24.3</v>
      </c>
      <c r="H697" s="26">
        <f>LOOKUP(B697,'Batch 5'!$K$34:$K$606,'Batch 5'!$P$34:$P$606)</f>
        <v>0.37233333333333335</v>
      </c>
      <c r="I697" s="28">
        <f t="shared" si="32"/>
        <v>16.513380000000012</v>
      </c>
    </row>
    <row r="698" spans="2:9" ht="20.100000000000001" customHeight="1" x14ac:dyDescent="0.2">
      <c r="B698" s="20">
        <v>11</v>
      </c>
      <c r="C698" s="20">
        <v>682</v>
      </c>
      <c r="D698" s="20">
        <f>LOOKUP(B698,'Batch 5'!$K$34:$K$606,'Batch 5'!$L$34:$L$606)</f>
        <v>7520</v>
      </c>
      <c r="E698" s="20">
        <f>LOOKUP(B698,'Batch 5'!$C$34:$C$625,'Batch 5'!$E$34:$E$625)</f>
        <v>24400</v>
      </c>
      <c r="F698" s="20">
        <f t="shared" si="30"/>
        <v>7.52</v>
      </c>
      <c r="G698" s="20">
        <f t="shared" si="31"/>
        <v>24.4</v>
      </c>
      <c r="H698" s="26">
        <f>LOOKUP(B698,'Batch 5'!$K$34:$K$606,'Batch 5'!$P$34:$P$606)</f>
        <v>0.37250000000000005</v>
      </c>
      <c r="I698" s="28">
        <f t="shared" si="32"/>
        <v>16.535725000000014</v>
      </c>
    </row>
    <row r="699" spans="2:9" ht="20.100000000000001" customHeight="1" x14ac:dyDescent="0.2">
      <c r="B699" s="20">
        <v>12</v>
      </c>
      <c r="C699" s="20">
        <v>683</v>
      </c>
      <c r="D699" s="20">
        <f>LOOKUP(B699,'Batch 5'!$K$34:$K$606,'Batch 5'!$L$34:$L$606)</f>
        <v>7480</v>
      </c>
      <c r="E699" s="20">
        <f>LOOKUP(B699,'Batch 5'!$C$34:$C$625,'Batch 5'!$E$34:$E$625)</f>
        <v>24300</v>
      </c>
      <c r="F699" s="20">
        <f t="shared" si="30"/>
        <v>7.48</v>
      </c>
      <c r="G699" s="20">
        <f t="shared" si="31"/>
        <v>24.3</v>
      </c>
      <c r="H699" s="26">
        <f>LOOKUP(B699,'Batch 5'!$K$34:$K$606,'Batch 5'!$P$34:$P$606)</f>
        <v>0.37200000000000005</v>
      </c>
      <c r="I699" s="28">
        <f t="shared" si="32"/>
        <v>16.558060000000015</v>
      </c>
    </row>
    <row r="700" spans="2:9" ht="20.100000000000001" customHeight="1" x14ac:dyDescent="0.2">
      <c r="B700" s="20">
        <v>13</v>
      </c>
      <c r="C700" s="20">
        <v>684</v>
      </c>
      <c r="D700" s="20">
        <f>LOOKUP(B700,'Batch 5'!$K$34:$K$606,'Batch 5'!$L$34:$L$606)</f>
        <v>7440</v>
      </c>
      <c r="E700" s="20">
        <f>LOOKUP(B700,'Batch 5'!$C$34:$C$625,'Batch 5'!$E$34:$E$625)</f>
        <v>24400</v>
      </c>
      <c r="F700" s="20">
        <f t="shared" si="30"/>
        <v>7.44</v>
      </c>
      <c r="G700" s="20">
        <f t="shared" si="31"/>
        <v>24.4</v>
      </c>
      <c r="H700" s="26">
        <f>LOOKUP(B700,'Batch 5'!$K$34:$K$606,'Batch 5'!$P$34:$P$606)</f>
        <v>0.3726666666666667</v>
      </c>
      <c r="I700" s="28">
        <f t="shared" si="32"/>
        <v>16.580400000000015</v>
      </c>
    </row>
    <row r="701" spans="2:9" ht="20.100000000000001" customHeight="1" x14ac:dyDescent="0.2">
      <c r="B701" s="20">
        <v>14</v>
      </c>
      <c r="C701" s="20">
        <v>685</v>
      </c>
      <c r="D701" s="20">
        <f>LOOKUP(B701,'Batch 5'!$K$34:$K$606,'Batch 5'!$L$34:$L$606)</f>
        <v>7400</v>
      </c>
      <c r="E701" s="20">
        <f>LOOKUP(B701,'Batch 5'!$C$34:$C$625,'Batch 5'!$E$34:$E$625)</f>
        <v>24400</v>
      </c>
      <c r="F701" s="20">
        <f t="shared" si="30"/>
        <v>7.4</v>
      </c>
      <c r="G701" s="20">
        <f t="shared" si="31"/>
        <v>24.4</v>
      </c>
      <c r="H701" s="26">
        <f>LOOKUP(B701,'Batch 5'!$K$34:$K$606,'Batch 5'!$P$34:$P$606)</f>
        <v>0.37200000000000005</v>
      </c>
      <c r="I701" s="28">
        <f t="shared" si="32"/>
        <v>16.602740000000015</v>
      </c>
    </row>
    <row r="702" spans="2:9" ht="20.100000000000001" customHeight="1" x14ac:dyDescent="0.2">
      <c r="B702" s="20">
        <v>15</v>
      </c>
      <c r="C702" s="20">
        <v>686</v>
      </c>
      <c r="D702" s="20">
        <f>LOOKUP(B702,'Batch 5'!$K$34:$K$606,'Batch 5'!$L$34:$L$606)</f>
        <v>7350</v>
      </c>
      <c r="E702" s="20">
        <f>LOOKUP(B702,'Batch 5'!$C$34:$C$625,'Batch 5'!$E$34:$E$625)</f>
        <v>24400</v>
      </c>
      <c r="F702" s="20">
        <f t="shared" si="30"/>
        <v>7.35</v>
      </c>
      <c r="G702" s="20">
        <f t="shared" si="31"/>
        <v>24.4</v>
      </c>
      <c r="H702" s="26">
        <f>LOOKUP(B702,'Batch 5'!$K$34:$K$606,'Batch 5'!$P$34:$P$606)</f>
        <v>0.37300000000000005</v>
      </c>
      <c r="I702" s="28">
        <f t="shared" si="32"/>
        <v>16.625090000000014</v>
      </c>
    </row>
    <row r="703" spans="2:9" ht="20.100000000000001" customHeight="1" x14ac:dyDescent="0.2">
      <c r="B703" s="20">
        <v>16</v>
      </c>
      <c r="C703" s="20">
        <v>687</v>
      </c>
      <c r="D703" s="20">
        <f>LOOKUP(B703,'Batch 5'!$K$34:$K$606,'Batch 5'!$L$34:$L$606)</f>
        <v>7310</v>
      </c>
      <c r="E703" s="20">
        <f>LOOKUP(B703,'Batch 5'!$C$34:$C$625,'Batch 5'!$E$34:$E$625)</f>
        <v>24400</v>
      </c>
      <c r="F703" s="20">
        <f t="shared" si="30"/>
        <v>7.31</v>
      </c>
      <c r="G703" s="20">
        <f t="shared" si="31"/>
        <v>24.4</v>
      </c>
      <c r="H703" s="26">
        <f>LOOKUP(B703,'Batch 5'!$K$34:$K$606,'Batch 5'!$P$34:$P$606)</f>
        <v>0.37000000000000005</v>
      </c>
      <c r="I703" s="28">
        <f t="shared" si="32"/>
        <v>16.647380000000016</v>
      </c>
    </row>
    <row r="704" spans="2:9" ht="20.100000000000001" customHeight="1" x14ac:dyDescent="0.2">
      <c r="B704" s="20">
        <v>17</v>
      </c>
      <c r="C704" s="20">
        <v>688</v>
      </c>
      <c r="D704" s="20">
        <f>LOOKUP(B704,'Batch 5'!$K$34:$K$606,'Batch 5'!$L$34:$L$606)</f>
        <v>7270</v>
      </c>
      <c r="E704" s="20">
        <f>LOOKUP(B704,'Batch 5'!$C$34:$C$625,'Batch 5'!$E$34:$E$625)</f>
        <v>24400</v>
      </c>
      <c r="F704" s="20">
        <f t="shared" si="30"/>
        <v>7.27</v>
      </c>
      <c r="G704" s="20">
        <f t="shared" si="31"/>
        <v>24.4</v>
      </c>
      <c r="H704" s="26">
        <f>LOOKUP(B704,'Batch 5'!$K$34:$K$606,'Batch 5'!$P$34:$P$606)</f>
        <v>0.37000000000000005</v>
      </c>
      <c r="I704" s="28">
        <f t="shared" si="32"/>
        <v>16.669580000000018</v>
      </c>
    </row>
    <row r="705" spans="2:9" ht="20.100000000000001" customHeight="1" x14ac:dyDescent="0.2">
      <c r="B705" s="20">
        <v>18</v>
      </c>
      <c r="C705" s="20">
        <v>689</v>
      </c>
      <c r="D705" s="20">
        <f>LOOKUP(B705,'Batch 5'!$K$34:$K$606,'Batch 5'!$L$34:$L$606)</f>
        <v>7230</v>
      </c>
      <c r="E705" s="20">
        <f>LOOKUP(B705,'Batch 5'!$C$34:$C$625,'Batch 5'!$E$34:$E$625)</f>
        <v>24400</v>
      </c>
      <c r="F705" s="20">
        <f t="shared" si="30"/>
        <v>7.23</v>
      </c>
      <c r="G705" s="20">
        <f t="shared" si="31"/>
        <v>24.4</v>
      </c>
      <c r="H705" s="26">
        <f>LOOKUP(B705,'Batch 5'!$K$34:$K$606,'Batch 5'!$P$34:$P$606)</f>
        <v>0.36899999999999999</v>
      </c>
      <c r="I705" s="28">
        <f t="shared" si="32"/>
        <v>16.691750000000017</v>
      </c>
    </row>
    <row r="706" spans="2:9" ht="20.100000000000001" customHeight="1" x14ac:dyDescent="0.2">
      <c r="B706" s="20">
        <v>19</v>
      </c>
      <c r="C706" s="20">
        <v>690</v>
      </c>
      <c r="D706" s="20">
        <f>LOOKUP(B706,'Batch 5'!$K$34:$K$606,'Batch 5'!$L$34:$L$606)</f>
        <v>7190</v>
      </c>
      <c r="E706" s="20">
        <f>LOOKUP(B706,'Batch 5'!$C$34:$C$625,'Batch 5'!$E$34:$E$625)</f>
        <v>24400</v>
      </c>
      <c r="F706" s="20">
        <f t="shared" si="30"/>
        <v>7.19</v>
      </c>
      <c r="G706" s="20">
        <f t="shared" si="31"/>
        <v>24.4</v>
      </c>
      <c r="H706" s="26">
        <f>LOOKUP(B706,'Batch 5'!$K$34:$K$606,'Batch 5'!$P$34:$P$606)</f>
        <v>0.371</v>
      </c>
      <c r="I706" s="28">
        <f t="shared" si="32"/>
        <v>16.713950000000018</v>
      </c>
    </row>
    <row r="707" spans="2:9" ht="20.100000000000001" customHeight="1" x14ac:dyDescent="0.2">
      <c r="B707" s="20">
        <v>20</v>
      </c>
      <c r="C707" s="20">
        <v>691</v>
      </c>
      <c r="D707" s="20">
        <f>LOOKUP(B707,'Batch 5'!$K$34:$K$606,'Batch 5'!$L$34:$L$606)</f>
        <v>7150</v>
      </c>
      <c r="E707" s="20">
        <f>LOOKUP(B707,'Batch 5'!$C$34:$C$625,'Batch 5'!$E$34:$E$625)</f>
        <v>24400</v>
      </c>
      <c r="F707" s="20">
        <f t="shared" si="30"/>
        <v>7.15</v>
      </c>
      <c r="G707" s="20">
        <f t="shared" si="31"/>
        <v>24.4</v>
      </c>
      <c r="H707" s="26">
        <f>LOOKUP(B707,'Batch 5'!$K$34:$K$606,'Batch 5'!$P$34:$P$606)</f>
        <v>0.3715</v>
      </c>
      <c r="I707" s="28">
        <f t="shared" si="32"/>
        <v>16.736225000000019</v>
      </c>
    </row>
    <row r="708" spans="2:9" ht="20.100000000000001" customHeight="1" x14ac:dyDescent="0.2">
      <c r="B708" s="20">
        <v>21</v>
      </c>
      <c r="C708" s="20">
        <v>692</v>
      </c>
      <c r="D708" s="20">
        <f>LOOKUP(B708,'Batch 5'!$K$34:$K$606,'Batch 5'!$L$34:$L$606)</f>
        <v>7110</v>
      </c>
      <c r="E708" s="20">
        <f>LOOKUP(B708,'Batch 5'!$C$34:$C$625,'Batch 5'!$E$34:$E$625)</f>
        <v>24400</v>
      </c>
      <c r="F708" s="20">
        <f t="shared" si="30"/>
        <v>7.11</v>
      </c>
      <c r="G708" s="20">
        <f t="shared" si="31"/>
        <v>24.4</v>
      </c>
      <c r="H708" s="26">
        <f>LOOKUP(B708,'Batch 5'!$K$34:$K$606,'Batch 5'!$P$34:$P$606)</f>
        <v>0.3715</v>
      </c>
      <c r="I708" s="28">
        <f t="shared" si="32"/>
        <v>16.75851500000002</v>
      </c>
    </row>
    <row r="709" spans="2:9" ht="20.100000000000001" customHeight="1" x14ac:dyDescent="0.2">
      <c r="B709" s="20">
        <v>22</v>
      </c>
      <c r="C709" s="20">
        <v>693</v>
      </c>
      <c r="D709" s="20">
        <f>LOOKUP(B709,'Batch 5'!$K$34:$K$606,'Batch 5'!$L$34:$L$606)</f>
        <v>7070</v>
      </c>
      <c r="E709" s="20">
        <f>LOOKUP(B709,'Batch 5'!$C$34:$C$625,'Batch 5'!$E$34:$E$625)</f>
        <v>24400</v>
      </c>
      <c r="F709" s="20">
        <f t="shared" si="30"/>
        <v>7.07</v>
      </c>
      <c r="G709" s="20">
        <f t="shared" si="31"/>
        <v>24.4</v>
      </c>
      <c r="H709" s="26">
        <f>LOOKUP(B709,'Batch 5'!$K$34:$K$606,'Batch 5'!$P$34:$P$606)</f>
        <v>0.37050000000000005</v>
      </c>
      <c r="I709" s="28">
        <f t="shared" si="32"/>
        <v>16.78077500000002</v>
      </c>
    </row>
    <row r="710" spans="2:9" ht="20.100000000000001" customHeight="1" x14ac:dyDescent="0.2">
      <c r="B710" s="20">
        <v>23</v>
      </c>
      <c r="C710" s="20">
        <v>694</v>
      </c>
      <c r="D710" s="20">
        <f>LOOKUP(B710,'Batch 5'!$K$34:$K$606,'Batch 5'!$L$34:$L$606)</f>
        <v>7030</v>
      </c>
      <c r="E710" s="20">
        <f>LOOKUP(B710,'Batch 5'!$C$34:$C$625,'Batch 5'!$E$34:$E$625)</f>
        <v>24500</v>
      </c>
      <c r="F710" s="20">
        <f t="shared" si="30"/>
        <v>7.03</v>
      </c>
      <c r="G710" s="20">
        <f t="shared" si="31"/>
        <v>24.5</v>
      </c>
      <c r="H710" s="26">
        <f>LOOKUP(B710,'Batch 5'!$K$34:$K$606,'Batch 5'!$P$34:$P$606)</f>
        <v>0.3715</v>
      </c>
      <c r="I710" s="28">
        <f t="shared" si="32"/>
        <v>16.803035000000019</v>
      </c>
    </row>
    <row r="711" spans="2:9" ht="20.100000000000001" customHeight="1" x14ac:dyDescent="0.2">
      <c r="B711" s="20">
        <v>24</v>
      </c>
      <c r="C711" s="20">
        <v>695</v>
      </c>
      <c r="D711" s="20">
        <f>LOOKUP(B711,'Batch 5'!$K$34:$K$606,'Batch 5'!$L$34:$L$606)</f>
        <v>6990</v>
      </c>
      <c r="E711" s="20">
        <f>LOOKUP(B711,'Batch 5'!$C$34:$C$625,'Batch 5'!$E$34:$E$625)</f>
        <v>24500</v>
      </c>
      <c r="F711" s="20">
        <f t="shared" si="30"/>
        <v>6.99</v>
      </c>
      <c r="G711" s="20">
        <f t="shared" si="31"/>
        <v>24.5</v>
      </c>
      <c r="H711" s="26">
        <f>LOOKUP(B711,'Batch 5'!$K$34:$K$606,'Batch 5'!$P$34:$P$606)</f>
        <v>0.371</v>
      </c>
      <c r="I711" s="28">
        <f t="shared" si="32"/>
        <v>16.82531000000002</v>
      </c>
    </row>
    <row r="712" spans="2:9" ht="20.100000000000001" customHeight="1" x14ac:dyDescent="0.2">
      <c r="B712" s="20">
        <v>25</v>
      </c>
      <c r="C712" s="20">
        <v>696</v>
      </c>
      <c r="D712" s="20">
        <f>LOOKUP(B712,'Batch 5'!$K$34:$K$606,'Batch 5'!$L$34:$L$606)</f>
        <v>6950</v>
      </c>
      <c r="E712" s="20">
        <f>LOOKUP(B712,'Batch 5'!$C$34:$C$625,'Batch 5'!$E$34:$E$625)</f>
        <v>24500</v>
      </c>
      <c r="F712" s="20">
        <f t="shared" si="30"/>
        <v>6.95</v>
      </c>
      <c r="G712" s="20">
        <f t="shared" si="31"/>
        <v>24.5</v>
      </c>
      <c r="H712" s="26">
        <f>LOOKUP(B712,'Batch 5'!$K$34:$K$606,'Batch 5'!$P$34:$P$606)</f>
        <v>0.371</v>
      </c>
      <c r="I712" s="28">
        <f t="shared" si="32"/>
        <v>16.847570000000019</v>
      </c>
    </row>
    <row r="713" spans="2:9" ht="20.100000000000001" customHeight="1" x14ac:dyDescent="0.2">
      <c r="B713" s="20">
        <v>26</v>
      </c>
      <c r="C713" s="20">
        <v>697</v>
      </c>
      <c r="D713" s="20">
        <f>LOOKUP(B713,'Batch 5'!$K$34:$K$606,'Batch 5'!$L$34:$L$606)</f>
        <v>6910</v>
      </c>
      <c r="E713" s="20">
        <f>LOOKUP(B713,'Batch 5'!$C$34:$C$625,'Batch 5'!$E$34:$E$625)</f>
        <v>24500</v>
      </c>
      <c r="F713" s="20">
        <f t="shared" si="30"/>
        <v>6.91</v>
      </c>
      <c r="G713" s="20">
        <f t="shared" si="31"/>
        <v>24.5</v>
      </c>
      <c r="H713" s="26">
        <f>LOOKUP(B713,'Batch 5'!$K$34:$K$606,'Batch 5'!$P$34:$P$606)</f>
        <v>0.371</v>
      </c>
      <c r="I713" s="28">
        <f t="shared" si="32"/>
        <v>16.869830000000018</v>
      </c>
    </row>
    <row r="714" spans="2:9" ht="20.100000000000001" customHeight="1" x14ac:dyDescent="0.2">
      <c r="B714" s="20">
        <v>27</v>
      </c>
      <c r="C714" s="20">
        <v>698</v>
      </c>
      <c r="D714" s="20">
        <f>LOOKUP(B714,'Batch 5'!$K$34:$K$606,'Batch 5'!$L$34:$L$606)</f>
        <v>6870</v>
      </c>
      <c r="E714" s="20">
        <f>LOOKUP(B714,'Batch 5'!$C$34:$C$625,'Batch 5'!$E$34:$E$625)</f>
        <v>24500</v>
      </c>
      <c r="F714" s="20">
        <f t="shared" si="30"/>
        <v>6.87</v>
      </c>
      <c r="G714" s="20">
        <f t="shared" si="31"/>
        <v>24.5</v>
      </c>
      <c r="H714" s="26">
        <f>LOOKUP(B714,'Batch 5'!$K$34:$K$606,'Batch 5'!$P$34:$P$606)</f>
        <v>0.37050000000000005</v>
      </c>
      <c r="I714" s="28">
        <f t="shared" si="32"/>
        <v>16.89207500000002</v>
      </c>
    </row>
    <row r="715" spans="2:9" ht="20.100000000000001" customHeight="1" x14ac:dyDescent="0.2">
      <c r="B715" s="20">
        <v>28</v>
      </c>
      <c r="C715" s="20">
        <v>699</v>
      </c>
      <c r="D715" s="20">
        <f>LOOKUP(B715,'Batch 5'!$K$34:$K$606,'Batch 5'!$L$34:$L$606)</f>
        <v>6830</v>
      </c>
      <c r="E715" s="20">
        <f>LOOKUP(B715,'Batch 5'!$C$34:$C$625,'Batch 5'!$E$34:$E$625)</f>
        <v>24500</v>
      </c>
      <c r="F715" s="20">
        <f t="shared" si="30"/>
        <v>6.83</v>
      </c>
      <c r="G715" s="20">
        <f t="shared" si="31"/>
        <v>24.5</v>
      </c>
      <c r="H715" s="26">
        <f>LOOKUP(B715,'Batch 5'!$K$34:$K$606,'Batch 5'!$P$34:$P$606)</f>
        <v>0.37050000000000005</v>
      </c>
      <c r="I715" s="28">
        <f t="shared" si="32"/>
        <v>16.91430500000002</v>
      </c>
    </row>
    <row r="716" spans="2:9" ht="20.100000000000001" customHeight="1" x14ac:dyDescent="0.2">
      <c r="B716" s="20">
        <v>29</v>
      </c>
      <c r="C716" s="20">
        <v>700</v>
      </c>
      <c r="D716" s="20">
        <f>LOOKUP(B716,'Batch 5'!$K$34:$K$606,'Batch 5'!$L$34:$L$606)</f>
        <v>6790</v>
      </c>
      <c r="E716" s="20">
        <f>LOOKUP(B716,'Batch 5'!$C$34:$C$625,'Batch 5'!$E$34:$E$625)</f>
        <v>24500</v>
      </c>
      <c r="F716" s="20">
        <f t="shared" si="30"/>
        <v>6.79</v>
      </c>
      <c r="G716" s="20">
        <f t="shared" si="31"/>
        <v>24.5</v>
      </c>
      <c r="H716" s="26">
        <f>LOOKUP(B716,'Batch 5'!$K$34:$K$606,'Batch 5'!$P$34:$P$606)</f>
        <v>0.371</v>
      </c>
      <c r="I716" s="28">
        <f t="shared" si="32"/>
        <v>16.936550000000022</v>
      </c>
    </row>
    <row r="717" spans="2:9" ht="20.100000000000001" customHeight="1" x14ac:dyDescent="0.2">
      <c r="B717" s="20">
        <v>30</v>
      </c>
      <c r="C717" s="20">
        <v>701</v>
      </c>
      <c r="D717" s="20">
        <f>LOOKUP(B717,'Batch 5'!$K$34:$K$606,'Batch 5'!$L$34:$L$606)</f>
        <v>6750</v>
      </c>
      <c r="E717" s="20">
        <f>LOOKUP(B717,'Batch 5'!$C$34:$C$625,'Batch 5'!$E$34:$E$625)</f>
        <v>24500</v>
      </c>
      <c r="F717" s="20">
        <f t="shared" si="30"/>
        <v>6.75</v>
      </c>
      <c r="G717" s="20">
        <f t="shared" si="31"/>
        <v>24.5</v>
      </c>
      <c r="H717" s="26">
        <f>LOOKUP(B717,'Batch 5'!$K$34:$K$606,'Batch 5'!$P$34:$P$606)</f>
        <v>0.371</v>
      </c>
      <c r="I717" s="28">
        <f t="shared" si="32"/>
        <v>16.958810000000021</v>
      </c>
    </row>
    <row r="718" spans="2:9" ht="20.100000000000001" customHeight="1" x14ac:dyDescent="0.2">
      <c r="B718" s="20">
        <v>31</v>
      </c>
      <c r="C718" s="20">
        <v>702</v>
      </c>
      <c r="D718" s="20">
        <f>LOOKUP(B718,'Batch 5'!$K$34:$K$606,'Batch 5'!$L$34:$L$606)</f>
        <v>6710</v>
      </c>
      <c r="E718" s="20">
        <f>LOOKUP(B718,'Batch 5'!$C$34:$C$625,'Batch 5'!$E$34:$E$625)</f>
        <v>24500</v>
      </c>
      <c r="F718" s="20">
        <f t="shared" si="30"/>
        <v>6.71</v>
      </c>
      <c r="G718" s="20">
        <f t="shared" si="31"/>
        <v>24.5</v>
      </c>
      <c r="H718" s="26">
        <f>LOOKUP(B718,'Batch 5'!$K$34:$K$606,'Batch 5'!$P$34:$P$606)</f>
        <v>0.3715</v>
      </c>
      <c r="I718" s="28">
        <f t="shared" si="32"/>
        <v>16.981085000000022</v>
      </c>
    </row>
    <row r="719" spans="2:9" ht="20.100000000000001" customHeight="1" x14ac:dyDescent="0.2">
      <c r="B719" s="20">
        <v>32</v>
      </c>
      <c r="C719" s="20">
        <v>703</v>
      </c>
      <c r="D719" s="20">
        <f>LOOKUP(B719,'Batch 5'!$K$34:$K$606,'Batch 5'!$L$34:$L$606)</f>
        <v>6670</v>
      </c>
      <c r="E719" s="20">
        <f>LOOKUP(B719,'Batch 5'!$C$34:$C$625,'Batch 5'!$E$34:$E$625)</f>
        <v>24500</v>
      </c>
      <c r="F719" s="20">
        <f t="shared" si="30"/>
        <v>6.67</v>
      </c>
      <c r="G719" s="20">
        <f t="shared" si="31"/>
        <v>24.5</v>
      </c>
      <c r="H719" s="26">
        <f>LOOKUP(B719,'Batch 5'!$K$34:$K$606,'Batch 5'!$P$34:$P$606)</f>
        <v>0.37200000000000005</v>
      </c>
      <c r="I719" s="28">
        <f t="shared" si="32"/>
        <v>17.003390000000021</v>
      </c>
    </row>
    <row r="720" spans="2:9" ht="20.100000000000001" customHeight="1" x14ac:dyDescent="0.2">
      <c r="B720" s="20">
        <v>33</v>
      </c>
      <c r="C720" s="20">
        <v>704</v>
      </c>
      <c r="D720" s="20">
        <f>LOOKUP(B720,'Batch 5'!$K$34:$K$606,'Batch 5'!$L$34:$L$606)</f>
        <v>6630</v>
      </c>
      <c r="E720" s="20">
        <f>LOOKUP(B720,'Batch 5'!$C$34:$C$625,'Batch 5'!$E$34:$E$625)</f>
        <v>24500</v>
      </c>
      <c r="F720" s="20">
        <f t="shared" si="30"/>
        <v>6.63</v>
      </c>
      <c r="G720" s="20">
        <f t="shared" si="31"/>
        <v>24.5</v>
      </c>
      <c r="H720" s="26">
        <f>LOOKUP(B720,'Batch 5'!$K$34:$K$606,'Batch 5'!$P$34:$P$606)</f>
        <v>0.37200000000000005</v>
      </c>
      <c r="I720" s="28">
        <f t="shared" si="32"/>
        <v>17.025710000000021</v>
      </c>
    </row>
    <row r="721" spans="2:9" ht="20.100000000000001" customHeight="1" x14ac:dyDescent="0.2">
      <c r="B721" s="20">
        <v>34</v>
      </c>
      <c r="C721" s="20">
        <v>705</v>
      </c>
      <c r="D721" s="20">
        <f>LOOKUP(B721,'Batch 5'!$K$34:$K$606,'Batch 5'!$L$34:$L$606)</f>
        <v>6590</v>
      </c>
      <c r="E721" s="20">
        <f>LOOKUP(B721,'Batch 5'!$C$34:$C$625,'Batch 5'!$E$34:$E$625)</f>
        <v>24500</v>
      </c>
      <c r="F721" s="20">
        <f t="shared" ref="F721:F784" si="33">D721/1000</f>
        <v>6.59</v>
      </c>
      <c r="G721" s="20">
        <f t="shared" ref="G721:G784" si="34">E721/1000</f>
        <v>24.5</v>
      </c>
      <c r="H721" s="26">
        <f>LOOKUP(B721,'Batch 5'!$K$34:$K$606,'Batch 5'!$P$34:$P$606)</f>
        <v>0.37200000000000005</v>
      </c>
      <c r="I721" s="28">
        <f t="shared" si="32"/>
        <v>17.048030000000022</v>
      </c>
    </row>
    <row r="722" spans="2:9" ht="20.100000000000001" customHeight="1" x14ac:dyDescent="0.2">
      <c r="B722" s="20">
        <v>35</v>
      </c>
      <c r="C722" s="20">
        <v>706</v>
      </c>
      <c r="D722" s="20">
        <f>LOOKUP(B722,'Batch 5'!$K$34:$K$606,'Batch 5'!$L$34:$L$606)</f>
        <v>6550</v>
      </c>
      <c r="E722" s="20">
        <f>LOOKUP(B722,'Batch 5'!$C$34:$C$625,'Batch 5'!$E$34:$E$625)</f>
        <v>24600</v>
      </c>
      <c r="F722" s="20">
        <f t="shared" si="33"/>
        <v>6.55</v>
      </c>
      <c r="G722" s="20">
        <f t="shared" si="34"/>
        <v>24.6</v>
      </c>
      <c r="H722" s="26">
        <f>LOOKUP(B722,'Batch 5'!$K$34:$K$606,'Batch 5'!$P$34:$P$606)</f>
        <v>0.3715</v>
      </c>
      <c r="I722" s="28">
        <f t="shared" ref="I722:I785" si="35">AVERAGE(H722,H721)*((C722-C721)/60)*3.6+I721</f>
        <v>17.070335000000021</v>
      </c>
    </row>
    <row r="723" spans="2:9" ht="20.100000000000001" customHeight="1" x14ac:dyDescent="0.2">
      <c r="B723" s="20">
        <v>36</v>
      </c>
      <c r="C723" s="20">
        <v>707</v>
      </c>
      <c r="D723" s="20">
        <f>LOOKUP(B723,'Batch 5'!$K$34:$K$606,'Batch 5'!$L$34:$L$606)</f>
        <v>6510</v>
      </c>
      <c r="E723" s="20">
        <f>LOOKUP(B723,'Batch 5'!$C$34:$C$625,'Batch 5'!$E$34:$E$625)</f>
        <v>24600</v>
      </c>
      <c r="F723" s="20">
        <f t="shared" si="33"/>
        <v>6.51</v>
      </c>
      <c r="G723" s="20">
        <f t="shared" si="34"/>
        <v>24.6</v>
      </c>
      <c r="H723" s="26">
        <f>LOOKUP(B723,'Batch 5'!$K$34:$K$606,'Batch 5'!$P$34:$P$606)</f>
        <v>0.37200000000000005</v>
      </c>
      <c r="I723" s="28">
        <f t="shared" si="35"/>
        <v>17.092640000000021</v>
      </c>
    </row>
    <row r="724" spans="2:9" ht="20.100000000000001" customHeight="1" x14ac:dyDescent="0.2">
      <c r="B724" s="20">
        <v>37</v>
      </c>
      <c r="C724" s="20">
        <v>708</v>
      </c>
      <c r="D724" s="20">
        <f>LOOKUP(B724,'Batch 5'!$K$34:$K$606,'Batch 5'!$L$34:$L$606)</f>
        <v>6470</v>
      </c>
      <c r="E724" s="20">
        <f>LOOKUP(B724,'Batch 5'!$C$34:$C$625,'Batch 5'!$E$34:$E$625)</f>
        <v>24600</v>
      </c>
      <c r="F724" s="20">
        <f t="shared" si="33"/>
        <v>6.47</v>
      </c>
      <c r="G724" s="20">
        <f t="shared" si="34"/>
        <v>24.6</v>
      </c>
      <c r="H724" s="26">
        <f>LOOKUP(B724,'Batch 5'!$K$34:$K$606,'Batch 5'!$P$34:$P$606)</f>
        <v>0.37200000000000005</v>
      </c>
      <c r="I724" s="28">
        <f t="shared" si="35"/>
        <v>17.114960000000021</v>
      </c>
    </row>
    <row r="725" spans="2:9" ht="20.100000000000001" customHeight="1" x14ac:dyDescent="0.2">
      <c r="B725" s="20">
        <v>38</v>
      </c>
      <c r="C725" s="20">
        <v>709</v>
      </c>
      <c r="D725" s="20">
        <f>LOOKUP(B725,'Batch 5'!$K$34:$K$606,'Batch 5'!$L$34:$L$606)</f>
        <v>6430</v>
      </c>
      <c r="E725" s="20">
        <f>LOOKUP(B725,'Batch 5'!$C$34:$C$625,'Batch 5'!$E$34:$E$625)</f>
        <v>24600</v>
      </c>
      <c r="F725" s="20">
        <f t="shared" si="33"/>
        <v>6.43</v>
      </c>
      <c r="G725" s="20">
        <f t="shared" si="34"/>
        <v>24.6</v>
      </c>
      <c r="H725" s="26">
        <f>LOOKUP(B725,'Batch 5'!$K$34:$K$606,'Batch 5'!$P$34:$P$606)</f>
        <v>0.37250000000000005</v>
      </c>
      <c r="I725" s="28">
        <f t="shared" si="35"/>
        <v>17.137295000000023</v>
      </c>
    </row>
    <row r="726" spans="2:9" ht="20.100000000000001" customHeight="1" x14ac:dyDescent="0.2">
      <c r="B726" s="20">
        <v>39</v>
      </c>
      <c r="C726" s="20">
        <v>710</v>
      </c>
      <c r="D726" s="20">
        <f>LOOKUP(B726,'Batch 5'!$K$34:$K$606,'Batch 5'!$L$34:$L$606)</f>
        <v>6400</v>
      </c>
      <c r="E726" s="20">
        <f>LOOKUP(B726,'Batch 5'!$C$34:$C$625,'Batch 5'!$E$34:$E$625)</f>
        <v>24700</v>
      </c>
      <c r="F726" s="20">
        <f t="shared" si="33"/>
        <v>6.4</v>
      </c>
      <c r="G726" s="20">
        <f t="shared" si="34"/>
        <v>24.7</v>
      </c>
      <c r="H726" s="26">
        <f>LOOKUP(B726,'Batch 5'!$K$34:$K$606,'Batch 5'!$P$34:$P$606)</f>
        <v>0.37250000000000005</v>
      </c>
      <c r="I726" s="28">
        <f t="shared" si="35"/>
        <v>17.159645000000022</v>
      </c>
    </row>
    <row r="727" spans="2:9" ht="20.100000000000001" customHeight="1" x14ac:dyDescent="0.2">
      <c r="B727" s="20">
        <v>40</v>
      </c>
      <c r="C727" s="20">
        <v>711</v>
      </c>
      <c r="D727" s="20">
        <f>LOOKUP(B727,'Batch 5'!$K$34:$K$606,'Batch 5'!$L$34:$L$606)</f>
        <v>6360</v>
      </c>
      <c r="E727" s="20">
        <f>LOOKUP(B727,'Batch 5'!$C$34:$C$625,'Batch 5'!$E$34:$E$625)</f>
        <v>24700</v>
      </c>
      <c r="F727" s="20">
        <f t="shared" si="33"/>
        <v>6.36</v>
      </c>
      <c r="G727" s="20">
        <f t="shared" si="34"/>
        <v>24.7</v>
      </c>
      <c r="H727" s="26">
        <f>LOOKUP(B727,'Batch 5'!$K$34:$K$606,'Batch 5'!$P$34:$P$606)</f>
        <v>0.37200000000000005</v>
      </c>
      <c r="I727" s="28">
        <f t="shared" si="35"/>
        <v>17.181980000000024</v>
      </c>
    </row>
    <row r="728" spans="2:9" ht="20.100000000000001" customHeight="1" x14ac:dyDescent="0.2">
      <c r="B728" s="20">
        <v>41</v>
      </c>
      <c r="C728" s="20">
        <v>712</v>
      </c>
      <c r="D728" s="20">
        <f>LOOKUP(B728,'Batch 5'!$K$34:$K$606,'Batch 5'!$L$34:$L$606)</f>
        <v>6320</v>
      </c>
      <c r="E728" s="20">
        <f>LOOKUP(B728,'Batch 5'!$C$34:$C$625,'Batch 5'!$E$34:$E$625)</f>
        <v>24700</v>
      </c>
      <c r="F728" s="20">
        <f t="shared" si="33"/>
        <v>6.32</v>
      </c>
      <c r="G728" s="20">
        <f t="shared" si="34"/>
        <v>24.7</v>
      </c>
      <c r="H728" s="26">
        <f>LOOKUP(B728,'Batch 5'!$K$34:$K$606,'Batch 5'!$P$34:$P$606)</f>
        <v>0.37250000000000005</v>
      </c>
      <c r="I728" s="28">
        <f t="shared" si="35"/>
        <v>17.204315000000026</v>
      </c>
    </row>
    <row r="729" spans="2:9" ht="20.100000000000001" customHeight="1" x14ac:dyDescent="0.2">
      <c r="B729" s="20">
        <v>42</v>
      </c>
      <c r="C729" s="20">
        <v>713</v>
      </c>
      <c r="D729" s="20">
        <f>LOOKUP(B729,'Batch 5'!$K$34:$K$606,'Batch 5'!$L$34:$L$606)</f>
        <v>6280</v>
      </c>
      <c r="E729" s="20">
        <f>LOOKUP(B729,'Batch 5'!$C$34:$C$625,'Batch 5'!$E$34:$E$625)</f>
        <v>24700</v>
      </c>
      <c r="F729" s="20">
        <f t="shared" si="33"/>
        <v>6.28</v>
      </c>
      <c r="G729" s="20">
        <f t="shared" si="34"/>
        <v>24.7</v>
      </c>
      <c r="H729" s="26">
        <f>LOOKUP(B729,'Batch 5'!$K$34:$K$606,'Batch 5'!$P$34:$P$606)</f>
        <v>0.37250000000000005</v>
      </c>
      <c r="I729" s="28">
        <f t="shared" si="35"/>
        <v>17.226665000000025</v>
      </c>
    </row>
    <row r="730" spans="2:9" ht="20.100000000000001" customHeight="1" x14ac:dyDescent="0.2">
      <c r="B730" s="20">
        <v>43</v>
      </c>
      <c r="C730" s="20">
        <v>714</v>
      </c>
      <c r="D730" s="20">
        <f>LOOKUP(B730,'Batch 5'!$K$34:$K$606,'Batch 5'!$L$34:$L$606)</f>
        <v>6240</v>
      </c>
      <c r="E730" s="20">
        <f>LOOKUP(B730,'Batch 5'!$C$34:$C$625,'Batch 5'!$E$34:$E$625)</f>
        <v>24700</v>
      </c>
      <c r="F730" s="20">
        <f t="shared" si="33"/>
        <v>6.24</v>
      </c>
      <c r="G730" s="20">
        <f t="shared" si="34"/>
        <v>24.7</v>
      </c>
      <c r="H730" s="26">
        <f>LOOKUP(B730,'Batch 5'!$K$34:$K$606,'Batch 5'!$P$34:$P$606)</f>
        <v>0.37250000000000005</v>
      </c>
      <c r="I730" s="28">
        <f t="shared" si="35"/>
        <v>17.249015000000025</v>
      </c>
    </row>
    <row r="731" spans="2:9" ht="20.100000000000001" customHeight="1" x14ac:dyDescent="0.2">
      <c r="B731" s="20">
        <v>44</v>
      </c>
      <c r="C731" s="20">
        <v>715</v>
      </c>
      <c r="D731" s="20">
        <f>LOOKUP(B731,'Batch 5'!$K$34:$K$606,'Batch 5'!$L$34:$L$606)</f>
        <v>6200</v>
      </c>
      <c r="E731" s="20">
        <f>LOOKUP(B731,'Batch 5'!$C$34:$C$625,'Batch 5'!$E$34:$E$625)</f>
        <v>24700</v>
      </c>
      <c r="F731" s="20">
        <f t="shared" si="33"/>
        <v>6.2</v>
      </c>
      <c r="G731" s="20">
        <f t="shared" si="34"/>
        <v>24.7</v>
      </c>
      <c r="H731" s="26">
        <f>LOOKUP(B731,'Batch 5'!$K$34:$K$606,'Batch 5'!$P$34:$P$606)</f>
        <v>0.373</v>
      </c>
      <c r="I731" s="28">
        <f t="shared" si="35"/>
        <v>17.271380000000025</v>
      </c>
    </row>
    <row r="732" spans="2:9" ht="20.100000000000001" customHeight="1" x14ac:dyDescent="0.2">
      <c r="B732" s="20">
        <v>45</v>
      </c>
      <c r="C732" s="20">
        <v>716</v>
      </c>
      <c r="D732" s="20">
        <f>LOOKUP(B732,'Batch 5'!$K$34:$K$606,'Batch 5'!$L$34:$L$606)</f>
        <v>6160</v>
      </c>
      <c r="E732" s="20">
        <f>LOOKUP(B732,'Batch 5'!$C$34:$C$625,'Batch 5'!$E$34:$E$625)</f>
        <v>24700</v>
      </c>
      <c r="F732" s="20">
        <f t="shared" si="33"/>
        <v>6.16</v>
      </c>
      <c r="G732" s="20">
        <f t="shared" si="34"/>
        <v>24.7</v>
      </c>
      <c r="H732" s="26">
        <f>LOOKUP(B732,'Batch 5'!$K$34:$K$606,'Batch 5'!$P$34:$P$606)</f>
        <v>0.373</v>
      </c>
      <c r="I732" s="28">
        <f t="shared" si="35"/>
        <v>17.293760000000024</v>
      </c>
    </row>
    <row r="733" spans="2:9" ht="20.100000000000001" customHeight="1" x14ac:dyDescent="0.2">
      <c r="B733" s="20">
        <v>46</v>
      </c>
      <c r="C733" s="20">
        <v>717</v>
      </c>
      <c r="D733" s="20">
        <f>LOOKUP(B733,'Batch 5'!$K$34:$K$606,'Batch 5'!$L$34:$L$606)</f>
        <v>6120</v>
      </c>
      <c r="E733" s="20">
        <f>LOOKUP(B733,'Batch 5'!$C$34:$C$625,'Batch 5'!$E$34:$E$625)</f>
        <v>24700</v>
      </c>
      <c r="F733" s="20">
        <f t="shared" si="33"/>
        <v>6.12</v>
      </c>
      <c r="G733" s="20">
        <f t="shared" si="34"/>
        <v>24.7</v>
      </c>
      <c r="H733" s="26">
        <f>LOOKUP(B733,'Batch 5'!$K$34:$K$606,'Batch 5'!$P$34:$P$606)</f>
        <v>0.37350000000000005</v>
      </c>
      <c r="I733" s="28">
        <f t="shared" si="35"/>
        <v>17.316155000000023</v>
      </c>
    </row>
    <row r="734" spans="2:9" ht="20.100000000000001" customHeight="1" x14ac:dyDescent="0.2">
      <c r="B734" s="20">
        <v>47</v>
      </c>
      <c r="C734" s="20">
        <v>718</v>
      </c>
      <c r="D734" s="20">
        <f>LOOKUP(B734,'Batch 5'!$K$34:$K$606,'Batch 5'!$L$34:$L$606)</f>
        <v>6080</v>
      </c>
      <c r="E734" s="20">
        <f>LOOKUP(B734,'Batch 5'!$C$34:$C$625,'Batch 5'!$E$34:$E$625)</f>
        <v>24700</v>
      </c>
      <c r="F734" s="20">
        <f t="shared" si="33"/>
        <v>6.08</v>
      </c>
      <c r="G734" s="20">
        <f t="shared" si="34"/>
        <v>24.7</v>
      </c>
      <c r="H734" s="26">
        <f>LOOKUP(B734,'Batch 5'!$K$34:$K$606,'Batch 5'!$P$34:$P$606)</f>
        <v>0.37250000000000005</v>
      </c>
      <c r="I734" s="28">
        <f t="shared" si="35"/>
        <v>17.338535000000022</v>
      </c>
    </row>
    <row r="735" spans="2:9" ht="20.100000000000001" customHeight="1" x14ac:dyDescent="0.2">
      <c r="B735" s="20">
        <v>48</v>
      </c>
      <c r="C735" s="20">
        <v>719</v>
      </c>
      <c r="D735" s="20">
        <f>LOOKUP(B735,'Batch 5'!$K$34:$K$606,'Batch 5'!$L$34:$L$606)</f>
        <v>6050</v>
      </c>
      <c r="E735" s="20">
        <f>LOOKUP(B735,'Batch 5'!$C$34:$C$625,'Batch 5'!$E$34:$E$625)</f>
        <v>24700</v>
      </c>
      <c r="F735" s="20">
        <f t="shared" si="33"/>
        <v>6.05</v>
      </c>
      <c r="G735" s="20">
        <f t="shared" si="34"/>
        <v>24.7</v>
      </c>
      <c r="H735" s="26">
        <f>LOOKUP(B735,'Batch 5'!$K$34:$K$606,'Batch 5'!$P$34:$P$606)</f>
        <v>0.37450000000000006</v>
      </c>
      <c r="I735" s="28">
        <f t="shared" si="35"/>
        <v>17.360945000000022</v>
      </c>
    </row>
    <row r="736" spans="2:9" ht="20.100000000000001" customHeight="1" x14ac:dyDescent="0.2">
      <c r="B736" s="20">
        <v>49</v>
      </c>
      <c r="C736" s="20">
        <v>720</v>
      </c>
      <c r="D736" s="20">
        <f>LOOKUP(B736,'Batch 5'!$K$34:$K$606,'Batch 5'!$L$34:$L$606)</f>
        <v>6010</v>
      </c>
      <c r="E736" s="20">
        <f>LOOKUP(B736,'Batch 5'!$C$34:$C$625,'Batch 5'!$E$34:$E$625)</f>
        <v>24800</v>
      </c>
      <c r="F736" s="20">
        <f t="shared" si="33"/>
        <v>6.01</v>
      </c>
      <c r="G736" s="20">
        <f t="shared" si="34"/>
        <v>24.8</v>
      </c>
      <c r="H736" s="26">
        <f>LOOKUP(B736,'Batch 5'!$K$34:$K$606,'Batch 5'!$P$34:$P$606)</f>
        <v>0.37350000000000005</v>
      </c>
      <c r="I736" s="28">
        <f t="shared" si="35"/>
        <v>17.383385000000022</v>
      </c>
    </row>
    <row r="737" spans="2:9" ht="20.100000000000001" customHeight="1" x14ac:dyDescent="0.2">
      <c r="B737" s="20">
        <v>50</v>
      </c>
      <c r="C737" s="20">
        <v>721</v>
      </c>
      <c r="D737" s="20">
        <f>LOOKUP(B737,'Batch 5'!$K$34:$K$606,'Batch 5'!$L$34:$L$606)</f>
        <v>5970</v>
      </c>
      <c r="E737" s="20">
        <f>LOOKUP(B737,'Batch 5'!$C$34:$C$625,'Batch 5'!$E$34:$E$625)</f>
        <v>24800</v>
      </c>
      <c r="F737" s="20">
        <f t="shared" si="33"/>
        <v>5.97</v>
      </c>
      <c r="G737" s="20">
        <f t="shared" si="34"/>
        <v>24.8</v>
      </c>
      <c r="H737" s="26">
        <f>LOOKUP(B737,'Batch 5'!$K$34:$K$606,'Batch 5'!$P$34:$P$606)</f>
        <v>0.37400000000000005</v>
      </c>
      <c r="I737" s="28">
        <f t="shared" si="35"/>
        <v>17.40581000000002</v>
      </c>
    </row>
    <row r="738" spans="2:9" ht="20.100000000000001" customHeight="1" x14ac:dyDescent="0.2">
      <c r="B738" s="20">
        <v>51</v>
      </c>
      <c r="C738" s="20">
        <v>722</v>
      </c>
      <c r="D738" s="20">
        <f>LOOKUP(B738,'Batch 5'!$K$34:$K$606,'Batch 5'!$L$34:$L$606)</f>
        <v>5930</v>
      </c>
      <c r="E738" s="20">
        <f>LOOKUP(B738,'Batch 5'!$C$34:$C$625,'Batch 5'!$E$34:$E$625)</f>
        <v>24800</v>
      </c>
      <c r="F738" s="20">
        <f t="shared" si="33"/>
        <v>5.93</v>
      </c>
      <c r="G738" s="20">
        <f t="shared" si="34"/>
        <v>24.8</v>
      </c>
      <c r="H738" s="26">
        <f>LOOKUP(B738,'Batch 5'!$K$34:$K$606,'Batch 5'!$P$34:$P$606)</f>
        <v>0.373</v>
      </c>
      <c r="I738" s="28">
        <f t="shared" si="35"/>
        <v>17.428220000000021</v>
      </c>
    </row>
    <row r="739" spans="2:9" ht="20.100000000000001" customHeight="1" x14ac:dyDescent="0.2">
      <c r="B739" s="20">
        <v>52</v>
      </c>
      <c r="C739" s="20">
        <v>723</v>
      </c>
      <c r="D739" s="20">
        <f>LOOKUP(B739,'Batch 5'!$K$34:$K$606,'Batch 5'!$L$34:$L$606)</f>
        <v>5890</v>
      </c>
      <c r="E739" s="20">
        <f>LOOKUP(B739,'Batch 5'!$C$34:$C$625,'Batch 5'!$E$34:$E$625)</f>
        <v>24800</v>
      </c>
      <c r="F739" s="20">
        <f t="shared" si="33"/>
        <v>5.89</v>
      </c>
      <c r="G739" s="20">
        <f t="shared" si="34"/>
        <v>24.8</v>
      </c>
      <c r="H739" s="26">
        <f>LOOKUP(B739,'Batch 5'!$K$34:$K$606,'Batch 5'!$P$34:$P$606)</f>
        <v>0.375</v>
      </c>
      <c r="I739" s="28">
        <f t="shared" si="35"/>
        <v>17.45066000000002</v>
      </c>
    </row>
    <row r="740" spans="2:9" ht="20.100000000000001" customHeight="1" x14ac:dyDescent="0.2">
      <c r="B740" s="20">
        <v>53</v>
      </c>
      <c r="C740" s="20">
        <v>724</v>
      </c>
      <c r="D740" s="20">
        <f>LOOKUP(B740,'Batch 5'!$K$34:$K$606,'Batch 5'!$L$34:$L$606)</f>
        <v>5850</v>
      </c>
      <c r="E740" s="20">
        <f>LOOKUP(B740,'Batch 5'!$C$34:$C$625,'Batch 5'!$E$34:$E$625)</f>
        <v>24800</v>
      </c>
      <c r="F740" s="20">
        <f t="shared" si="33"/>
        <v>5.85</v>
      </c>
      <c r="G740" s="20">
        <f t="shared" si="34"/>
        <v>24.8</v>
      </c>
      <c r="H740" s="26">
        <f>LOOKUP(B740,'Batch 5'!$K$34:$K$606,'Batch 5'!$P$34:$P$606)</f>
        <v>0.37450000000000006</v>
      </c>
      <c r="I740" s="28">
        <f t="shared" si="35"/>
        <v>17.47314500000002</v>
      </c>
    </row>
    <row r="741" spans="2:9" ht="20.100000000000001" customHeight="1" x14ac:dyDescent="0.2">
      <c r="B741" s="20">
        <v>54</v>
      </c>
      <c r="C741" s="20">
        <v>725</v>
      </c>
      <c r="D741" s="20">
        <f>LOOKUP(B741,'Batch 5'!$K$34:$K$606,'Batch 5'!$L$34:$L$606)</f>
        <v>5820</v>
      </c>
      <c r="E741" s="20">
        <f>LOOKUP(B741,'Batch 5'!$C$34:$C$625,'Batch 5'!$E$34:$E$625)</f>
        <v>24800</v>
      </c>
      <c r="F741" s="20">
        <f t="shared" si="33"/>
        <v>5.82</v>
      </c>
      <c r="G741" s="20">
        <f t="shared" si="34"/>
        <v>24.8</v>
      </c>
      <c r="H741" s="26">
        <f>LOOKUP(B741,'Batch 5'!$K$34:$K$606,'Batch 5'!$P$34:$P$606)</f>
        <v>0.375</v>
      </c>
      <c r="I741" s="28">
        <f t="shared" si="35"/>
        <v>17.49563000000002</v>
      </c>
    </row>
    <row r="742" spans="2:9" ht="20.100000000000001" customHeight="1" x14ac:dyDescent="0.2">
      <c r="B742" s="20">
        <v>55</v>
      </c>
      <c r="C742" s="20">
        <v>726</v>
      </c>
      <c r="D742" s="20">
        <f>LOOKUP(B742,'Batch 5'!$K$34:$K$606,'Batch 5'!$L$34:$L$606)</f>
        <v>5780</v>
      </c>
      <c r="E742" s="20">
        <f>LOOKUP(B742,'Batch 5'!$C$34:$C$625,'Batch 5'!$E$34:$E$625)</f>
        <v>24900</v>
      </c>
      <c r="F742" s="20">
        <f t="shared" si="33"/>
        <v>5.78</v>
      </c>
      <c r="G742" s="20">
        <f t="shared" si="34"/>
        <v>24.9</v>
      </c>
      <c r="H742" s="26">
        <f>LOOKUP(B742,'Batch 5'!$K$34:$K$606,'Batch 5'!$P$34:$P$606)</f>
        <v>0.37450000000000006</v>
      </c>
      <c r="I742" s="28">
        <f t="shared" si="35"/>
        <v>17.518115000000019</v>
      </c>
    </row>
    <row r="743" spans="2:9" ht="20.100000000000001" customHeight="1" x14ac:dyDescent="0.2">
      <c r="B743" s="20">
        <v>56</v>
      </c>
      <c r="C743" s="20">
        <v>727</v>
      </c>
      <c r="D743" s="20">
        <f>LOOKUP(B743,'Batch 5'!$K$34:$K$606,'Batch 5'!$L$34:$L$606)</f>
        <v>5740</v>
      </c>
      <c r="E743" s="20">
        <f>LOOKUP(B743,'Batch 5'!$C$34:$C$625,'Batch 5'!$E$34:$E$625)</f>
        <v>24900</v>
      </c>
      <c r="F743" s="20">
        <f t="shared" si="33"/>
        <v>5.74</v>
      </c>
      <c r="G743" s="20">
        <f t="shared" si="34"/>
        <v>24.9</v>
      </c>
      <c r="H743" s="26">
        <f>LOOKUP(B743,'Batch 5'!$K$34:$K$606,'Batch 5'!$P$34:$P$606)</f>
        <v>0.375</v>
      </c>
      <c r="I743" s="28">
        <f t="shared" si="35"/>
        <v>17.540600000000019</v>
      </c>
    </row>
    <row r="744" spans="2:9" ht="20.100000000000001" customHeight="1" x14ac:dyDescent="0.2">
      <c r="B744" s="20">
        <v>57</v>
      </c>
      <c r="C744" s="20">
        <v>728</v>
      </c>
      <c r="D744" s="20">
        <f>LOOKUP(B744,'Batch 5'!$K$34:$K$606,'Batch 5'!$L$34:$L$606)</f>
        <v>5700</v>
      </c>
      <c r="E744" s="20">
        <f>LOOKUP(B744,'Batch 5'!$C$34:$C$625,'Batch 5'!$E$34:$E$625)</f>
        <v>24900</v>
      </c>
      <c r="F744" s="20">
        <f t="shared" si="33"/>
        <v>5.7</v>
      </c>
      <c r="G744" s="20">
        <f t="shared" si="34"/>
        <v>24.9</v>
      </c>
      <c r="H744" s="26">
        <f>LOOKUP(B744,'Batch 5'!$K$34:$K$606,'Batch 5'!$P$34:$P$606)</f>
        <v>0.376</v>
      </c>
      <c r="I744" s="28">
        <f t="shared" si="35"/>
        <v>17.563130000000019</v>
      </c>
    </row>
    <row r="745" spans="2:9" ht="20.100000000000001" customHeight="1" x14ac:dyDescent="0.2">
      <c r="B745" s="20">
        <v>58</v>
      </c>
      <c r="C745" s="20">
        <v>729</v>
      </c>
      <c r="D745" s="20">
        <f>LOOKUP(B745,'Batch 5'!$K$34:$K$606,'Batch 5'!$L$34:$L$606)</f>
        <v>5660</v>
      </c>
      <c r="E745" s="20">
        <f>LOOKUP(B745,'Batch 5'!$C$34:$C$625,'Batch 5'!$E$34:$E$625)</f>
        <v>24900</v>
      </c>
      <c r="F745" s="20">
        <f t="shared" si="33"/>
        <v>5.66</v>
      </c>
      <c r="G745" s="20">
        <f t="shared" si="34"/>
        <v>24.9</v>
      </c>
      <c r="H745" s="26">
        <f>LOOKUP(B745,'Batch 5'!$K$34:$K$606,'Batch 5'!$P$34:$P$606)</f>
        <v>0.37666666666666665</v>
      </c>
      <c r="I745" s="28">
        <f t="shared" si="35"/>
        <v>17.58571000000002</v>
      </c>
    </row>
    <row r="746" spans="2:9" ht="20.100000000000001" customHeight="1" x14ac:dyDescent="0.2">
      <c r="B746" s="20">
        <v>59</v>
      </c>
      <c r="C746" s="20">
        <v>730</v>
      </c>
      <c r="D746" s="20">
        <f>LOOKUP(B746,'Batch 5'!$K$34:$K$606,'Batch 5'!$L$34:$L$606)</f>
        <v>5620</v>
      </c>
      <c r="E746" s="20">
        <f>LOOKUP(B746,'Batch 5'!$C$34:$C$625,'Batch 5'!$E$34:$E$625)</f>
        <v>24900</v>
      </c>
      <c r="F746" s="20">
        <f t="shared" si="33"/>
        <v>5.62</v>
      </c>
      <c r="G746" s="20">
        <f t="shared" si="34"/>
        <v>24.9</v>
      </c>
      <c r="H746" s="26">
        <f>LOOKUP(B746,'Batch 5'!$K$34:$K$606,'Batch 5'!$P$34:$P$606)</f>
        <v>0.3765</v>
      </c>
      <c r="I746" s="28">
        <f t="shared" si="35"/>
        <v>17.608305000000019</v>
      </c>
    </row>
    <row r="747" spans="2:9" ht="20.100000000000001" customHeight="1" x14ac:dyDescent="0.2">
      <c r="B747" s="20">
        <v>60</v>
      </c>
      <c r="C747" s="20">
        <v>731</v>
      </c>
      <c r="D747" s="20">
        <f>LOOKUP(B747,'Batch 5'!$K$34:$K$606,'Batch 5'!$L$34:$L$606)</f>
        <v>5590</v>
      </c>
      <c r="E747" s="20">
        <f>LOOKUP(B747,'Batch 5'!$C$34:$C$625,'Batch 5'!$E$34:$E$625)</f>
        <v>25000</v>
      </c>
      <c r="F747" s="20">
        <f t="shared" si="33"/>
        <v>5.59</v>
      </c>
      <c r="G747" s="20">
        <f t="shared" si="34"/>
        <v>25</v>
      </c>
      <c r="H747" s="26">
        <f>LOOKUP(B747,'Batch 5'!$K$34:$K$606,'Batch 5'!$P$34:$P$606)</f>
        <v>0.377</v>
      </c>
      <c r="I747" s="28">
        <f t="shared" si="35"/>
        <v>17.630910000000018</v>
      </c>
    </row>
    <row r="748" spans="2:9" ht="20.100000000000001" customHeight="1" x14ac:dyDescent="0.2">
      <c r="B748" s="20">
        <v>61</v>
      </c>
      <c r="C748" s="20">
        <v>732</v>
      </c>
      <c r="D748" s="20">
        <f>LOOKUP(B748,'Batch 5'!$K$34:$K$606,'Batch 5'!$L$34:$L$606)</f>
        <v>5550</v>
      </c>
      <c r="E748" s="20">
        <f>LOOKUP(B748,'Batch 5'!$C$34:$C$625,'Batch 5'!$E$34:$E$625)</f>
        <v>25000</v>
      </c>
      <c r="F748" s="20">
        <f t="shared" si="33"/>
        <v>5.55</v>
      </c>
      <c r="G748" s="20">
        <f t="shared" si="34"/>
        <v>25</v>
      </c>
      <c r="H748" s="26">
        <f>LOOKUP(B748,'Batch 5'!$K$34:$K$606,'Batch 5'!$P$34:$P$606)</f>
        <v>0.376</v>
      </c>
      <c r="I748" s="28">
        <f t="shared" si="35"/>
        <v>17.653500000000019</v>
      </c>
    </row>
    <row r="749" spans="2:9" ht="20.100000000000001" customHeight="1" x14ac:dyDescent="0.2">
      <c r="B749" s="20">
        <v>62</v>
      </c>
      <c r="C749" s="20">
        <v>733</v>
      </c>
      <c r="D749" s="20">
        <f>LOOKUP(B749,'Batch 5'!$K$34:$K$606,'Batch 5'!$L$34:$L$606)</f>
        <v>5510</v>
      </c>
      <c r="E749" s="20">
        <f>LOOKUP(B749,'Batch 5'!$C$34:$C$625,'Batch 5'!$E$34:$E$625)</f>
        <v>24900</v>
      </c>
      <c r="F749" s="20">
        <f t="shared" si="33"/>
        <v>5.51</v>
      </c>
      <c r="G749" s="20">
        <f t="shared" si="34"/>
        <v>24.9</v>
      </c>
      <c r="H749" s="26">
        <f>LOOKUP(B749,'Batch 5'!$K$34:$K$606,'Batch 5'!$P$34:$P$606)</f>
        <v>0.3775</v>
      </c>
      <c r="I749" s="28">
        <f t="shared" si="35"/>
        <v>17.676105000000017</v>
      </c>
    </row>
    <row r="750" spans="2:9" ht="20.100000000000001" customHeight="1" x14ac:dyDescent="0.2">
      <c r="B750" s="20">
        <v>63</v>
      </c>
      <c r="C750" s="20">
        <v>734</v>
      </c>
      <c r="D750" s="20">
        <f>LOOKUP(B750,'Batch 5'!$K$34:$K$606,'Batch 5'!$L$34:$L$606)</f>
        <v>5470</v>
      </c>
      <c r="E750" s="20">
        <f>LOOKUP(B750,'Batch 5'!$C$34:$C$625,'Batch 5'!$E$34:$E$625)</f>
        <v>25000</v>
      </c>
      <c r="F750" s="20">
        <f t="shared" si="33"/>
        <v>5.47</v>
      </c>
      <c r="G750" s="20">
        <f t="shared" si="34"/>
        <v>25</v>
      </c>
      <c r="H750" s="26">
        <f>LOOKUP(B750,'Batch 5'!$K$34:$K$606,'Batch 5'!$P$34:$P$606)</f>
        <v>0.3775</v>
      </c>
      <c r="I750" s="28">
        <f t="shared" si="35"/>
        <v>17.698755000000016</v>
      </c>
    </row>
    <row r="751" spans="2:9" ht="20.100000000000001" customHeight="1" x14ac:dyDescent="0.2">
      <c r="B751" s="20">
        <v>64</v>
      </c>
      <c r="C751" s="20">
        <v>735</v>
      </c>
      <c r="D751" s="20">
        <f>LOOKUP(B751,'Batch 5'!$K$34:$K$606,'Batch 5'!$L$34:$L$606)</f>
        <v>5440</v>
      </c>
      <c r="E751" s="20">
        <f>LOOKUP(B751,'Batch 5'!$C$34:$C$625,'Batch 5'!$E$34:$E$625)</f>
        <v>25000</v>
      </c>
      <c r="F751" s="20">
        <f t="shared" si="33"/>
        <v>5.44</v>
      </c>
      <c r="G751" s="20">
        <f t="shared" si="34"/>
        <v>25</v>
      </c>
      <c r="H751" s="26">
        <f>LOOKUP(B751,'Batch 5'!$K$34:$K$606,'Batch 5'!$P$34:$P$606)</f>
        <v>0.3775</v>
      </c>
      <c r="I751" s="28">
        <f t="shared" si="35"/>
        <v>17.721405000000015</v>
      </c>
    </row>
    <row r="752" spans="2:9" ht="20.100000000000001" customHeight="1" x14ac:dyDescent="0.2">
      <c r="B752" s="20">
        <v>65</v>
      </c>
      <c r="C752" s="20">
        <v>736</v>
      </c>
      <c r="D752" s="20">
        <f>LOOKUP(B752,'Batch 5'!$K$34:$K$606,'Batch 5'!$L$34:$L$606)</f>
        <v>5400</v>
      </c>
      <c r="E752" s="20">
        <f>LOOKUP(B752,'Batch 5'!$C$34:$C$625,'Batch 5'!$E$34:$E$625)</f>
        <v>25000</v>
      </c>
      <c r="F752" s="20">
        <f t="shared" si="33"/>
        <v>5.4</v>
      </c>
      <c r="G752" s="20">
        <f t="shared" si="34"/>
        <v>25</v>
      </c>
      <c r="H752" s="26">
        <f>LOOKUP(B752,'Batch 5'!$K$34:$K$606,'Batch 5'!$P$34:$P$606)</f>
        <v>0.37850000000000006</v>
      </c>
      <c r="I752" s="28">
        <f t="shared" si="35"/>
        <v>17.744085000000016</v>
      </c>
    </row>
    <row r="753" spans="2:9" ht="20.100000000000001" customHeight="1" x14ac:dyDescent="0.2">
      <c r="B753" s="20">
        <v>66</v>
      </c>
      <c r="C753" s="20">
        <v>737</v>
      </c>
      <c r="D753" s="20">
        <f>LOOKUP(B753,'Batch 5'!$K$34:$K$606,'Batch 5'!$L$34:$L$606)</f>
        <v>5360</v>
      </c>
      <c r="E753" s="20">
        <f>LOOKUP(B753,'Batch 5'!$C$34:$C$625,'Batch 5'!$E$34:$E$625)</f>
        <v>25000</v>
      </c>
      <c r="F753" s="20">
        <f t="shared" si="33"/>
        <v>5.36</v>
      </c>
      <c r="G753" s="20">
        <f t="shared" si="34"/>
        <v>25</v>
      </c>
      <c r="H753" s="26">
        <f>LOOKUP(B753,'Batch 5'!$K$34:$K$606,'Batch 5'!$P$34:$P$606)</f>
        <v>0.379</v>
      </c>
      <c r="I753" s="28">
        <f t="shared" si="35"/>
        <v>17.766810000000017</v>
      </c>
    </row>
    <row r="754" spans="2:9" ht="20.100000000000001" customHeight="1" x14ac:dyDescent="0.2">
      <c r="B754" s="20">
        <v>67</v>
      </c>
      <c r="C754" s="20">
        <v>738</v>
      </c>
      <c r="D754" s="20">
        <f>LOOKUP(B754,'Batch 5'!$K$34:$K$606,'Batch 5'!$L$34:$L$606)</f>
        <v>5320</v>
      </c>
      <c r="E754" s="20">
        <f>LOOKUP(B754,'Batch 5'!$C$34:$C$625,'Batch 5'!$E$34:$E$625)</f>
        <v>25000</v>
      </c>
      <c r="F754" s="20">
        <f t="shared" si="33"/>
        <v>5.32</v>
      </c>
      <c r="G754" s="20">
        <f t="shared" si="34"/>
        <v>25</v>
      </c>
      <c r="H754" s="26">
        <f>LOOKUP(B754,'Batch 5'!$K$34:$K$606,'Batch 5'!$P$34:$P$606)</f>
        <v>0.37850000000000006</v>
      </c>
      <c r="I754" s="28">
        <f t="shared" si="35"/>
        <v>17.789535000000019</v>
      </c>
    </row>
    <row r="755" spans="2:9" ht="20.100000000000001" customHeight="1" x14ac:dyDescent="0.2">
      <c r="B755" s="20">
        <v>68</v>
      </c>
      <c r="C755" s="20">
        <v>739</v>
      </c>
      <c r="D755" s="20">
        <f>LOOKUP(B755,'Batch 5'!$K$34:$K$606,'Batch 5'!$L$34:$L$606)</f>
        <v>5290</v>
      </c>
      <c r="E755" s="20">
        <f>LOOKUP(B755,'Batch 5'!$C$34:$C$625,'Batch 5'!$E$34:$E$625)</f>
        <v>25000</v>
      </c>
      <c r="F755" s="20">
        <f t="shared" si="33"/>
        <v>5.29</v>
      </c>
      <c r="G755" s="20">
        <f t="shared" si="34"/>
        <v>25</v>
      </c>
      <c r="H755" s="26">
        <f>LOOKUP(B755,'Batch 5'!$K$34:$K$606,'Batch 5'!$P$34:$P$606)</f>
        <v>0.38</v>
      </c>
      <c r="I755" s="28">
        <f t="shared" si="35"/>
        <v>17.812290000000019</v>
      </c>
    </row>
    <row r="756" spans="2:9" ht="20.100000000000001" customHeight="1" x14ac:dyDescent="0.2">
      <c r="B756" s="20">
        <v>69</v>
      </c>
      <c r="C756" s="20">
        <v>740</v>
      </c>
      <c r="D756" s="20">
        <f>LOOKUP(B756,'Batch 5'!$K$34:$K$606,'Batch 5'!$L$34:$L$606)</f>
        <v>5250</v>
      </c>
      <c r="E756" s="20">
        <f>LOOKUP(B756,'Batch 5'!$C$34:$C$625,'Batch 5'!$E$34:$E$625)</f>
        <v>25000</v>
      </c>
      <c r="F756" s="20">
        <f t="shared" si="33"/>
        <v>5.25</v>
      </c>
      <c r="G756" s="20">
        <f t="shared" si="34"/>
        <v>25</v>
      </c>
      <c r="H756" s="26">
        <f>LOOKUP(B756,'Batch 5'!$K$34:$K$606,'Batch 5'!$P$34:$P$606)</f>
        <v>0.3805</v>
      </c>
      <c r="I756" s="28">
        <f t="shared" si="35"/>
        <v>17.83510500000002</v>
      </c>
    </row>
    <row r="757" spans="2:9" ht="20.100000000000001" customHeight="1" x14ac:dyDescent="0.2">
      <c r="B757" s="20">
        <v>70</v>
      </c>
      <c r="C757" s="20">
        <v>741</v>
      </c>
      <c r="D757" s="20">
        <f>LOOKUP(B757,'Batch 5'!$K$34:$K$606,'Batch 5'!$L$34:$L$606)</f>
        <v>5210</v>
      </c>
      <c r="E757" s="20">
        <f>LOOKUP(B757,'Batch 5'!$C$34:$C$625,'Batch 5'!$E$34:$E$625)</f>
        <v>25100</v>
      </c>
      <c r="F757" s="20">
        <f t="shared" si="33"/>
        <v>5.21</v>
      </c>
      <c r="G757" s="20">
        <f t="shared" si="34"/>
        <v>25.1</v>
      </c>
      <c r="H757" s="26">
        <f>LOOKUP(B757,'Batch 5'!$K$34:$K$606,'Batch 5'!$P$34:$P$606)</f>
        <v>0.38</v>
      </c>
      <c r="I757" s="28">
        <f t="shared" si="35"/>
        <v>17.857920000000021</v>
      </c>
    </row>
    <row r="758" spans="2:9" ht="20.100000000000001" customHeight="1" x14ac:dyDescent="0.2">
      <c r="B758" s="20">
        <v>71</v>
      </c>
      <c r="C758" s="20">
        <v>742</v>
      </c>
      <c r="D758" s="20">
        <f>LOOKUP(B758,'Batch 5'!$K$34:$K$606,'Batch 5'!$L$34:$L$606)</f>
        <v>5180</v>
      </c>
      <c r="E758" s="20">
        <f>LOOKUP(B758,'Batch 5'!$C$34:$C$625,'Batch 5'!$E$34:$E$625)</f>
        <v>25100</v>
      </c>
      <c r="F758" s="20">
        <f t="shared" si="33"/>
        <v>5.18</v>
      </c>
      <c r="G758" s="20">
        <f t="shared" si="34"/>
        <v>25.1</v>
      </c>
      <c r="H758" s="26">
        <f>LOOKUP(B758,'Batch 5'!$K$34:$K$606,'Batch 5'!$P$34:$P$606)</f>
        <v>0.38100000000000001</v>
      </c>
      <c r="I758" s="28">
        <f t="shared" si="35"/>
        <v>17.88075000000002</v>
      </c>
    </row>
    <row r="759" spans="2:9" ht="20.100000000000001" customHeight="1" x14ac:dyDescent="0.2">
      <c r="B759" s="20">
        <v>72</v>
      </c>
      <c r="C759" s="20">
        <v>743</v>
      </c>
      <c r="D759" s="20">
        <f>LOOKUP(B759,'Batch 5'!$K$34:$K$606,'Batch 5'!$L$34:$L$606)</f>
        <v>5140</v>
      </c>
      <c r="E759" s="20">
        <f>LOOKUP(B759,'Batch 5'!$C$34:$C$625,'Batch 5'!$E$34:$E$625)</f>
        <v>25100</v>
      </c>
      <c r="F759" s="20">
        <f t="shared" si="33"/>
        <v>5.14</v>
      </c>
      <c r="G759" s="20">
        <f t="shared" si="34"/>
        <v>25.1</v>
      </c>
      <c r="H759" s="26">
        <f>LOOKUP(B759,'Batch 5'!$K$34:$K$606,'Batch 5'!$P$34:$P$606)</f>
        <v>0.38100000000000001</v>
      </c>
      <c r="I759" s="28">
        <f t="shared" si="35"/>
        <v>17.903610000000022</v>
      </c>
    </row>
    <row r="760" spans="2:9" ht="20.100000000000001" customHeight="1" x14ac:dyDescent="0.2">
      <c r="B760" s="20">
        <v>73</v>
      </c>
      <c r="C760" s="20">
        <v>744</v>
      </c>
      <c r="D760" s="20">
        <f>LOOKUP(B760,'Batch 5'!$K$34:$K$606,'Batch 5'!$L$34:$L$606)</f>
        <v>5100</v>
      </c>
      <c r="E760" s="20">
        <f>LOOKUP(B760,'Batch 5'!$C$34:$C$625,'Batch 5'!$E$34:$E$625)</f>
        <v>25100</v>
      </c>
      <c r="F760" s="20">
        <f t="shared" si="33"/>
        <v>5.0999999999999996</v>
      </c>
      <c r="G760" s="20">
        <f t="shared" si="34"/>
        <v>25.1</v>
      </c>
      <c r="H760" s="26">
        <f>LOOKUP(B760,'Batch 5'!$K$34:$K$606,'Batch 5'!$P$34:$P$606)</f>
        <v>0.38150000000000001</v>
      </c>
      <c r="I760" s="28">
        <f t="shared" si="35"/>
        <v>17.926485000000021</v>
      </c>
    </row>
    <row r="761" spans="2:9" ht="20.100000000000001" customHeight="1" x14ac:dyDescent="0.2">
      <c r="B761" s="20">
        <v>74</v>
      </c>
      <c r="C761" s="20">
        <v>745</v>
      </c>
      <c r="D761" s="20">
        <f>LOOKUP(B761,'Batch 5'!$K$34:$K$606,'Batch 5'!$L$34:$L$606)</f>
        <v>5060</v>
      </c>
      <c r="E761" s="20">
        <f>LOOKUP(B761,'Batch 5'!$C$34:$C$625,'Batch 5'!$E$34:$E$625)</f>
        <v>25100</v>
      </c>
      <c r="F761" s="20">
        <f t="shared" si="33"/>
        <v>5.0599999999999996</v>
      </c>
      <c r="G761" s="20">
        <f t="shared" si="34"/>
        <v>25.1</v>
      </c>
      <c r="H761" s="26">
        <f>LOOKUP(B761,'Batch 5'!$K$34:$K$606,'Batch 5'!$P$34:$P$606)</f>
        <v>0.38100000000000001</v>
      </c>
      <c r="I761" s="28">
        <f t="shared" si="35"/>
        <v>17.94936000000002</v>
      </c>
    </row>
    <row r="762" spans="2:9" ht="20.100000000000001" customHeight="1" x14ac:dyDescent="0.2">
      <c r="B762" s="20">
        <v>75</v>
      </c>
      <c r="C762" s="20">
        <v>746</v>
      </c>
      <c r="D762" s="20">
        <f>LOOKUP(B762,'Batch 5'!$K$34:$K$606,'Batch 5'!$L$34:$L$606)</f>
        <v>5030</v>
      </c>
      <c r="E762" s="20">
        <f>LOOKUP(B762,'Batch 5'!$C$34:$C$625,'Batch 5'!$E$34:$E$625)</f>
        <v>25100</v>
      </c>
      <c r="F762" s="20">
        <f t="shared" si="33"/>
        <v>5.03</v>
      </c>
      <c r="G762" s="20">
        <f t="shared" si="34"/>
        <v>25.1</v>
      </c>
      <c r="H762" s="26">
        <f>LOOKUP(B762,'Batch 5'!$K$34:$K$606,'Batch 5'!$P$34:$P$606)</f>
        <v>0.38200000000000001</v>
      </c>
      <c r="I762" s="28">
        <f t="shared" si="35"/>
        <v>17.97225000000002</v>
      </c>
    </row>
    <row r="763" spans="2:9" ht="20.100000000000001" customHeight="1" x14ac:dyDescent="0.2">
      <c r="B763" s="20">
        <v>76</v>
      </c>
      <c r="C763" s="20">
        <v>747</v>
      </c>
      <c r="D763" s="20">
        <f>LOOKUP(B763,'Batch 5'!$K$34:$K$606,'Batch 5'!$L$34:$L$606)</f>
        <v>4990</v>
      </c>
      <c r="E763" s="20">
        <f>LOOKUP(B763,'Batch 5'!$C$34:$C$625,'Batch 5'!$E$34:$E$625)</f>
        <v>25100</v>
      </c>
      <c r="F763" s="20">
        <f t="shared" si="33"/>
        <v>4.99</v>
      </c>
      <c r="G763" s="20">
        <f t="shared" si="34"/>
        <v>25.1</v>
      </c>
      <c r="H763" s="26">
        <f>LOOKUP(B763,'Batch 5'!$K$34:$K$606,'Batch 5'!$P$34:$P$606)</f>
        <v>0.38250000000000006</v>
      </c>
      <c r="I763" s="28">
        <f t="shared" si="35"/>
        <v>17.995185000000021</v>
      </c>
    </row>
    <row r="764" spans="2:9" ht="20.100000000000001" customHeight="1" x14ac:dyDescent="0.2">
      <c r="B764" s="20">
        <v>77</v>
      </c>
      <c r="C764" s="20">
        <v>748</v>
      </c>
      <c r="D764" s="20">
        <f>LOOKUP(B764,'Batch 5'!$K$34:$K$606,'Batch 5'!$L$34:$L$606)</f>
        <v>4950</v>
      </c>
      <c r="E764" s="20">
        <f>LOOKUP(B764,'Batch 5'!$C$34:$C$625,'Batch 5'!$E$34:$E$625)</f>
        <v>25200</v>
      </c>
      <c r="F764" s="20">
        <f t="shared" si="33"/>
        <v>4.95</v>
      </c>
      <c r="G764" s="20">
        <f t="shared" si="34"/>
        <v>25.2</v>
      </c>
      <c r="H764" s="26">
        <f>LOOKUP(B764,'Batch 5'!$K$34:$K$606,'Batch 5'!$P$34:$P$606)</f>
        <v>0.38300000000000001</v>
      </c>
      <c r="I764" s="28">
        <f t="shared" si="35"/>
        <v>18.01815000000002</v>
      </c>
    </row>
    <row r="765" spans="2:9" ht="20.100000000000001" customHeight="1" x14ac:dyDescent="0.2">
      <c r="B765" s="20">
        <v>78</v>
      </c>
      <c r="C765" s="20">
        <v>749</v>
      </c>
      <c r="D765" s="20">
        <f>LOOKUP(B765,'Batch 5'!$K$34:$K$606,'Batch 5'!$L$34:$L$606)</f>
        <v>4920</v>
      </c>
      <c r="E765" s="20">
        <f>LOOKUP(B765,'Batch 5'!$C$34:$C$625,'Batch 5'!$E$34:$E$625)</f>
        <v>25200</v>
      </c>
      <c r="F765" s="20">
        <f t="shared" si="33"/>
        <v>4.92</v>
      </c>
      <c r="G765" s="20">
        <f t="shared" si="34"/>
        <v>25.2</v>
      </c>
      <c r="H765" s="26">
        <f>LOOKUP(B765,'Batch 5'!$K$34:$K$606,'Batch 5'!$P$34:$P$606)</f>
        <v>0.38300000000000001</v>
      </c>
      <c r="I765" s="28">
        <f t="shared" si="35"/>
        <v>18.04113000000002</v>
      </c>
    </row>
    <row r="766" spans="2:9" ht="20.100000000000001" customHeight="1" x14ac:dyDescent="0.2">
      <c r="B766" s="20">
        <v>79</v>
      </c>
      <c r="C766" s="20">
        <v>750</v>
      </c>
      <c r="D766" s="20">
        <f>LOOKUP(B766,'Batch 5'!$K$34:$K$606,'Batch 5'!$L$34:$L$606)</f>
        <v>4880</v>
      </c>
      <c r="E766" s="20">
        <f>LOOKUP(B766,'Batch 5'!$C$34:$C$625,'Batch 5'!$E$34:$E$625)</f>
        <v>25300</v>
      </c>
      <c r="F766" s="20">
        <f t="shared" si="33"/>
        <v>4.88</v>
      </c>
      <c r="G766" s="20">
        <f t="shared" si="34"/>
        <v>25.3</v>
      </c>
      <c r="H766" s="26">
        <f>LOOKUP(B766,'Batch 5'!$K$34:$K$606,'Batch 5'!$P$34:$P$606)</f>
        <v>0.38400000000000001</v>
      </c>
      <c r="I766" s="28">
        <f t="shared" si="35"/>
        <v>18.06414000000002</v>
      </c>
    </row>
    <row r="767" spans="2:9" ht="20.100000000000001" customHeight="1" x14ac:dyDescent="0.2">
      <c r="B767" s="20">
        <v>80</v>
      </c>
      <c r="C767" s="20">
        <v>751</v>
      </c>
      <c r="D767" s="20">
        <f>LOOKUP(B767,'Batch 5'!$K$34:$K$606,'Batch 5'!$L$34:$L$606)</f>
        <v>4850</v>
      </c>
      <c r="E767" s="20">
        <f>LOOKUP(B767,'Batch 5'!$C$34:$C$625,'Batch 5'!$E$34:$E$625)</f>
        <v>25300</v>
      </c>
      <c r="F767" s="20">
        <f t="shared" si="33"/>
        <v>4.8499999999999996</v>
      </c>
      <c r="G767" s="20">
        <f t="shared" si="34"/>
        <v>25.3</v>
      </c>
      <c r="H767" s="26">
        <f>LOOKUP(B767,'Batch 5'!$K$34:$K$606,'Batch 5'!$P$34:$P$606)</f>
        <v>0.38400000000000001</v>
      </c>
      <c r="I767" s="28">
        <f t="shared" si="35"/>
        <v>18.087180000000021</v>
      </c>
    </row>
    <row r="768" spans="2:9" ht="20.100000000000001" customHeight="1" x14ac:dyDescent="0.2">
      <c r="B768" s="20">
        <v>81</v>
      </c>
      <c r="C768" s="20">
        <v>752</v>
      </c>
      <c r="D768" s="20">
        <f>LOOKUP(B768,'Batch 5'!$K$34:$K$606,'Batch 5'!$L$34:$L$606)</f>
        <v>4810</v>
      </c>
      <c r="E768" s="20">
        <f>LOOKUP(B768,'Batch 5'!$C$34:$C$625,'Batch 5'!$E$34:$E$625)</f>
        <v>25300</v>
      </c>
      <c r="F768" s="20">
        <f t="shared" si="33"/>
        <v>4.8099999999999996</v>
      </c>
      <c r="G768" s="20">
        <f t="shared" si="34"/>
        <v>25.3</v>
      </c>
      <c r="H768" s="26">
        <f>LOOKUP(B768,'Batch 5'!$K$34:$K$606,'Batch 5'!$P$34:$P$606)</f>
        <v>0.38450000000000001</v>
      </c>
      <c r="I768" s="28">
        <f t="shared" si="35"/>
        <v>18.110235000000021</v>
      </c>
    </row>
    <row r="769" spans="2:9" ht="20.100000000000001" customHeight="1" x14ac:dyDescent="0.2">
      <c r="B769" s="20">
        <v>82</v>
      </c>
      <c r="C769" s="20">
        <v>753</v>
      </c>
      <c r="D769" s="20">
        <f>LOOKUP(B769,'Batch 5'!$K$34:$K$606,'Batch 5'!$L$34:$L$606)</f>
        <v>4770</v>
      </c>
      <c r="E769" s="20">
        <f>LOOKUP(B769,'Batch 5'!$C$34:$C$625,'Batch 5'!$E$34:$E$625)</f>
        <v>25300</v>
      </c>
      <c r="F769" s="20">
        <f t="shared" si="33"/>
        <v>4.7699999999999996</v>
      </c>
      <c r="G769" s="20">
        <f t="shared" si="34"/>
        <v>25.3</v>
      </c>
      <c r="H769" s="26">
        <f>LOOKUP(B769,'Batch 5'!$K$34:$K$606,'Batch 5'!$P$34:$P$606)</f>
        <v>0.38600000000000001</v>
      </c>
      <c r="I769" s="28">
        <f t="shared" si="35"/>
        <v>18.133350000000021</v>
      </c>
    </row>
    <row r="770" spans="2:9" ht="20.100000000000001" customHeight="1" x14ac:dyDescent="0.2">
      <c r="B770" s="20">
        <v>83</v>
      </c>
      <c r="C770" s="20">
        <v>754</v>
      </c>
      <c r="D770" s="20">
        <f>LOOKUP(B770,'Batch 5'!$K$34:$K$606,'Batch 5'!$L$34:$L$606)</f>
        <v>4740</v>
      </c>
      <c r="E770" s="20">
        <f>LOOKUP(B770,'Batch 5'!$C$34:$C$625,'Batch 5'!$E$34:$E$625)</f>
        <v>25300</v>
      </c>
      <c r="F770" s="20">
        <f t="shared" si="33"/>
        <v>4.74</v>
      </c>
      <c r="G770" s="20">
        <f t="shared" si="34"/>
        <v>25.3</v>
      </c>
      <c r="H770" s="26">
        <f>LOOKUP(B770,'Batch 5'!$K$34:$K$606,'Batch 5'!$P$34:$P$606)</f>
        <v>0.38550000000000001</v>
      </c>
      <c r="I770" s="28">
        <f t="shared" si="35"/>
        <v>18.156495000000021</v>
      </c>
    </row>
    <row r="771" spans="2:9" ht="20.100000000000001" customHeight="1" x14ac:dyDescent="0.2">
      <c r="B771" s="20">
        <v>84</v>
      </c>
      <c r="C771" s="20">
        <v>755</v>
      </c>
      <c r="D771" s="20">
        <f>LOOKUP(B771,'Batch 5'!$K$34:$K$606,'Batch 5'!$L$34:$L$606)</f>
        <v>4700</v>
      </c>
      <c r="E771" s="20">
        <f>LOOKUP(B771,'Batch 5'!$C$34:$C$625,'Batch 5'!$E$34:$E$625)</f>
        <v>25300</v>
      </c>
      <c r="F771" s="20">
        <f t="shared" si="33"/>
        <v>4.7</v>
      </c>
      <c r="G771" s="20">
        <f t="shared" si="34"/>
        <v>25.3</v>
      </c>
      <c r="H771" s="26">
        <f>LOOKUP(B771,'Batch 5'!$K$34:$K$606,'Batch 5'!$P$34:$P$606)</f>
        <v>0.38650000000000007</v>
      </c>
      <c r="I771" s="28">
        <f t="shared" si="35"/>
        <v>18.179655000000022</v>
      </c>
    </row>
    <row r="772" spans="2:9" ht="20.100000000000001" customHeight="1" x14ac:dyDescent="0.2">
      <c r="B772" s="20">
        <v>85</v>
      </c>
      <c r="C772" s="20">
        <v>756</v>
      </c>
      <c r="D772" s="20">
        <f>LOOKUP(B772,'Batch 5'!$K$34:$K$606,'Batch 5'!$L$34:$L$606)</f>
        <v>4660</v>
      </c>
      <c r="E772" s="20">
        <f>LOOKUP(B772,'Batch 5'!$C$34:$C$625,'Batch 5'!$E$34:$E$625)</f>
        <v>25300</v>
      </c>
      <c r="F772" s="20">
        <f t="shared" si="33"/>
        <v>4.66</v>
      </c>
      <c r="G772" s="20">
        <f t="shared" si="34"/>
        <v>25.3</v>
      </c>
      <c r="H772" s="26">
        <f>LOOKUP(B772,'Batch 5'!$K$34:$K$606,'Batch 5'!$P$34:$P$606)</f>
        <v>0.38600000000000001</v>
      </c>
      <c r="I772" s="28">
        <f t="shared" si="35"/>
        <v>18.20283000000002</v>
      </c>
    </row>
    <row r="773" spans="2:9" ht="20.100000000000001" customHeight="1" x14ac:dyDescent="0.2">
      <c r="B773" s="20">
        <v>86</v>
      </c>
      <c r="C773" s="20">
        <v>757</v>
      </c>
      <c r="D773" s="20">
        <f>LOOKUP(B773,'Batch 5'!$K$34:$K$606,'Batch 5'!$L$34:$L$606)</f>
        <v>4630</v>
      </c>
      <c r="E773" s="20">
        <f>LOOKUP(B773,'Batch 5'!$C$34:$C$625,'Batch 5'!$E$34:$E$625)</f>
        <v>25400</v>
      </c>
      <c r="F773" s="20">
        <f t="shared" si="33"/>
        <v>4.63</v>
      </c>
      <c r="G773" s="20">
        <f t="shared" si="34"/>
        <v>25.4</v>
      </c>
      <c r="H773" s="26">
        <f>LOOKUP(B773,'Batch 5'!$K$34:$K$606,'Batch 5'!$P$34:$P$606)</f>
        <v>0.38800000000000001</v>
      </c>
      <c r="I773" s="28">
        <f t="shared" si="35"/>
        <v>18.226050000000019</v>
      </c>
    </row>
    <row r="774" spans="2:9" ht="20.100000000000001" customHeight="1" x14ac:dyDescent="0.2">
      <c r="B774" s="20">
        <v>87</v>
      </c>
      <c r="C774" s="20">
        <v>758</v>
      </c>
      <c r="D774" s="20">
        <f>LOOKUP(B774,'Batch 5'!$K$34:$K$606,'Batch 5'!$L$34:$L$606)</f>
        <v>4590</v>
      </c>
      <c r="E774" s="20">
        <f>LOOKUP(B774,'Batch 5'!$C$34:$C$625,'Batch 5'!$E$34:$E$625)</f>
        <v>25300</v>
      </c>
      <c r="F774" s="20">
        <f t="shared" si="33"/>
        <v>4.59</v>
      </c>
      <c r="G774" s="20">
        <f t="shared" si="34"/>
        <v>25.3</v>
      </c>
      <c r="H774" s="26">
        <f>LOOKUP(B774,'Batch 5'!$K$34:$K$606,'Batch 5'!$P$34:$P$606)</f>
        <v>0.38750000000000001</v>
      </c>
      <c r="I774" s="28">
        <f t="shared" si="35"/>
        <v>18.249315000000017</v>
      </c>
    </row>
    <row r="775" spans="2:9" ht="20.100000000000001" customHeight="1" x14ac:dyDescent="0.2">
      <c r="B775" s="20">
        <v>88</v>
      </c>
      <c r="C775" s="20">
        <v>759</v>
      </c>
      <c r="D775" s="20">
        <f>LOOKUP(B775,'Batch 5'!$K$34:$K$606,'Batch 5'!$L$34:$L$606)</f>
        <v>4560</v>
      </c>
      <c r="E775" s="20">
        <f>LOOKUP(B775,'Batch 5'!$C$34:$C$625,'Batch 5'!$E$34:$E$625)</f>
        <v>25400</v>
      </c>
      <c r="F775" s="20">
        <f t="shared" si="33"/>
        <v>4.5599999999999996</v>
      </c>
      <c r="G775" s="20">
        <f t="shared" si="34"/>
        <v>25.4</v>
      </c>
      <c r="H775" s="26">
        <f>LOOKUP(B775,'Batch 5'!$K$34:$K$606,'Batch 5'!$P$34:$P$606)</f>
        <v>0.38900000000000001</v>
      </c>
      <c r="I775" s="28">
        <f t="shared" si="35"/>
        <v>18.272610000000018</v>
      </c>
    </row>
    <row r="776" spans="2:9" ht="20.100000000000001" customHeight="1" x14ac:dyDescent="0.2">
      <c r="B776" s="20">
        <v>89</v>
      </c>
      <c r="C776" s="20">
        <v>760</v>
      </c>
      <c r="D776" s="20">
        <f>LOOKUP(B776,'Batch 5'!$K$34:$K$606,'Batch 5'!$L$34:$L$606)</f>
        <v>4520</v>
      </c>
      <c r="E776" s="20">
        <f>LOOKUP(B776,'Batch 5'!$C$34:$C$625,'Batch 5'!$E$34:$E$625)</f>
        <v>25300</v>
      </c>
      <c r="F776" s="20">
        <f t="shared" si="33"/>
        <v>4.5199999999999996</v>
      </c>
      <c r="G776" s="20">
        <f t="shared" si="34"/>
        <v>25.3</v>
      </c>
      <c r="H776" s="26">
        <f>LOOKUP(B776,'Batch 5'!$K$34:$K$606,'Batch 5'!$P$34:$P$606)</f>
        <v>0.38800000000000001</v>
      </c>
      <c r="I776" s="28">
        <f t="shared" si="35"/>
        <v>18.295920000000017</v>
      </c>
    </row>
    <row r="777" spans="2:9" ht="20.100000000000001" customHeight="1" x14ac:dyDescent="0.2">
      <c r="B777" s="20">
        <v>90</v>
      </c>
      <c r="C777" s="20">
        <v>761</v>
      </c>
      <c r="D777" s="20">
        <f>LOOKUP(B777,'Batch 5'!$K$34:$K$606,'Batch 5'!$L$34:$L$606)</f>
        <v>4490</v>
      </c>
      <c r="E777" s="20">
        <f>LOOKUP(B777,'Batch 5'!$C$34:$C$625,'Batch 5'!$E$34:$E$625)</f>
        <v>25400</v>
      </c>
      <c r="F777" s="20">
        <f t="shared" si="33"/>
        <v>4.49</v>
      </c>
      <c r="G777" s="20">
        <f t="shared" si="34"/>
        <v>25.4</v>
      </c>
      <c r="H777" s="26">
        <f>LOOKUP(B777,'Batch 5'!$K$34:$K$606,'Batch 5'!$P$34:$P$606)</f>
        <v>0.38900000000000001</v>
      </c>
      <c r="I777" s="28">
        <f t="shared" si="35"/>
        <v>18.319230000000015</v>
      </c>
    </row>
    <row r="778" spans="2:9" ht="20.100000000000001" customHeight="1" x14ac:dyDescent="0.2">
      <c r="B778" s="20">
        <v>91</v>
      </c>
      <c r="C778" s="20">
        <v>762</v>
      </c>
      <c r="D778" s="20">
        <f>LOOKUP(B778,'Batch 5'!$K$34:$K$606,'Batch 5'!$L$34:$L$606)</f>
        <v>4450</v>
      </c>
      <c r="E778" s="20">
        <f>LOOKUP(B778,'Batch 5'!$C$34:$C$625,'Batch 5'!$E$34:$E$625)</f>
        <v>25400</v>
      </c>
      <c r="F778" s="20">
        <f t="shared" si="33"/>
        <v>4.45</v>
      </c>
      <c r="G778" s="20">
        <f t="shared" si="34"/>
        <v>25.4</v>
      </c>
      <c r="H778" s="26">
        <f>LOOKUP(B778,'Batch 5'!$K$34:$K$606,'Batch 5'!$P$34:$P$606)</f>
        <v>0.39</v>
      </c>
      <c r="I778" s="28">
        <f t="shared" si="35"/>
        <v>18.342600000000015</v>
      </c>
    </row>
    <row r="779" spans="2:9" ht="20.100000000000001" customHeight="1" x14ac:dyDescent="0.2">
      <c r="B779" s="20">
        <v>92</v>
      </c>
      <c r="C779" s="20">
        <v>763</v>
      </c>
      <c r="D779" s="20">
        <f>LOOKUP(B779,'Batch 5'!$K$34:$K$606,'Batch 5'!$L$34:$L$606)</f>
        <v>4420</v>
      </c>
      <c r="E779" s="20">
        <f>LOOKUP(B779,'Batch 5'!$C$34:$C$625,'Batch 5'!$E$34:$E$625)</f>
        <v>25400</v>
      </c>
      <c r="F779" s="20">
        <f t="shared" si="33"/>
        <v>4.42</v>
      </c>
      <c r="G779" s="20">
        <f t="shared" si="34"/>
        <v>25.4</v>
      </c>
      <c r="H779" s="26">
        <f>LOOKUP(B779,'Batch 5'!$K$34:$K$606,'Batch 5'!$P$34:$P$606)</f>
        <v>0.38950000000000001</v>
      </c>
      <c r="I779" s="28">
        <f t="shared" si="35"/>
        <v>18.365985000000016</v>
      </c>
    </row>
    <row r="780" spans="2:9" ht="20.100000000000001" customHeight="1" x14ac:dyDescent="0.2">
      <c r="B780" s="20">
        <v>93</v>
      </c>
      <c r="C780" s="20">
        <v>764</v>
      </c>
      <c r="D780" s="20">
        <f>LOOKUP(B780,'Batch 5'!$K$34:$K$606,'Batch 5'!$L$34:$L$606)</f>
        <v>4380</v>
      </c>
      <c r="E780" s="20">
        <f>LOOKUP(B780,'Batch 5'!$C$34:$C$625,'Batch 5'!$E$34:$E$625)</f>
        <v>25400</v>
      </c>
      <c r="F780" s="20">
        <f t="shared" si="33"/>
        <v>4.38</v>
      </c>
      <c r="G780" s="20">
        <f t="shared" si="34"/>
        <v>25.4</v>
      </c>
      <c r="H780" s="26">
        <f>LOOKUP(B780,'Batch 5'!$K$34:$K$606,'Batch 5'!$P$34:$P$606)</f>
        <v>0.39050000000000007</v>
      </c>
      <c r="I780" s="28">
        <f t="shared" si="35"/>
        <v>18.389385000000015</v>
      </c>
    </row>
    <row r="781" spans="2:9" ht="20.100000000000001" customHeight="1" x14ac:dyDescent="0.2">
      <c r="B781" s="20">
        <v>94</v>
      </c>
      <c r="C781" s="20">
        <v>765</v>
      </c>
      <c r="D781" s="20">
        <f>LOOKUP(B781,'Batch 5'!$K$34:$K$606,'Batch 5'!$L$34:$L$606)</f>
        <v>4340</v>
      </c>
      <c r="E781" s="20">
        <f>LOOKUP(B781,'Batch 5'!$C$34:$C$625,'Batch 5'!$E$34:$E$625)</f>
        <v>25500</v>
      </c>
      <c r="F781" s="20">
        <f t="shared" si="33"/>
        <v>4.34</v>
      </c>
      <c r="G781" s="20">
        <f t="shared" si="34"/>
        <v>25.5</v>
      </c>
      <c r="H781" s="26">
        <f>LOOKUP(B781,'Batch 5'!$K$34:$K$606,'Batch 5'!$P$34:$P$606)</f>
        <v>0.39050000000000007</v>
      </c>
      <c r="I781" s="28">
        <f t="shared" si="35"/>
        <v>18.412815000000016</v>
      </c>
    </row>
    <row r="782" spans="2:9" ht="20.100000000000001" customHeight="1" x14ac:dyDescent="0.2">
      <c r="B782" s="20">
        <v>95</v>
      </c>
      <c r="C782" s="20">
        <v>766</v>
      </c>
      <c r="D782" s="20">
        <f>LOOKUP(B782,'Batch 5'!$K$34:$K$606,'Batch 5'!$L$34:$L$606)</f>
        <v>4310</v>
      </c>
      <c r="E782" s="20">
        <f>LOOKUP(B782,'Batch 5'!$C$34:$C$625,'Batch 5'!$E$34:$E$625)</f>
        <v>25500</v>
      </c>
      <c r="F782" s="20">
        <f t="shared" si="33"/>
        <v>4.3099999999999996</v>
      </c>
      <c r="G782" s="20">
        <f t="shared" si="34"/>
        <v>25.5</v>
      </c>
      <c r="H782" s="26">
        <f>LOOKUP(B782,'Batch 5'!$K$34:$K$606,'Batch 5'!$P$34:$P$606)</f>
        <v>0.39150000000000001</v>
      </c>
      <c r="I782" s="28">
        <f t="shared" si="35"/>
        <v>18.436275000000016</v>
      </c>
    </row>
    <row r="783" spans="2:9" ht="20.100000000000001" customHeight="1" x14ac:dyDescent="0.2">
      <c r="B783" s="20">
        <v>96</v>
      </c>
      <c r="C783" s="20">
        <v>767</v>
      </c>
      <c r="D783" s="20">
        <f>LOOKUP(B783,'Batch 5'!$K$34:$K$606,'Batch 5'!$L$34:$L$606)</f>
        <v>4270</v>
      </c>
      <c r="E783" s="20">
        <f>LOOKUP(B783,'Batch 5'!$C$34:$C$625,'Batch 5'!$E$34:$E$625)</f>
        <v>25400</v>
      </c>
      <c r="F783" s="20">
        <f t="shared" si="33"/>
        <v>4.2699999999999996</v>
      </c>
      <c r="G783" s="20">
        <f t="shared" si="34"/>
        <v>25.4</v>
      </c>
      <c r="H783" s="26">
        <f>LOOKUP(B783,'Batch 5'!$K$34:$K$606,'Batch 5'!$P$34:$P$606)</f>
        <v>0.39200000000000002</v>
      </c>
      <c r="I783" s="28">
        <f t="shared" si="35"/>
        <v>18.459780000000016</v>
      </c>
    </row>
    <row r="784" spans="2:9" ht="20.100000000000001" customHeight="1" x14ac:dyDescent="0.2">
      <c r="B784" s="20">
        <v>97</v>
      </c>
      <c r="C784" s="20">
        <v>768</v>
      </c>
      <c r="D784" s="20">
        <f>LOOKUP(B784,'Batch 5'!$K$34:$K$606,'Batch 5'!$L$34:$L$606)</f>
        <v>4230</v>
      </c>
      <c r="E784" s="20">
        <f>LOOKUP(B784,'Batch 5'!$C$34:$C$625,'Batch 5'!$E$34:$E$625)</f>
        <v>25500</v>
      </c>
      <c r="F784" s="20">
        <f t="shared" si="33"/>
        <v>4.2300000000000004</v>
      </c>
      <c r="G784" s="20">
        <f t="shared" si="34"/>
        <v>25.5</v>
      </c>
      <c r="H784" s="26">
        <f>LOOKUP(B784,'Batch 5'!$K$34:$K$606,'Batch 5'!$P$34:$P$606)</f>
        <v>0.39200000000000002</v>
      </c>
      <c r="I784" s="28">
        <f t="shared" si="35"/>
        <v>18.483300000000018</v>
      </c>
    </row>
    <row r="785" spans="2:9" ht="20.100000000000001" customHeight="1" x14ac:dyDescent="0.2">
      <c r="B785" s="20">
        <v>98</v>
      </c>
      <c r="C785" s="20">
        <v>769</v>
      </c>
      <c r="D785" s="20">
        <f>LOOKUP(B785,'Batch 5'!$K$34:$K$606,'Batch 5'!$L$34:$L$606)</f>
        <v>4200</v>
      </c>
      <c r="E785" s="20">
        <f>LOOKUP(B785,'Batch 5'!$C$34:$C$625,'Batch 5'!$E$34:$E$625)</f>
        <v>25600</v>
      </c>
      <c r="F785" s="20">
        <f t="shared" ref="F785:F848" si="36">D785/1000</f>
        <v>4.2</v>
      </c>
      <c r="G785" s="20">
        <f t="shared" ref="G785:G848" si="37">E785/1000</f>
        <v>25.6</v>
      </c>
      <c r="H785" s="26">
        <f>LOOKUP(B785,'Batch 5'!$K$34:$K$606,'Batch 5'!$P$34:$P$606)</f>
        <v>0.39400000000000002</v>
      </c>
      <c r="I785" s="28">
        <f t="shared" si="35"/>
        <v>18.506880000000017</v>
      </c>
    </row>
    <row r="786" spans="2:9" ht="20.100000000000001" customHeight="1" x14ac:dyDescent="0.2">
      <c r="B786" s="20">
        <v>99</v>
      </c>
      <c r="C786" s="20">
        <v>770</v>
      </c>
      <c r="D786" s="20">
        <f>LOOKUP(B786,'Batch 5'!$K$34:$K$606,'Batch 5'!$L$34:$L$606)</f>
        <v>4170</v>
      </c>
      <c r="E786" s="20">
        <f>LOOKUP(B786,'Batch 5'!$C$34:$C$625,'Batch 5'!$E$34:$E$625)</f>
        <v>25600</v>
      </c>
      <c r="F786" s="20">
        <f t="shared" si="36"/>
        <v>4.17</v>
      </c>
      <c r="G786" s="20">
        <f t="shared" si="37"/>
        <v>25.6</v>
      </c>
      <c r="H786" s="26">
        <f>LOOKUP(B786,'Batch 5'!$K$34:$K$606,'Batch 5'!$P$34:$P$606)</f>
        <v>0.39350000000000002</v>
      </c>
      <c r="I786" s="28">
        <f t="shared" ref="I786:I849" si="38">AVERAGE(H786,H785)*((C786-C785)/60)*3.6+I785</f>
        <v>18.530505000000016</v>
      </c>
    </row>
    <row r="787" spans="2:9" ht="20.100000000000001" customHeight="1" x14ac:dyDescent="0.2">
      <c r="B787" s="20">
        <v>100</v>
      </c>
      <c r="C787" s="20">
        <v>771</v>
      </c>
      <c r="D787" s="20">
        <f>LOOKUP(B787,'Batch 5'!$K$34:$K$606,'Batch 5'!$L$34:$L$606)</f>
        <v>4120</v>
      </c>
      <c r="E787" s="20">
        <f>LOOKUP(B787,'Batch 5'!$C$34:$C$625,'Batch 5'!$E$34:$E$625)</f>
        <v>25600</v>
      </c>
      <c r="F787" s="20">
        <f t="shared" si="36"/>
        <v>4.12</v>
      </c>
      <c r="G787" s="20">
        <f t="shared" si="37"/>
        <v>25.6</v>
      </c>
      <c r="H787" s="26">
        <f>LOOKUP(B787,'Batch 5'!$K$34:$K$606,'Batch 5'!$P$34:$P$606)</f>
        <v>0.39433333333333337</v>
      </c>
      <c r="I787" s="28">
        <f t="shared" si="38"/>
        <v>18.554140000000015</v>
      </c>
    </row>
    <row r="788" spans="2:9" ht="20.100000000000001" customHeight="1" x14ac:dyDescent="0.2">
      <c r="B788" s="20">
        <v>101</v>
      </c>
      <c r="C788" s="20">
        <v>772</v>
      </c>
      <c r="D788" s="20">
        <f>LOOKUP(B788,'Batch 5'!$K$34:$K$606,'Batch 5'!$L$34:$L$606)</f>
        <v>4090</v>
      </c>
      <c r="E788" s="20">
        <f>LOOKUP(B788,'Batch 5'!$C$34:$C$625,'Batch 5'!$E$34:$E$625)</f>
        <v>25600</v>
      </c>
      <c r="F788" s="20">
        <f t="shared" si="36"/>
        <v>4.09</v>
      </c>
      <c r="G788" s="20">
        <f t="shared" si="37"/>
        <v>25.6</v>
      </c>
      <c r="H788" s="26">
        <f>LOOKUP(B788,'Batch 5'!$K$34:$K$606,'Batch 5'!$P$34:$P$606)</f>
        <v>0.39550000000000002</v>
      </c>
      <c r="I788" s="28">
        <f t="shared" si="38"/>
        <v>18.577835000000015</v>
      </c>
    </row>
    <row r="789" spans="2:9" ht="20.100000000000001" customHeight="1" x14ac:dyDescent="0.2">
      <c r="B789" s="20">
        <v>102</v>
      </c>
      <c r="C789" s="20">
        <v>773</v>
      </c>
      <c r="D789" s="20">
        <f>LOOKUP(B789,'Batch 5'!$K$34:$K$606,'Batch 5'!$L$34:$L$606)</f>
        <v>4060</v>
      </c>
      <c r="E789" s="20">
        <f>LOOKUP(B789,'Batch 5'!$C$34:$C$625,'Batch 5'!$E$34:$E$625)</f>
        <v>25600</v>
      </c>
      <c r="F789" s="20">
        <f t="shared" si="36"/>
        <v>4.0599999999999996</v>
      </c>
      <c r="G789" s="20">
        <f t="shared" si="37"/>
        <v>25.6</v>
      </c>
      <c r="H789" s="26">
        <f>LOOKUP(B789,'Batch 5'!$K$34:$K$606,'Batch 5'!$P$34:$P$606)</f>
        <v>0.39500000000000002</v>
      </c>
      <c r="I789" s="28">
        <f t="shared" si="38"/>
        <v>18.601550000000014</v>
      </c>
    </row>
    <row r="790" spans="2:9" ht="20.100000000000001" customHeight="1" x14ac:dyDescent="0.2">
      <c r="B790" s="20">
        <v>103</v>
      </c>
      <c r="C790" s="20">
        <v>774</v>
      </c>
      <c r="D790" s="20">
        <f>LOOKUP(B790,'Batch 5'!$K$34:$K$606,'Batch 5'!$L$34:$L$606)</f>
        <v>4020</v>
      </c>
      <c r="E790" s="20">
        <f>LOOKUP(B790,'Batch 5'!$C$34:$C$625,'Batch 5'!$E$34:$E$625)</f>
        <v>25600</v>
      </c>
      <c r="F790" s="20">
        <f t="shared" si="36"/>
        <v>4.0199999999999996</v>
      </c>
      <c r="G790" s="20">
        <f t="shared" si="37"/>
        <v>25.6</v>
      </c>
      <c r="H790" s="26">
        <f>LOOKUP(B790,'Batch 5'!$K$34:$K$606,'Batch 5'!$P$34:$P$606)</f>
        <v>0.39666666666666672</v>
      </c>
      <c r="I790" s="28">
        <f t="shared" si="38"/>
        <v>18.625300000000014</v>
      </c>
    </row>
    <row r="791" spans="2:9" ht="20.100000000000001" customHeight="1" x14ac:dyDescent="0.2">
      <c r="B791" s="20">
        <v>104</v>
      </c>
      <c r="C791" s="20">
        <v>775</v>
      </c>
      <c r="D791" s="20">
        <f>LOOKUP(B791,'Batch 5'!$K$34:$K$606,'Batch 5'!$L$34:$L$606)</f>
        <v>3990</v>
      </c>
      <c r="E791" s="20">
        <f>LOOKUP(B791,'Batch 5'!$C$34:$C$625,'Batch 5'!$E$34:$E$625)</f>
        <v>25600</v>
      </c>
      <c r="F791" s="20">
        <f t="shared" si="36"/>
        <v>3.99</v>
      </c>
      <c r="G791" s="20">
        <f t="shared" si="37"/>
        <v>25.6</v>
      </c>
      <c r="H791" s="26">
        <f>LOOKUP(B791,'Batch 5'!$K$34:$K$606,'Batch 5'!$P$34:$P$606)</f>
        <v>0.39750000000000002</v>
      </c>
      <c r="I791" s="28">
        <f t="shared" si="38"/>
        <v>18.649125000000012</v>
      </c>
    </row>
    <row r="792" spans="2:9" ht="20.100000000000001" customHeight="1" x14ac:dyDescent="0.2">
      <c r="B792" s="20">
        <v>105</v>
      </c>
      <c r="C792" s="20">
        <v>776</v>
      </c>
      <c r="D792" s="20">
        <f>LOOKUP(B792,'Batch 5'!$K$34:$K$606,'Batch 5'!$L$34:$L$606)</f>
        <v>3950</v>
      </c>
      <c r="E792" s="20">
        <f>LOOKUP(B792,'Batch 5'!$C$34:$C$625,'Batch 5'!$E$34:$E$625)</f>
        <v>25700</v>
      </c>
      <c r="F792" s="20">
        <f t="shared" si="36"/>
        <v>3.95</v>
      </c>
      <c r="G792" s="20">
        <f t="shared" si="37"/>
        <v>25.7</v>
      </c>
      <c r="H792" s="26">
        <f>LOOKUP(B792,'Batch 5'!$K$34:$K$606,'Batch 5'!$P$34:$P$606)</f>
        <v>0.39800000000000002</v>
      </c>
      <c r="I792" s="28">
        <f t="shared" si="38"/>
        <v>18.672990000000013</v>
      </c>
    </row>
    <row r="793" spans="2:9" ht="20.100000000000001" customHeight="1" x14ac:dyDescent="0.2">
      <c r="B793" s="20">
        <v>106</v>
      </c>
      <c r="C793" s="20">
        <v>777</v>
      </c>
      <c r="D793" s="20">
        <f>LOOKUP(B793,'Batch 5'!$K$34:$K$606,'Batch 5'!$L$34:$L$606)</f>
        <v>3920</v>
      </c>
      <c r="E793" s="20">
        <f>LOOKUP(B793,'Batch 5'!$C$34:$C$625,'Batch 5'!$E$34:$E$625)</f>
        <v>25800</v>
      </c>
      <c r="F793" s="20">
        <f t="shared" si="36"/>
        <v>3.92</v>
      </c>
      <c r="G793" s="20">
        <f t="shared" si="37"/>
        <v>25.8</v>
      </c>
      <c r="H793" s="26">
        <f>LOOKUP(B793,'Batch 5'!$K$34:$K$606,'Batch 5'!$P$34:$P$606)</f>
        <v>0.39800000000000002</v>
      </c>
      <c r="I793" s="28">
        <f t="shared" si="38"/>
        <v>18.696870000000011</v>
      </c>
    </row>
    <row r="794" spans="2:9" ht="20.100000000000001" customHeight="1" x14ac:dyDescent="0.2">
      <c r="B794" s="20">
        <v>107</v>
      </c>
      <c r="C794" s="20">
        <v>778</v>
      </c>
      <c r="D794" s="20">
        <f>LOOKUP(B794,'Batch 5'!$K$34:$K$606,'Batch 5'!$L$34:$L$606)</f>
        <v>3880</v>
      </c>
      <c r="E794" s="20">
        <f>LOOKUP(B794,'Batch 5'!$C$34:$C$625,'Batch 5'!$E$34:$E$625)</f>
        <v>25800</v>
      </c>
      <c r="F794" s="20">
        <f t="shared" si="36"/>
        <v>3.88</v>
      </c>
      <c r="G794" s="20">
        <f t="shared" si="37"/>
        <v>25.8</v>
      </c>
      <c r="H794" s="26">
        <f>LOOKUP(B794,'Batch 5'!$K$34:$K$606,'Batch 5'!$P$34:$P$606)</f>
        <v>0.39800000000000002</v>
      </c>
      <c r="I794" s="28">
        <f t="shared" si="38"/>
        <v>18.72075000000001</v>
      </c>
    </row>
    <row r="795" spans="2:9" ht="20.100000000000001" customHeight="1" x14ac:dyDescent="0.2">
      <c r="B795" s="20">
        <v>108</v>
      </c>
      <c r="C795" s="20">
        <v>779</v>
      </c>
      <c r="D795" s="20">
        <f>LOOKUP(B795,'Batch 5'!$K$34:$K$606,'Batch 5'!$L$34:$L$606)</f>
        <v>3840</v>
      </c>
      <c r="E795" s="20">
        <f>LOOKUP(B795,'Batch 5'!$C$34:$C$625,'Batch 5'!$E$34:$E$625)</f>
        <v>25800</v>
      </c>
      <c r="F795" s="20">
        <f t="shared" si="36"/>
        <v>3.84</v>
      </c>
      <c r="G795" s="20">
        <f t="shared" si="37"/>
        <v>25.8</v>
      </c>
      <c r="H795" s="26">
        <f>LOOKUP(B795,'Batch 5'!$K$34:$K$606,'Batch 5'!$P$34:$P$606)</f>
        <v>0.39900000000000002</v>
      </c>
      <c r="I795" s="28">
        <f t="shared" si="38"/>
        <v>18.74466000000001</v>
      </c>
    </row>
    <row r="796" spans="2:9" ht="20.100000000000001" customHeight="1" x14ac:dyDescent="0.2">
      <c r="B796" s="20">
        <v>109</v>
      </c>
      <c r="C796" s="20">
        <v>780</v>
      </c>
      <c r="D796" s="20">
        <f>LOOKUP(B796,'Batch 5'!$K$34:$K$606,'Batch 5'!$L$34:$L$606)</f>
        <v>3810</v>
      </c>
      <c r="E796" s="20">
        <f>LOOKUP(B796,'Batch 5'!$C$34:$C$625,'Batch 5'!$E$34:$E$625)</f>
        <v>25800</v>
      </c>
      <c r="F796" s="20">
        <f t="shared" si="36"/>
        <v>3.81</v>
      </c>
      <c r="G796" s="20">
        <f t="shared" si="37"/>
        <v>25.8</v>
      </c>
      <c r="H796" s="26">
        <f>LOOKUP(B796,'Batch 5'!$K$34:$K$606,'Batch 5'!$P$34:$P$606)</f>
        <v>0.39950000000000002</v>
      </c>
      <c r="I796" s="28">
        <f t="shared" si="38"/>
        <v>18.768615000000011</v>
      </c>
    </row>
    <row r="797" spans="2:9" ht="20.100000000000001" customHeight="1" x14ac:dyDescent="0.2">
      <c r="B797" s="20">
        <v>110</v>
      </c>
      <c r="C797" s="20">
        <v>781</v>
      </c>
      <c r="D797" s="20">
        <f>LOOKUP(B797,'Batch 5'!$K$34:$K$606,'Batch 5'!$L$34:$L$606)</f>
        <v>3770</v>
      </c>
      <c r="E797" s="20">
        <f>LOOKUP(B797,'Batch 5'!$C$34:$C$625,'Batch 5'!$E$34:$E$625)</f>
        <v>25800</v>
      </c>
      <c r="F797" s="20">
        <f t="shared" si="36"/>
        <v>3.77</v>
      </c>
      <c r="G797" s="20">
        <f t="shared" si="37"/>
        <v>25.8</v>
      </c>
      <c r="H797" s="26">
        <f>LOOKUP(B797,'Batch 5'!$K$34:$K$606,'Batch 5'!$P$34:$P$606)</f>
        <v>0.40050000000000002</v>
      </c>
      <c r="I797" s="28">
        <f t="shared" si="38"/>
        <v>18.792615000000012</v>
      </c>
    </row>
    <row r="798" spans="2:9" ht="20.100000000000001" customHeight="1" x14ac:dyDescent="0.2">
      <c r="B798" s="20">
        <v>111</v>
      </c>
      <c r="C798" s="20">
        <v>782</v>
      </c>
      <c r="D798" s="20">
        <f>LOOKUP(B798,'Batch 5'!$K$34:$K$606,'Batch 5'!$L$34:$L$606)</f>
        <v>3740</v>
      </c>
      <c r="E798" s="20">
        <f>LOOKUP(B798,'Batch 5'!$C$34:$C$625,'Batch 5'!$E$34:$E$625)</f>
        <v>25800</v>
      </c>
      <c r="F798" s="20">
        <f t="shared" si="36"/>
        <v>3.74</v>
      </c>
      <c r="G798" s="20">
        <f t="shared" si="37"/>
        <v>25.8</v>
      </c>
      <c r="H798" s="26">
        <f>LOOKUP(B798,'Batch 5'!$K$34:$K$606,'Batch 5'!$P$34:$P$606)</f>
        <v>0.40050000000000002</v>
      </c>
      <c r="I798" s="28">
        <f t="shared" si="38"/>
        <v>18.816645000000012</v>
      </c>
    </row>
    <row r="799" spans="2:9" ht="20.100000000000001" customHeight="1" x14ac:dyDescent="0.2">
      <c r="B799" s="20">
        <v>112</v>
      </c>
      <c r="C799" s="20">
        <v>783</v>
      </c>
      <c r="D799" s="20">
        <f>LOOKUP(B799,'Batch 5'!$K$34:$K$606,'Batch 5'!$L$34:$L$606)</f>
        <v>3710</v>
      </c>
      <c r="E799" s="20">
        <f>LOOKUP(B799,'Batch 5'!$C$34:$C$625,'Batch 5'!$E$34:$E$625)</f>
        <v>25800</v>
      </c>
      <c r="F799" s="20">
        <f t="shared" si="36"/>
        <v>3.71</v>
      </c>
      <c r="G799" s="20">
        <f t="shared" si="37"/>
        <v>25.8</v>
      </c>
      <c r="H799" s="26">
        <f>LOOKUP(B799,'Batch 5'!$K$34:$K$606,'Batch 5'!$P$34:$P$606)</f>
        <v>0.40199999999999997</v>
      </c>
      <c r="I799" s="28">
        <f t="shared" si="38"/>
        <v>18.840720000000012</v>
      </c>
    </row>
    <row r="800" spans="2:9" ht="20.100000000000001" customHeight="1" x14ac:dyDescent="0.2">
      <c r="B800" s="20">
        <v>113</v>
      </c>
      <c r="C800" s="20">
        <v>784</v>
      </c>
      <c r="D800" s="20">
        <f>LOOKUP(B800,'Batch 5'!$K$34:$K$606,'Batch 5'!$L$34:$L$606)</f>
        <v>3670</v>
      </c>
      <c r="E800" s="20">
        <f>LOOKUP(B800,'Batch 5'!$C$34:$C$625,'Batch 5'!$E$34:$E$625)</f>
        <v>25800</v>
      </c>
      <c r="F800" s="20">
        <f t="shared" si="36"/>
        <v>3.67</v>
      </c>
      <c r="G800" s="20">
        <f t="shared" si="37"/>
        <v>25.8</v>
      </c>
      <c r="H800" s="26">
        <f>LOOKUP(B800,'Batch 5'!$K$34:$K$606,'Batch 5'!$P$34:$P$606)</f>
        <v>0.40300000000000002</v>
      </c>
      <c r="I800" s="28">
        <f t="shared" si="38"/>
        <v>18.86487000000001</v>
      </c>
    </row>
    <row r="801" spans="2:9" ht="20.100000000000001" customHeight="1" x14ac:dyDescent="0.2">
      <c r="B801" s="20">
        <v>114</v>
      </c>
      <c r="C801" s="20">
        <v>785</v>
      </c>
      <c r="D801" s="20">
        <f>LOOKUP(B801,'Batch 5'!$K$34:$K$606,'Batch 5'!$L$34:$L$606)</f>
        <v>3640</v>
      </c>
      <c r="E801" s="20">
        <f>LOOKUP(B801,'Batch 5'!$C$34:$C$625,'Batch 5'!$E$34:$E$625)</f>
        <v>25900</v>
      </c>
      <c r="F801" s="20">
        <f t="shared" si="36"/>
        <v>3.64</v>
      </c>
      <c r="G801" s="20">
        <f t="shared" si="37"/>
        <v>25.9</v>
      </c>
      <c r="H801" s="26">
        <f>LOOKUP(B801,'Batch 5'!$K$34:$K$606,'Batch 5'!$P$34:$P$606)</f>
        <v>0.40350000000000003</v>
      </c>
      <c r="I801" s="28">
        <f t="shared" si="38"/>
        <v>18.889065000000009</v>
      </c>
    </row>
    <row r="802" spans="2:9" ht="20.100000000000001" customHeight="1" x14ac:dyDescent="0.2">
      <c r="B802" s="20">
        <v>115</v>
      </c>
      <c r="C802" s="20">
        <v>786</v>
      </c>
      <c r="D802" s="20">
        <f>LOOKUP(B802,'Batch 5'!$K$34:$K$606,'Batch 5'!$L$34:$L$606)</f>
        <v>3600</v>
      </c>
      <c r="E802" s="20">
        <f>LOOKUP(B802,'Batch 5'!$C$34:$C$625,'Batch 5'!$E$34:$E$625)</f>
        <v>25900</v>
      </c>
      <c r="F802" s="20">
        <f t="shared" si="36"/>
        <v>3.6</v>
      </c>
      <c r="G802" s="20">
        <f t="shared" si="37"/>
        <v>25.9</v>
      </c>
      <c r="H802" s="26">
        <f>LOOKUP(B802,'Batch 5'!$K$34:$K$606,'Batch 5'!$P$34:$P$606)</f>
        <v>0.40500000000000003</v>
      </c>
      <c r="I802" s="28">
        <f t="shared" si="38"/>
        <v>18.913320000000009</v>
      </c>
    </row>
    <row r="803" spans="2:9" ht="20.100000000000001" customHeight="1" x14ac:dyDescent="0.2">
      <c r="B803" s="20">
        <v>116</v>
      </c>
      <c r="C803" s="20">
        <v>787</v>
      </c>
      <c r="D803" s="20">
        <f>LOOKUP(B803,'Batch 5'!$K$34:$K$606,'Batch 5'!$L$34:$L$606)</f>
        <v>3570</v>
      </c>
      <c r="E803" s="20">
        <f>LOOKUP(B803,'Batch 5'!$C$34:$C$625,'Batch 5'!$E$34:$E$625)</f>
        <v>26100</v>
      </c>
      <c r="F803" s="20">
        <f t="shared" si="36"/>
        <v>3.57</v>
      </c>
      <c r="G803" s="20">
        <f t="shared" si="37"/>
        <v>26.1</v>
      </c>
      <c r="H803" s="26">
        <f>LOOKUP(B803,'Batch 5'!$K$34:$K$606,'Batch 5'!$P$34:$P$606)</f>
        <v>0.40549999999999997</v>
      </c>
      <c r="I803" s="28">
        <f t="shared" si="38"/>
        <v>18.937635000000011</v>
      </c>
    </row>
    <row r="804" spans="2:9" ht="20.100000000000001" customHeight="1" x14ac:dyDescent="0.2">
      <c r="B804" s="20">
        <v>117</v>
      </c>
      <c r="C804" s="20">
        <v>788</v>
      </c>
      <c r="D804" s="20">
        <f>LOOKUP(B804,'Batch 5'!$K$34:$K$606,'Batch 5'!$L$34:$L$606)</f>
        <v>3530</v>
      </c>
      <c r="E804" s="20">
        <f>LOOKUP(B804,'Batch 5'!$C$34:$C$625,'Batch 5'!$E$34:$E$625)</f>
        <v>26000</v>
      </c>
      <c r="F804" s="20">
        <f t="shared" si="36"/>
        <v>3.53</v>
      </c>
      <c r="G804" s="20">
        <f t="shared" si="37"/>
        <v>26</v>
      </c>
      <c r="H804" s="26">
        <f>LOOKUP(B804,'Batch 5'!$K$34:$K$606,'Batch 5'!$P$34:$P$606)</f>
        <v>0.40599999999999997</v>
      </c>
      <c r="I804" s="28">
        <f t="shared" si="38"/>
        <v>18.961980000000011</v>
      </c>
    </row>
    <row r="805" spans="2:9" ht="20.100000000000001" customHeight="1" x14ac:dyDescent="0.2">
      <c r="B805" s="20">
        <v>118</v>
      </c>
      <c r="C805" s="20">
        <v>789</v>
      </c>
      <c r="D805" s="20">
        <f>LOOKUP(B805,'Batch 5'!$K$34:$K$606,'Batch 5'!$L$34:$L$606)</f>
        <v>3500</v>
      </c>
      <c r="E805" s="20">
        <f>LOOKUP(B805,'Batch 5'!$C$34:$C$625,'Batch 5'!$E$34:$E$625)</f>
        <v>26100</v>
      </c>
      <c r="F805" s="20">
        <f t="shared" si="36"/>
        <v>3.5</v>
      </c>
      <c r="G805" s="20">
        <f t="shared" si="37"/>
        <v>26.1</v>
      </c>
      <c r="H805" s="26">
        <f>LOOKUP(B805,'Batch 5'!$K$34:$K$606,'Batch 5'!$P$34:$P$606)</f>
        <v>0.40700000000000003</v>
      </c>
      <c r="I805" s="28">
        <f t="shared" si="38"/>
        <v>18.986370000000012</v>
      </c>
    </row>
    <row r="806" spans="2:9" ht="20.100000000000001" customHeight="1" x14ac:dyDescent="0.2">
      <c r="B806" s="20">
        <v>119</v>
      </c>
      <c r="C806" s="20">
        <v>790</v>
      </c>
      <c r="D806" s="20">
        <f>LOOKUP(B806,'Batch 5'!$K$34:$K$606,'Batch 5'!$L$34:$L$606)</f>
        <v>3460</v>
      </c>
      <c r="E806" s="20">
        <f>LOOKUP(B806,'Batch 5'!$C$34:$C$625,'Batch 5'!$E$34:$E$625)</f>
        <v>26100</v>
      </c>
      <c r="F806" s="20">
        <f t="shared" si="36"/>
        <v>3.46</v>
      </c>
      <c r="G806" s="20">
        <f t="shared" si="37"/>
        <v>26.1</v>
      </c>
      <c r="H806" s="26">
        <f>LOOKUP(B806,'Batch 5'!$K$34:$K$606,'Batch 5'!$P$34:$P$606)</f>
        <v>0.40750000000000003</v>
      </c>
      <c r="I806" s="28">
        <f t="shared" si="38"/>
        <v>19.010805000000012</v>
      </c>
    </row>
    <row r="807" spans="2:9" ht="20.100000000000001" customHeight="1" x14ac:dyDescent="0.2">
      <c r="B807" s="20">
        <v>120</v>
      </c>
      <c r="C807" s="20">
        <v>791</v>
      </c>
      <c r="D807" s="20">
        <f>LOOKUP(B807,'Batch 5'!$K$34:$K$606,'Batch 5'!$L$34:$L$606)</f>
        <v>3430</v>
      </c>
      <c r="E807" s="20">
        <f>LOOKUP(B807,'Batch 5'!$C$34:$C$625,'Batch 5'!$E$34:$E$625)</f>
        <v>26100</v>
      </c>
      <c r="F807" s="20">
        <f t="shared" si="36"/>
        <v>3.43</v>
      </c>
      <c r="G807" s="20">
        <f t="shared" si="37"/>
        <v>26.1</v>
      </c>
      <c r="H807" s="26">
        <f>LOOKUP(B807,'Batch 5'!$K$34:$K$606,'Batch 5'!$P$34:$P$606)</f>
        <v>0.40700000000000003</v>
      </c>
      <c r="I807" s="28">
        <f t="shared" si="38"/>
        <v>19.035240000000012</v>
      </c>
    </row>
    <row r="808" spans="2:9" ht="20.100000000000001" customHeight="1" x14ac:dyDescent="0.2">
      <c r="B808" s="20">
        <v>121</v>
      </c>
      <c r="C808" s="20">
        <v>792</v>
      </c>
      <c r="D808" s="20">
        <f>LOOKUP(B808,'Batch 5'!$K$34:$K$606,'Batch 5'!$L$34:$L$606)</f>
        <v>3390</v>
      </c>
      <c r="E808" s="20">
        <f>LOOKUP(B808,'Batch 5'!$C$34:$C$625,'Batch 5'!$E$34:$E$625)</f>
        <v>26100</v>
      </c>
      <c r="F808" s="20">
        <f t="shared" si="36"/>
        <v>3.39</v>
      </c>
      <c r="G808" s="20">
        <f t="shared" si="37"/>
        <v>26.1</v>
      </c>
      <c r="H808" s="26">
        <f>LOOKUP(B808,'Batch 5'!$K$34:$K$606,'Batch 5'!$P$34:$P$606)</f>
        <v>0.40850000000000003</v>
      </c>
      <c r="I808" s="28">
        <f t="shared" si="38"/>
        <v>19.059705000000012</v>
      </c>
    </row>
    <row r="809" spans="2:9" ht="20.100000000000001" customHeight="1" x14ac:dyDescent="0.2">
      <c r="B809" s="20">
        <v>122</v>
      </c>
      <c r="C809" s="20">
        <v>793</v>
      </c>
      <c r="D809" s="20">
        <f>LOOKUP(B809,'Batch 5'!$K$34:$K$606,'Batch 5'!$L$34:$L$606)</f>
        <v>3360</v>
      </c>
      <c r="E809" s="20">
        <f>LOOKUP(B809,'Batch 5'!$C$34:$C$625,'Batch 5'!$E$34:$E$625)</f>
        <v>26100</v>
      </c>
      <c r="F809" s="20">
        <f t="shared" si="36"/>
        <v>3.36</v>
      </c>
      <c r="G809" s="20">
        <f t="shared" si="37"/>
        <v>26.1</v>
      </c>
      <c r="H809" s="26">
        <f>LOOKUP(B809,'Batch 5'!$K$34:$K$606,'Batch 5'!$P$34:$P$606)</f>
        <v>0.40949999999999998</v>
      </c>
      <c r="I809" s="28">
        <f t="shared" si="38"/>
        <v>19.08424500000001</v>
      </c>
    </row>
    <row r="810" spans="2:9" ht="20.100000000000001" customHeight="1" x14ac:dyDescent="0.2">
      <c r="B810" s="20">
        <v>123</v>
      </c>
      <c r="C810" s="20">
        <v>794</v>
      </c>
      <c r="D810" s="20">
        <f>LOOKUP(B810,'Batch 5'!$K$34:$K$606,'Batch 5'!$L$34:$L$606)</f>
        <v>3320</v>
      </c>
      <c r="E810" s="20">
        <f>LOOKUP(B810,'Batch 5'!$C$34:$C$625,'Batch 5'!$E$34:$E$625)</f>
        <v>26000</v>
      </c>
      <c r="F810" s="20">
        <f t="shared" si="36"/>
        <v>3.32</v>
      </c>
      <c r="G810" s="20">
        <f t="shared" si="37"/>
        <v>26</v>
      </c>
      <c r="H810" s="26">
        <f>LOOKUP(B810,'Batch 5'!$K$34:$K$606,'Batch 5'!$P$34:$P$606)</f>
        <v>0.41050000000000009</v>
      </c>
      <c r="I810" s="28">
        <f t="shared" si="38"/>
        <v>19.108845000000009</v>
      </c>
    </row>
    <row r="811" spans="2:9" ht="20.100000000000001" customHeight="1" x14ac:dyDescent="0.2">
      <c r="B811" s="20">
        <v>124</v>
      </c>
      <c r="C811" s="20">
        <v>795</v>
      </c>
      <c r="D811" s="20">
        <f>LOOKUP(B811,'Batch 5'!$K$34:$K$606,'Batch 5'!$L$34:$L$606)</f>
        <v>3290</v>
      </c>
      <c r="E811" s="20">
        <f>LOOKUP(B811,'Batch 5'!$C$34:$C$625,'Batch 5'!$E$34:$E$625)</f>
        <v>26000</v>
      </c>
      <c r="F811" s="20">
        <f t="shared" si="36"/>
        <v>3.29</v>
      </c>
      <c r="G811" s="20">
        <f t="shared" si="37"/>
        <v>26</v>
      </c>
      <c r="H811" s="26">
        <f>LOOKUP(B811,'Batch 5'!$K$34:$K$606,'Batch 5'!$P$34:$P$606)</f>
        <v>0.41100000000000003</v>
      </c>
      <c r="I811" s="28">
        <f t="shared" si="38"/>
        <v>19.133490000000009</v>
      </c>
    </row>
    <row r="812" spans="2:9" ht="20.100000000000001" customHeight="1" x14ac:dyDescent="0.2">
      <c r="B812" s="20">
        <v>125</v>
      </c>
      <c r="C812" s="20">
        <v>796</v>
      </c>
      <c r="D812" s="20">
        <f>LOOKUP(B812,'Batch 5'!$K$34:$K$606,'Batch 5'!$L$34:$L$606)</f>
        <v>3250</v>
      </c>
      <c r="E812" s="20">
        <f>LOOKUP(B812,'Batch 5'!$C$34:$C$625,'Batch 5'!$E$34:$E$625)</f>
        <v>26100</v>
      </c>
      <c r="F812" s="20">
        <f t="shared" si="36"/>
        <v>3.25</v>
      </c>
      <c r="G812" s="20">
        <f t="shared" si="37"/>
        <v>26.1</v>
      </c>
      <c r="H812" s="26">
        <f>LOOKUP(B812,'Batch 5'!$K$34:$K$606,'Batch 5'!$P$34:$P$606)</f>
        <v>0.41300000000000003</v>
      </c>
      <c r="I812" s="28">
        <f t="shared" si="38"/>
        <v>19.158210000000008</v>
      </c>
    </row>
    <row r="813" spans="2:9" ht="20.100000000000001" customHeight="1" x14ac:dyDescent="0.2">
      <c r="B813" s="20">
        <v>126</v>
      </c>
      <c r="C813" s="20">
        <v>797</v>
      </c>
      <c r="D813" s="20">
        <f>LOOKUP(B813,'Batch 5'!$K$34:$K$606,'Batch 5'!$L$34:$L$606)</f>
        <v>3220</v>
      </c>
      <c r="E813" s="20">
        <f>LOOKUP(B813,'Batch 5'!$C$34:$C$625,'Batch 5'!$E$34:$E$625)</f>
        <v>26100</v>
      </c>
      <c r="F813" s="20">
        <f t="shared" si="36"/>
        <v>3.22</v>
      </c>
      <c r="G813" s="20">
        <f t="shared" si="37"/>
        <v>26.1</v>
      </c>
      <c r="H813" s="26">
        <f>LOOKUP(B813,'Batch 5'!$K$34:$K$606,'Batch 5'!$P$34:$P$606)</f>
        <v>0.41200000000000003</v>
      </c>
      <c r="I813" s="28">
        <f t="shared" si="38"/>
        <v>19.182960000000008</v>
      </c>
    </row>
    <row r="814" spans="2:9" ht="20.100000000000001" customHeight="1" x14ac:dyDescent="0.2">
      <c r="B814" s="20">
        <v>127</v>
      </c>
      <c r="C814" s="20">
        <v>798</v>
      </c>
      <c r="D814" s="20">
        <f>LOOKUP(B814,'Batch 5'!$K$34:$K$606,'Batch 5'!$L$34:$L$606)</f>
        <v>3190</v>
      </c>
      <c r="E814" s="20">
        <f>LOOKUP(B814,'Batch 5'!$C$34:$C$625,'Batch 5'!$E$34:$E$625)</f>
        <v>26100</v>
      </c>
      <c r="F814" s="20">
        <f t="shared" si="36"/>
        <v>3.19</v>
      </c>
      <c r="G814" s="20">
        <f t="shared" si="37"/>
        <v>26.1</v>
      </c>
      <c r="H814" s="26">
        <f>LOOKUP(B814,'Batch 5'!$K$34:$K$606,'Batch 5'!$P$34:$P$606)</f>
        <v>0.41399999999999998</v>
      </c>
      <c r="I814" s="28">
        <f t="shared" si="38"/>
        <v>19.207740000000008</v>
      </c>
    </row>
    <row r="815" spans="2:9" ht="20.100000000000001" customHeight="1" x14ac:dyDescent="0.2">
      <c r="B815" s="20">
        <v>128</v>
      </c>
      <c r="C815" s="20">
        <v>799</v>
      </c>
      <c r="D815" s="20">
        <f>LOOKUP(B815,'Batch 5'!$K$34:$K$606,'Batch 5'!$L$34:$L$606)</f>
        <v>3150</v>
      </c>
      <c r="E815" s="20">
        <f>LOOKUP(B815,'Batch 5'!$C$34:$C$625,'Batch 5'!$E$34:$E$625)</f>
        <v>26100</v>
      </c>
      <c r="F815" s="20">
        <f t="shared" si="36"/>
        <v>3.15</v>
      </c>
      <c r="G815" s="20">
        <f t="shared" si="37"/>
        <v>26.1</v>
      </c>
      <c r="H815" s="26">
        <f>LOOKUP(B815,'Batch 5'!$K$34:$K$606,'Batch 5'!$P$34:$P$606)</f>
        <v>0.41500000000000004</v>
      </c>
      <c r="I815" s="28">
        <f t="shared" si="38"/>
        <v>19.232610000000008</v>
      </c>
    </row>
    <row r="816" spans="2:9" ht="20.100000000000001" customHeight="1" x14ac:dyDescent="0.2">
      <c r="B816" s="20">
        <v>129</v>
      </c>
      <c r="C816" s="20">
        <v>800</v>
      </c>
      <c r="D816" s="20">
        <f>LOOKUP(B816,'Batch 5'!$K$34:$K$606,'Batch 5'!$L$34:$L$606)</f>
        <v>3120</v>
      </c>
      <c r="E816" s="20">
        <f>LOOKUP(B816,'Batch 5'!$C$34:$C$625,'Batch 5'!$E$34:$E$625)</f>
        <v>26100</v>
      </c>
      <c r="F816" s="20">
        <f t="shared" si="36"/>
        <v>3.12</v>
      </c>
      <c r="G816" s="20">
        <f t="shared" si="37"/>
        <v>26.1</v>
      </c>
      <c r="H816" s="26">
        <f>LOOKUP(B816,'Batch 5'!$K$34:$K$606,'Batch 5'!$P$34:$P$606)</f>
        <v>0.41550000000000004</v>
      </c>
      <c r="I816" s="28">
        <f t="shared" si="38"/>
        <v>19.257525000000008</v>
      </c>
    </row>
    <row r="817" spans="2:9" ht="20.100000000000001" customHeight="1" x14ac:dyDescent="0.2">
      <c r="B817" s="20">
        <v>130</v>
      </c>
      <c r="C817" s="20">
        <v>801</v>
      </c>
      <c r="D817" s="20">
        <f>LOOKUP(B817,'Batch 5'!$K$34:$K$606,'Batch 5'!$L$34:$L$606)</f>
        <v>3080</v>
      </c>
      <c r="E817" s="20">
        <f>LOOKUP(B817,'Batch 5'!$C$34:$C$625,'Batch 5'!$E$34:$E$625)</f>
        <v>26100</v>
      </c>
      <c r="F817" s="20">
        <f t="shared" si="36"/>
        <v>3.08</v>
      </c>
      <c r="G817" s="20">
        <f t="shared" si="37"/>
        <v>26.1</v>
      </c>
      <c r="H817" s="26">
        <f>LOOKUP(B817,'Batch 5'!$K$34:$K$606,'Batch 5'!$P$34:$P$606)</f>
        <v>0.41650000000000004</v>
      </c>
      <c r="I817" s="28">
        <f t="shared" si="38"/>
        <v>19.282485000000008</v>
      </c>
    </row>
    <row r="818" spans="2:9" ht="20.100000000000001" customHeight="1" x14ac:dyDescent="0.2">
      <c r="B818" s="20">
        <v>131</v>
      </c>
      <c r="C818" s="20">
        <v>802</v>
      </c>
      <c r="D818" s="20">
        <f>LOOKUP(B818,'Batch 5'!$K$34:$K$606,'Batch 5'!$L$34:$L$606)</f>
        <v>3050</v>
      </c>
      <c r="E818" s="20">
        <f>LOOKUP(B818,'Batch 5'!$C$34:$C$625,'Batch 5'!$E$34:$E$625)</f>
        <v>26100</v>
      </c>
      <c r="F818" s="20">
        <f t="shared" si="36"/>
        <v>3.05</v>
      </c>
      <c r="G818" s="20">
        <f t="shared" si="37"/>
        <v>26.1</v>
      </c>
      <c r="H818" s="26">
        <f>LOOKUP(B818,'Batch 5'!$K$34:$K$606,'Batch 5'!$P$34:$P$606)</f>
        <v>0.41700000000000004</v>
      </c>
      <c r="I818" s="28">
        <f t="shared" si="38"/>
        <v>19.307490000000008</v>
      </c>
    </row>
    <row r="819" spans="2:9" ht="20.100000000000001" customHeight="1" x14ac:dyDescent="0.2">
      <c r="B819" s="20">
        <v>132</v>
      </c>
      <c r="C819" s="20">
        <v>803</v>
      </c>
      <c r="D819" s="20">
        <f>LOOKUP(B819,'Batch 5'!$K$34:$K$606,'Batch 5'!$L$34:$L$606)</f>
        <v>3020</v>
      </c>
      <c r="E819" s="20">
        <f>LOOKUP(B819,'Batch 5'!$C$34:$C$625,'Batch 5'!$E$34:$E$625)</f>
        <v>26100</v>
      </c>
      <c r="F819" s="20">
        <f t="shared" si="36"/>
        <v>3.02</v>
      </c>
      <c r="G819" s="20">
        <f t="shared" si="37"/>
        <v>26.1</v>
      </c>
      <c r="H819" s="26">
        <f>LOOKUP(B819,'Batch 5'!$K$34:$K$606,'Batch 5'!$P$34:$P$606)</f>
        <v>0.41850000000000009</v>
      </c>
      <c r="I819" s="28">
        <f t="shared" si="38"/>
        <v>19.33255500000001</v>
      </c>
    </row>
    <row r="820" spans="2:9" ht="20.100000000000001" customHeight="1" x14ac:dyDescent="0.2">
      <c r="B820" s="20">
        <v>133</v>
      </c>
      <c r="C820" s="20">
        <v>804</v>
      </c>
      <c r="D820" s="20">
        <f>LOOKUP(B820,'Batch 5'!$K$34:$K$606,'Batch 5'!$L$34:$L$606)</f>
        <v>2980</v>
      </c>
      <c r="E820" s="20">
        <f>LOOKUP(B820,'Batch 5'!$C$34:$C$625,'Batch 5'!$E$34:$E$625)</f>
        <v>26100</v>
      </c>
      <c r="F820" s="20">
        <f t="shared" si="36"/>
        <v>2.98</v>
      </c>
      <c r="G820" s="20">
        <f t="shared" si="37"/>
        <v>26.1</v>
      </c>
      <c r="H820" s="26">
        <f>LOOKUP(B820,'Batch 5'!$K$34:$K$606,'Batch 5'!$P$34:$P$606)</f>
        <v>0.41900000000000004</v>
      </c>
      <c r="I820" s="28">
        <f t="shared" si="38"/>
        <v>19.357680000000009</v>
      </c>
    </row>
    <row r="821" spans="2:9" ht="20.100000000000001" customHeight="1" x14ac:dyDescent="0.2">
      <c r="B821" s="20">
        <v>134</v>
      </c>
      <c r="C821" s="20">
        <v>805</v>
      </c>
      <c r="D821" s="20">
        <f>LOOKUP(B821,'Batch 5'!$K$34:$K$606,'Batch 5'!$L$34:$L$606)</f>
        <v>2950</v>
      </c>
      <c r="E821" s="20">
        <f>LOOKUP(B821,'Batch 5'!$C$34:$C$625,'Batch 5'!$E$34:$E$625)</f>
        <v>26100</v>
      </c>
      <c r="F821" s="20">
        <f t="shared" si="36"/>
        <v>2.95</v>
      </c>
      <c r="G821" s="20">
        <f t="shared" si="37"/>
        <v>26.1</v>
      </c>
      <c r="H821" s="26">
        <f>LOOKUP(B821,'Batch 5'!$K$34:$K$606,'Batch 5'!$P$34:$P$606)</f>
        <v>0.42050000000000004</v>
      </c>
      <c r="I821" s="28">
        <f t="shared" si="38"/>
        <v>19.38286500000001</v>
      </c>
    </row>
    <row r="822" spans="2:9" ht="20.100000000000001" customHeight="1" x14ac:dyDescent="0.2">
      <c r="B822" s="20">
        <v>135</v>
      </c>
      <c r="C822" s="20">
        <v>806</v>
      </c>
      <c r="D822" s="20">
        <f>LOOKUP(B822,'Batch 5'!$K$34:$K$606,'Batch 5'!$L$34:$L$606)</f>
        <v>2910</v>
      </c>
      <c r="E822" s="20">
        <f>LOOKUP(B822,'Batch 5'!$C$34:$C$625,'Batch 5'!$E$34:$E$625)</f>
        <v>26200</v>
      </c>
      <c r="F822" s="20">
        <f t="shared" si="36"/>
        <v>2.91</v>
      </c>
      <c r="G822" s="20">
        <f t="shared" si="37"/>
        <v>26.2</v>
      </c>
      <c r="H822" s="26">
        <f>LOOKUP(B822,'Batch 5'!$K$34:$K$606,'Batch 5'!$P$34:$P$606)</f>
        <v>0.42133333333333339</v>
      </c>
      <c r="I822" s="28">
        <f t="shared" si="38"/>
        <v>19.408120000000011</v>
      </c>
    </row>
    <row r="823" spans="2:9" ht="20.100000000000001" customHeight="1" x14ac:dyDescent="0.2">
      <c r="B823" s="20">
        <v>136</v>
      </c>
      <c r="C823" s="20">
        <v>807</v>
      </c>
      <c r="D823" s="20">
        <f>LOOKUP(B823,'Batch 5'!$K$34:$K$606,'Batch 5'!$L$34:$L$606)</f>
        <v>2880</v>
      </c>
      <c r="E823" s="20">
        <f>LOOKUP(B823,'Batch 5'!$C$34:$C$625,'Batch 5'!$E$34:$E$625)</f>
        <v>26200</v>
      </c>
      <c r="F823" s="20">
        <f t="shared" si="36"/>
        <v>2.88</v>
      </c>
      <c r="G823" s="20">
        <f t="shared" si="37"/>
        <v>26.2</v>
      </c>
      <c r="H823" s="26">
        <f>LOOKUP(B823,'Batch 5'!$K$34:$K$606,'Batch 5'!$P$34:$P$606)</f>
        <v>0.42249999999999999</v>
      </c>
      <c r="I823" s="28">
        <f t="shared" si="38"/>
        <v>19.43343500000001</v>
      </c>
    </row>
    <row r="824" spans="2:9" ht="20.100000000000001" customHeight="1" x14ac:dyDescent="0.2">
      <c r="B824" s="20">
        <v>137</v>
      </c>
      <c r="C824" s="20">
        <v>808</v>
      </c>
      <c r="D824" s="20">
        <f>LOOKUP(B824,'Batch 5'!$K$34:$K$606,'Batch 5'!$L$34:$L$606)</f>
        <v>2850</v>
      </c>
      <c r="E824" s="20">
        <f>LOOKUP(B824,'Batch 5'!$C$34:$C$625,'Batch 5'!$E$34:$E$625)</f>
        <v>26200</v>
      </c>
      <c r="F824" s="20">
        <f t="shared" si="36"/>
        <v>2.85</v>
      </c>
      <c r="G824" s="20">
        <f t="shared" si="37"/>
        <v>26.2</v>
      </c>
      <c r="H824" s="26">
        <f>LOOKUP(B824,'Batch 5'!$K$34:$K$606,'Batch 5'!$P$34:$P$606)</f>
        <v>0.42350000000000004</v>
      </c>
      <c r="I824" s="28">
        <f t="shared" si="38"/>
        <v>19.458815000000008</v>
      </c>
    </row>
    <row r="825" spans="2:9" ht="20.100000000000001" customHeight="1" x14ac:dyDescent="0.2">
      <c r="B825" s="20">
        <v>138</v>
      </c>
      <c r="C825" s="20">
        <v>809</v>
      </c>
      <c r="D825" s="20">
        <f>LOOKUP(B825,'Batch 5'!$K$34:$K$606,'Batch 5'!$L$34:$L$606)</f>
        <v>2810</v>
      </c>
      <c r="E825" s="20">
        <f>LOOKUP(B825,'Batch 5'!$C$34:$C$625,'Batch 5'!$E$34:$E$625)</f>
        <v>26200</v>
      </c>
      <c r="F825" s="20">
        <f t="shared" si="36"/>
        <v>2.81</v>
      </c>
      <c r="G825" s="20">
        <f t="shared" si="37"/>
        <v>26.2</v>
      </c>
      <c r="H825" s="26">
        <f>LOOKUP(B825,'Batch 5'!$K$34:$K$606,'Batch 5'!$P$34:$P$606)</f>
        <v>0.42450000000000004</v>
      </c>
      <c r="I825" s="28">
        <f t="shared" si="38"/>
        <v>19.484255000000008</v>
      </c>
    </row>
    <row r="826" spans="2:9" ht="20.100000000000001" customHeight="1" x14ac:dyDescent="0.2">
      <c r="B826" s="20">
        <v>139</v>
      </c>
      <c r="C826" s="20">
        <v>810</v>
      </c>
      <c r="D826" s="20">
        <f>LOOKUP(B826,'Batch 5'!$K$34:$K$606,'Batch 5'!$L$34:$L$606)</f>
        <v>2780</v>
      </c>
      <c r="E826" s="20">
        <f>LOOKUP(B826,'Batch 5'!$C$34:$C$625,'Batch 5'!$E$34:$E$625)</f>
        <v>26100</v>
      </c>
      <c r="F826" s="20">
        <f t="shared" si="36"/>
        <v>2.78</v>
      </c>
      <c r="G826" s="20">
        <f t="shared" si="37"/>
        <v>26.1</v>
      </c>
      <c r="H826" s="26">
        <f>LOOKUP(B826,'Batch 5'!$K$34:$K$606,'Batch 5'!$P$34:$P$606)</f>
        <v>0.42549999999999999</v>
      </c>
      <c r="I826" s="28">
        <f t="shared" si="38"/>
        <v>19.509755000000009</v>
      </c>
    </row>
    <row r="827" spans="2:9" ht="20.100000000000001" customHeight="1" x14ac:dyDescent="0.2">
      <c r="B827" s="20">
        <v>140</v>
      </c>
      <c r="C827" s="20">
        <v>811</v>
      </c>
      <c r="D827" s="20">
        <f>LOOKUP(B827,'Batch 5'!$K$34:$K$606,'Batch 5'!$L$34:$L$606)</f>
        <v>2750</v>
      </c>
      <c r="E827" s="20">
        <f>LOOKUP(B827,'Batch 5'!$C$34:$C$625,'Batch 5'!$E$34:$E$625)</f>
        <v>26100</v>
      </c>
      <c r="F827" s="20">
        <f t="shared" si="36"/>
        <v>2.75</v>
      </c>
      <c r="G827" s="20">
        <f t="shared" si="37"/>
        <v>26.1</v>
      </c>
      <c r="H827" s="26">
        <f>LOOKUP(B827,'Batch 5'!$K$34:$K$606,'Batch 5'!$P$34:$P$606)</f>
        <v>0.42750000000000005</v>
      </c>
      <c r="I827" s="28">
        <f t="shared" si="38"/>
        <v>19.53534500000001</v>
      </c>
    </row>
    <row r="828" spans="2:9" ht="20.100000000000001" customHeight="1" x14ac:dyDescent="0.2">
      <c r="B828" s="20">
        <v>141</v>
      </c>
      <c r="C828" s="20">
        <v>812</v>
      </c>
      <c r="D828" s="20">
        <f>LOOKUP(B828,'Batch 5'!$K$34:$K$606,'Batch 5'!$L$34:$L$606)</f>
        <v>2710</v>
      </c>
      <c r="E828" s="20">
        <f>LOOKUP(B828,'Batch 5'!$C$34:$C$625,'Batch 5'!$E$34:$E$625)</f>
        <v>26100</v>
      </c>
      <c r="F828" s="20">
        <f t="shared" si="36"/>
        <v>2.71</v>
      </c>
      <c r="G828" s="20">
        <f t="shared" si="37"/>
        <v>26.1</v>
      </c>
      <c r="H828" s="26">
        <f>LOOKUP(B828,'Batch 5'!$K$34:$K$606,'Batch 5'!$P$34:$P$606)</f>
        <v>0.42850000000000005</v>
      </c>
      <c r="I828" s="28">
        <f t="shared" si="38"/>
        <v>19.561025000000011</v>
      </c>
    </row>
    <row r="829" spans="2:9" ht="20.100000000000001" customHeight="1" x14ac:dyDescent="0.2">
      <c r="B829" s="20">
        <v>142</v>
      </c>
      <c r="C829" s="20">
        <v>813</v>
      </c>
      <c r="D829" s="20">
        <f>LOOKUP(B829,'Batch 5'!$K$34:$K$606,'Batch 5'!$L$34:$L$606)</f>
        <v>2680</v>
      </c>
      <c r="E829" s="20">
        <f>LOOKUP(B829,'Batch 5'!$C$34:$C$625,'Batch 5'!$E$34:$E$625)</f>
        <v>26200</v>
      </c>
      <c r="F829" s="20">
        <f t="shared" si="36"/>
        <v>2.68</v>
      </c>
      <c r="G829" s="20">
        <f t="shared" si="37"/>
        <v>26.2</v>
      </c>
      <c r="H829" s="26">
        <f>LOOKUP(B829,'Batch 5'!$K$34:$K$606,'Batch 5'!$P$34:$P$606)</f>
        <v>0.42900000000000005</v>
      </c>
      <c r="I829" s="28">
        <f t="shared" si="38"/>
        <v>19.586750000000013</v>
      </c>
    </row>
    <row r="830" spans="2:9" ht="20.100000000000001" customHeight="1" x14ac:dyDescent="0.2">
      <c r="B830" s="20">
        <v>143</v>
      </c>
      <c r="C830" s="20">
        <v>814</v>
      </c>
      <c r="D830" s="20">
        <f>LOOKUP(B830,'Batch 5'!$K$34:$K$606,'Batch 5'!$L$34:$L$606)</f>
        <v>2650</v>
      </c>
      <c r="E830" s="20">
        <f>LOOKUP(B830,'Batch 5'!$C$34:$C$625,'Batch 5'!$E$34:$E$625)</f>
        <v>26200</v>
      </c>
      <c r="F830" s="20">
        <f t="shared" si="36"/>
        <v>2.65</v>
      </c>
      <c r="G830" s="20">
        <f t="shared" si="37"/>
        <v>26.2</v>
      </c>
      <c r="H830" s="26">
        <f>LOOKUP(B830,'Batch 5'!$K$34:$K$606,'Batch 5'!$P$34:$P$606)</f>
        <v>0.43049999999999999</v>
      </c>
      <c r="I830" s="28">
        <f t="shared" si="38"/>
        <v>19.612535000000012</v>
      </c>
    </row>
    <row r="831" spans="2:9" ht="20.100000000000001" customHeight="1" x14ac:dyDescent="0.2">
      <c r="B831" s="20">
        <v>144</v>
      </c>
      <c r="C831" s="20">
        <v>815</v>
      </c>
      <c r="D831" s="20">
        <f>LOOKUP(B831,'Batch 5'!$K$34:$K$606,'Batch 5'!$L$34:$L$606)</f>
        <v>2610</v>
      </c>
      <c r="E831" s="20">
        <f>LOOKUP(B831,'Batch 5'!$C$34:$C$625,'Batch 5'!$E$34:$E$625)</f>
        <v>26200</v>
      </c>
      <c r="F831" s="20">
        <f t="shared" si="36"/>
        <v>2.61</v>
      </c>
      <c r="G831" s="20">
        <f t="shared" si="37"/>
        <v>26.2</v>
      </c>
      <c r="H831" s="26">
        <f>LOOKUP(B831,'Batch 5'!$K$34:$K$606,'Batch 5'!$P$34:$P$606)</f>
        <v>0.43200000000000005</v>
      </c>
      <c r="I831" s="28">
        <f t="shared" si="38"/>
        <v>19.638410000000011</v>
      </c>
    </row>
    <row r="832" spans="2:9" ht="20.100000000000001" customHeight="1" x14ac:dyDescent="0.2">
      <c r="B832" s="20">
        <v>145</v>
      </c>
      <c r="C832" s="20">
        <v>816</v>
      </c>
      <c r="D832" s="20">
        <f>LOOKUP(B832,'Batch 5'!$K$34:$K$606,'Batch 5'!$L$34:$L$606)</f>
        <v>2580</v>
      </c>
      <c r="E832" s="20">
        <f>LOOKUP(B832,'Batch 5'!$C$34:$C$625,'Batch 5'!$E$34:$E$625)</f>
        <v>26200</v>
      </c>
      <c r="F832" s="20">
        <f t="shared" si="36"/>
        <v>2.58</v>
      </c>
      <c r="G832" s="20">
        <f t="shared" si="37"/>
        <v>26.2</v>
      </c>
      <c r="H832" s="26">
        <f>LOOKUP(B832,'Batch 5'!$K$34:$K$606,'Batch 5'!$P$34:$P$606)</f>
        <v>0.43250000000000005</v>
      </c>
      <c r="I832" s="28">
        <f t="shared" si="38"/>
        <v>19.664345000000012</v>
      </c>
    </row>
    <row r="833" spans="2:9" ht="20.100000000000001" customHeight="1" x14ac:dyDescent="0.2">
      <c r="B833" s="20">
        <v>146</v>
      </c>
      <c r="C833" s="20">
        <v>817</v>
      </c>
      <c r="D833" s="20">
        <f>LOOKUP(B833,'Batch 5'!$K$34:$K$606,'Batch 5'!$L$34:$L$606)</f>
        <v>2540</v>
      </c>
      <c r="E833" s="20">
        <f>LOOKUP(B833,'Batch 5'!$C$34:$C$625,'Batch 5'!$E$34:$E$625)</f>
        <v>26200</v>
      </c>
      <c r="F833" s="20">
        <f t="shared" si="36"/>
        <v>2.54</v>
      </c>
      <c r="G833" s="20">
        <f t="shared" si="37"/>
        <v>26.2</v>
      </c>
      <c r="H833" s="26">
        <f>LOOKUP(B833,'Batch 5'!$K$34:$K$606,'Batch 5'!$P$34:$P$606)</f>
        <v>0.4335</v>
      </c>
      <c r="I833" s="28">
        <f t="shared" si="38"/>
        <v>19.690325000000012</v>
      </c>
    </row>
    <row r="834" spans="2:9" ht="20.100000000000001" customHeight="1" x14ac:dyDescent="0.2">
      <c r="B834" s="20">
        <v>147</v>
      </c>
      <c r="C834" s="20">
        <v>818</v>
      </c>
      <c r="D834" s="20">
        <f>LOOKUP(B834,'Batch 5'!$K$34:$K$606,'Batch 5'!$L$34:$L$606)</f>
        <v>2510</v>
      </c>
      <c r="E834" s="20">
        <f>LOOKUP(B834,'Batch 5'!$C$34:$C$625,'Batch 5'!$E$34:$E$625)</f>
        <v>26200</v>
      </c>
      <c r="F834" s="20">
        <f t="shared" si="36"/>
        <v>2.5099999999999998</v>
      </c>
      <c r="G834" s="20">
        <f t="shared" si="37"/>
        <v>26.2</v>
      </c>
      <c r="H834" s="26">
        <f>LOOKUP(B834,'Batch 5'!$K$34:$K$606,'Batch 5'!$P$34:$P$606)</f>
        <v>0.43600000000000005</v>
      </c>
      <c r="I834" s="28">
        <f t="shared" si="38"/>
        <v>19.71641000000001</v>
      </c>
    </row>
    <row r="835" spans="2:9" ht="20.100000000000001" customHeight="1" x14ac:dyDescent="0.2">
      <c r="B835" s="20">
        <v>148</v>
      </c>
      <c r="C835" s="20">
        <v>819</v>
      </c>
      <c r="D835" s="20">
        <f>LOOKUP(B835,'Batch 5'!$K$34:$K$606,'Batch 5'!$L$34:$L$606)</f>
        <v>2480</v>
      </c>
      <c r="E835" s="20">
        <f>LOOKUP(B835,'Batch 5'!$C$34:$C$625,'Batch 5'!$E$34:$E$625)</f>
        <v>26200</v>
      </c>
      <c r="F835" s="20">
        <f t="shared" si="36"/>
        <v>2.48</v>
      </c>
      <c r="G835" s="20">
        <f t="shared" si="37"/>
        <v>26.2</v>
      </c>
      <c r="H835" s="26">
        <f>LOOKUP(B835,'Batch 5'!$K$34:$K$606,'Batch 5'!$P$34:$P$606)</f>
        <v>0.43600000000000005</v>
      </c>
      <c r="I835" s="28">
        <f t="shared" si="38"/>
        <v>19.742570000000011</v>
      </c>
    </row>
    <row r="836" spans="2:9" ht="20.100000000000001" customHeight="1" x14ac:dyDescent="0.2">
      <c r="B836" s="20">
        <v>149</v>
      </c>
      <c r="C836" s="20">
        <v>820</v>
      </c>
      <c r="D836" s="20">
        <f>LOOKUP(B836,'Batch 5'!$K$34:$K$606,'Batch 5'!$L$34:$L$606)</f>
        <v>2440</v>
      </c>
      <c r="E836" s="20">
        <f>LOOKUP(B836,'Batch 5'!$C$34:$C$625,'Batch 5'!$E$34:$E$625)</f>
        <v>26200</v>
      </c>
      <c r="F836" s="20">
        <f t="shared" si="36"/>
        <v>2.44</v>
      </c>
      <c r="G836" s="20">
        <f t="shared" si="37"/>
        <v>26.2</v>
      </c>
      <c r="H836" s="26">
        <f>LOOKUP(B836,'Batch 5'!$K$34:$K$606,'Batch 5'!$P$34:$P$606)</f>
        <v>0.438</v>
      </c>
      <c r="I836" s="28">
        <f t="shared" si="38"/>
        <v>19.76879000000001</v>
      </c>
    </row>
    <row r="837" spans="2:9" ht="20.100000000000001" customHeight="1" x14ac:dyDescent="0.2">
      <c r="B837" s="20">
        <v>150</v>
      </c>
      <c r="C837" s="20">
        <v>821</v>
      </c>
      <c r="D837" s="20">
        <f>LOOKUP(B837,'Batch 5'!$K$34:$K$606,'Batch 5'!$L$34:$L$606)</f>
        <v>2410</v>
      </c>
      <c r="E837" s="20">
        <f>LOOKUP(B837,'Batch 5'!$C$34:$C$625,'Batch 5'!$E$34:$E$625)</f>
        <v>26200</v>
      </c>
      <c r="F837" s="20">
        <f t="shared" si="36"/>
        <v>2.41</v>
      </c>
      <c r="G837" s="20">
        <f t="shared" si="37"/>
        <v>26.2</v>
      </c>
      <c r="H837" s="26">
        <f>LOOKUP(B837,'Batch 5'!$K$34:$K$606,'Batch 5'!$P$34:$P$606)</f>
        <v>0.44000000000000006</v>
      </c>
      <c r="I837" s="28">
        <f t="shared" si="38"/>
        <v>19.795130000000011</v>
      </c>
    </row>
    <row r="838" spans="2:9" ht="20.100000000000001" customHeight="1" x14ac:dyDescent="0.2">
      <c r="B838" s="20">
        <v>151</v>
      </c>
      <c r="C838" s="20">
        <v>822</v>
      </c>
      <c r="D838" s="20">
        <f>LOOKUP(B838,'Batch 5'!$K$34:$K$606,'Batch 5'!$L$34:$L$606)</f>
        <v>2380</v>
      </c>
      <c r="E838" s="20">
        <f>LOOKUP(B838,'Batch 5'!$C$34:$C$625,'Batch 5'!$E$34:$E$625)</f>
        <v>26200</v>
      </c>
      <c r="F838" s="20">
        <f t="shared" si="36"/>
        <v>2.38</v>
      </c>
      <c r="G838" s="20">
        <f t="shared" si="37"/>
        <v>26.2</v>
      </c>
      <c r="H838" s="26">
        <f>LOOKUP(B838,'Batch 5'!$K$34:$K$606,'Batch 5'!$P$34:$P$606)</f>
        <v>0.44050000000000006</v>
      </c>
      <c r="I838" s="28">
        <f t="shared" si="38"/>
        <v>19.821545000000011</v>
      </c>
    </row>
    <row r="839" spans="2:9" ht="20.100000000000001" customHeight="1" x14ac:dyDescent="0.2">
      <c r="B839" s="20">
        <v>152</v>
      </c>
      <c r="C839" s="20">
        <v>823</v>
      </c>
      <c r="D839" s="20">
        <f>LOOKUP(B839,'Batch 5'!$K$34:$K$606,'Batch 5'!$L$34:$L$606)</f>
        <v>2350</v>
      </c>
      <c r="E839" s="20">
        <f>LOOKUP(B839,'Batch 5'!$C$34:$C$625,'Batch 5'!$E$34:$E$625)</f>
        <v>26200</v>
      </c>
      <c r="F839" s="20">
        <f t="shared" si="36"/>
        <v>2.35</v>
      </c>
      <c r="G839" s="20">
        <f t="shared" si="37"/>
        <v>26.2</v>
      </c>
      <c r="H839" s="26">
        <f>LOOKUP(B839,'Batch 5'!$K$34:$K$606,'Batch 5'!$P$34:$P$606)</f>
        <v>0.442</v>
      </c>
      <c r="I839" s="28">
        <f t="shared" si="38"/>
        <v>19.848020000000012</v>
      </c>
    </row>
    <row r="840" spans="2:9" ht="20.100000000000001" customHeight="1" x14ac:dyDescent="0.2">
      <c r="B840" s="20">
        <v>153</v>
      </c>
      <c r="C840" s="20">
        <v>824</v>
      </c>
      <c r="D840" s="20">
        <f>LOOKUP(B840,'Batch 5'!$K$34:$K$606,'Batch 5'!$L$34:$L$606)</f>
        <v>2310</v>
      </c>
      <c r="E840" s="20">
        <f>LOOKUP(B840,'Batch 5'!$C$34:$C$625,'Batch 5'!$E$34:$E$625)</f>
        <v>26300</v>
      </c>
      <c r="F840" s="20">
        <f t="shared" si="36"/>
        <v>2.31</v>
      </c>
      <c r="G840" s="20">
        <f t="shared" si="37"/>
        <v>26.3</v>
      </c>
      <c r="H840" s="26">
        <f>LOOKUP(B840,'Batch 5'!$K$34:$K$606,'Batch 5'!$P$34:$P$606)</f>
        <v>0.44400000000000006</v>
      </c>
      <c r="I840" s="28">
        <f t="shared" si="38"/>
        <v>19.874600000000012</v>
      </c>
    </row>
    <row r="841" spans="2:9" ht="20.100000000000001" customHeight="1" x14ac:dyDescent="0.2">
      <c r="B841" s="20">
        <v>154</v>
      </c>
      <c r="C841" s="20">
        <v>825</v>
      </c>
      <c r="D841" s="20">
        <f>LOOKUP(B841,'Batch 5'!$K$34:$K$606,'Batch 5'!$L$34:$L$606)</f>
        <v>2280</v>
      </c>
      <c r="E841" s="20">
        <f>LOOKUP(B841,'Batch 5'!$C$34:$C$625,'Batch 5'!$E$34:$E$625)</f>
        <v>26300</v>
      </c>
      <c r="F841" s="20">
        <f t="shared" si="36"/>
        <v>2.2799999999999998</v>
      </c>
      <c r="G841" s="20">
        <f t="shared" si="37"/>
        <v>26.3</v>
      </c>
      <c r="H841" s="26">
        <f>LOOKUP(B841,'Batch 5'!$K$34:$K$606,'Batch 5'!$P$34:$P$606)</f>
        <v>0.44500000000000006</v>
      </c>
      <c r="I841" s="28">
        <f t="shared" si="38"/>
        <v>19.901270000000011</v>
      </c>
    </row>
    <row r="842" spans="2:9" ht="20.100000000000001" customHeight="1" x14ac:dyDescent="0.2">
      <c r="B842" s="20">
        <v>155</v>
      </c>
      <c r="C842" s="20">
        <v>826</v>
      </c>
      <c r="D842" s="20">
        <f>LOOKUP(B842,'Batch 5'!$K$34:$K$606,'Batch 5'!$L$34:$L$606)</f>
        <v>2250</v>
      </c>
      <c r="E842" s="20">
        <f>LOOKUP(B842,'Batch 5'!$C$34:$C$625,'Batch 5'!$E$34:$E$625)</f>
        <v>26300</v>
      </c>
      <c r="F842" s="20">
        <f t="shared" si="36"/>
        <v>2.25</v>
      </c>
      <c r="G842" s="20">
        <f t="shared" si="37"/>
        <v>26.3</v>
      </c>
      <c r="H842" s="26">
        <f>LOOKUP(B842,'Batch 5'!$K$34:$K$606,'Batch 5'!$P$34:$P$606)</f>
        <v>0.44800000000000006</v>
      </c>
      <c r="I842" s="28">
        <f t="shared" si="38"/>
        <v>19.928060000000009</v>
      </c>
    </row>
    <row r="843" spans="2:9" ht="20.100000000000001" customHeight="1" x14ac:dyDescent="0.2">
      <c r="B843" s="20">
        <v>156</v>
      </c>
      <c r="C843" s="20">
        <v>827</v>
      </c>
      <c r="D843" s="20">
        <f>LOOKUP(B843,'Batch 5'!$K$34:$K$606,'Batch 5'!$L$34:$L$606)</f>
        <v>2210</v>
      </c>
      <c r="E843" s="20">
        <f>LOOKUP(B843,'Batch 5'!$C$34:$C$625,'Batch 5'!$E$34:$E$625)</f>
        <v>26300</v>
      </c>
      <c r="F843" s="20">
        <f t="shared" si="36"/>
        <v>2.21</v>
      </c>
      <c r="G843" s="20">
        <f t="shared" si="37"/>
        <v>26.3</v>
      </c>
      <c r="H843" s="26">
        <f>LOOKUP(B843,'Batch 5'!$K$34:$K$606,'Batch 5'!$P$34:$P$606)</f>
        <v>0.44900000000000007</v>
      </c>
      <c r="I843" s="28">
        <f t="shared" si="38"/>
        <v>19.95497000000001</v>
      </c>
    </row>
    <row r="844" spans="2:9" ht="20.100000000000001" customHeight="1" x14ac:dyDescent="0.2">
      <c r="B844" s="20">
        <v>157</v>
      </c>
      <c r="C844" s="20">
        <v>828</v>
      </c>
      <c r="D844" s="20">
        <f>LOOKUP(B844,'Batch 5'!$K$34:$K$606,'Batch 5'!$L$34:$L$606)</f>
        <v>2180</v>
      </c>
      <c r="E844" s="20">
        <f>LOOKUP(B844,'Batch 5'!$C$34:$C$625,'Batch 5'!$E$34:$E$625)</f>
        <v>26300</v>
      </c>
      <c r="F844" s="20">
        <f t="shared" si="36"/>
        <v>2.1800000000000002</v>
      </c>
      <c r="G844" s="20">
        <f t="shared" si="37"/>
        <v>26.3</v>
      </c>
      <c r="H844" s="26">
        <f>LOOKUP(B844,'Batch 5'!$K$34:$K$606,'Batch 5'!$P$34:$P$606)</f>
        <v>0.44900000000000007</v>
      </c>
      <c r="I844" s="28">
        <f t="shared" si="38"/>
        <v>19.98191000000001</v>
      </c>
    </row>
    <row r="845" spans="2:9" ht="20.100000000000001" customHeight="1" x14ac:dyDescent="0.2">
      <c r="B845" s="20">
        <v>158</v>
      </c>
      <c r="C845" s="20">
        <v>829</v>
      </c>
      <c r="D845" s="20">
        <f>LOOKUP(B845,'Batch 5'!$K$34:$K$606,'Batch 5'!$L$34:$L$606)</f>
        <v>2150</v>
      </c>
      <c r="E845" s="20">
        <f>LOOKUP(B845,'Batch 5'!$C$34:$C$625,'Batch 5'!$E$34:$E$625)</f>
        <v>26300</v>
      </c>
      <c r="F845" s="20">
        <f t="shared" si="36"/>
        <v>2.15</v>
      </c>
      <c r="G845" s="20">
        <f t="shared" si="37"/>
        <v>26.3</v>
      </c>
      <c r="H845" s="26">
        <f>LOOKUP(B845,'Batch 5'!$K$34:$K$606,'Batch 5'!$P$34:$P$606)</f>
        <v>0.45199999999999996</v>
      </c>
      <c r="I845" s="28">
        <f t="shared" si="38"/>
        <v>20.00894000000001</v>
      </c>
    </row>
    <row r="846" spans="2:9" ht="20.100000000000001" customHeight="1" x14ac:dyDescent="0.2">
      <c r="B846" s="20">
        <v>159</v>
      </c>
      <c r="C846" s="20">
        <v>830</v>
      </c>
      <c r="D846" s="20">
        <f>LOOKUP(B846,'Batch 5'!$K$34:$K$606,'Batch 5'!$L$34:$L$606)</f>
        <v>2110</v>
      </c>
      <c r="E846" s="20">
        <f>LOOKUP(B846,'Batch 5'!$C$34:$C$625,'Batch 5'!$E$34:$E$625)</f>
        <v>26300</v>
      </c>
      <c r="F846" s="20">
        <f t="shared" si="36"/>
        <v>2.11</v>
      </c>
      <c r="G846" s="20">
        <f t="shared" si="37"/>
        <v>26.3</v>
      </c>
      <c r="H846" s="26">
        <f>LOOKUP(B846,'Batch 5'!$K$34:$K$606,'Batch 5'!$P$34:$P$606)</f>
        <v>0.45400000000000001</v>
      </c>
      <c r="I846" s="28">
        <f t="shared" si="38"/>
        <v>20.036120000000011</v>
      </c>
    </row>
    <row r="847" spans="2:9" ht="20.100000000000001" customHeight="1" x14ac:dyDescent="0.2">
      <c r="B847" s="20">
        <v>160</v>
      </c>
      <c r="C847" s="20">
        <v>831</v>
      </c>
      <c r="D847" s="20">
        <f>LOOKUP(B847,'Batch 5'!$K$34:$K$606,'Batch 5'!$L$34:$L$606)</f>
        <v>2080</v>
      </c>
      <c r="E847" s="20">
        <f>LOOKUP(B847,'Batch 5'!$C$34:$C$625,'Batch 5'!$E$34:$E$625)</f>
        <v>26300</v>
      </c>
      <c r="F847" s="20">
        <f t="shared" si="36"/>
        <v>2.08</v>
      </c>
      <c r="G847" s="20">
        <f t="shared" si="37"/>
        <v>26.3</v>
      </c>
      <c r="H847" s="26">
        <f>LOOKUP(B847,'Batch 5'!$K$34:$K$606,'Batch 5'!$P$34:$P$606)</f>
        <v>0.45599999999999996</v>
      </c>
      <c r="I847" s="28">
        <f t="shared" si="38"/>
        <v>20.063420000000011</v>
      </c>
    </row>
    <row r="848" spans="2:9" ht="20.100000000000001" customHeight="1" x14ac:dyDescent="0.2">
      <c r="B848" s="20">
        <v>161</v>
      </c>
      <c r="C848" s="20">
        <v>832</v>
      </c>
      <c r="D848" s="20">
        <f>LOOKUP(B848,'Batch 5'!$K$34:$K$606,'Batch 5'!$L$34:$L$606)</f>
        <v>2050</v>
      </c>
      <c r="E848" s="20">
        <f>LOOKUP(B848,'Batch 5'!$C$34:$C$625,'Batch 5'!$E$34:$E$625)</f>
        <v>26300</v>
      </c>
      <c r="F848" s="20">
        <f t="shared" si="36"/>
        <v>2.0499999999999998</v>
      </c>
      <c r="G848" s="20">
        <f t="shared" si="37"/>
        <v>26.3</v>
      </c>
      <c r="H848" s="26">
        <f>LOOKUP(B848,'Batch 5'!$K$34:$K$606,'Batch 5'!$P$34:$P$606)</f>
        <v>0.45750000000000002</v>
      </c>
      <c r="I848" s="28">
        <f t="shared" si="38"/>
        <v>20.090825000000013</v>
      </c>
    </row>
    <row r="849" spans="2:9" ht="20.100000000000001" customHeight="1" x14ac:dyDescent="0.2">
      <c r="B849" s="20">
        <v>162</v>
      </c>
      <c r="C849" s="20">
        <v>833</v>
      </c>
      <c r="D849" s="20">
        <f>LOOKUP(B849,'Batch 5'!$K$34:$K$606,'Batch 5'!$L$34:$L$606)</f>
        <v>2020</v>
      </c>
      <c r="E849" s="20">
        <f>LOOKUP(B849,'Batch 5'!$C$34:$C$625,'Batch 5'!$E$34:$E$625)</f>
        <v>26300</v>
      </c>
      <c r="F849" s="20">
        <f t="shared" ref="F849:F912" si="39">D849/1000</f>
        <v>2.02</v>
      </c>
      <c r="G849" s="20">
        <f t="shared" ref="G849:G912" si="40">E849/1000</f>
        <v>26.3</v>
      </c>
      <c r="H849" s="26">
        <f>LOOKUP(B849,'Batch 5'!$K$34:$K$606,'Batch 5'!$P$34:$P$606)</f>
        <v>0.45900000000000002</v>
      </c>
      <c r="I849" s="28">
        <f t="shared" si="38"/>
        <v>20.118320000000011</v>
      </c>
    </row>
    <row r="850" spans="2:9" ht="20.100000000000001" customHeight="1" x14ac:dyDescent="0.2">
      <c r="B850" s="20">
        <v>163</v>
      </c>
      <c r="C850" s="20">
        <v>834</v>
      </c>
      <c r="D850" s="20">
        <f>LOOKUP(B850,'Batch 5'!$K$34:$K$606,'Batch 5'!$L$34:$L$606)</f>
        <v>1983</v>
      </c>
      <c r="E850" s="20">
        <f>LOOKUP(B850,'Batch 5'!$C$34:$C$625,'Batch 5'!$E$34:$E$625)</f>
        <v>26400</v>
      </c>
      <c r="F850" s="20">
        <f t="shared" si="39"/>
        <v>1.9830000000000001</v>
      </c>
      <c r="G850" s="20">
        <f t="shared" si="40"/>
        <v>26.4</v>
      </c>
      <c r="H850" s="26">
        <f>LOOKUP(B850,'Batch 5'!$K$34:$K$606,'Batch 5'!$P$34:$P$606)</f>
        <v>0.46200000000000002</v>
      </c>
      <c r="I850" s="28">
        <f t="shared" ref="I850:I913" si="41">AVERAGE(H850,H849)*((C850-C849)/60)*3.6+I849</f>
        <v>20.14595000000001</v>
      </c>
    </row>
    <row r="851" spans="2:9" ht="20.100000000000001" customHeight="1" x14ac:dyDescent="0.2">
      <c r="B851" s="20">
        <v>164</v>
      </c>
      <c r="C851" s="20">
        <v>835</v>
      </c>
      <c r="D851" s="20">
        <f>LOOKUP(B851,'Batch 5'!$K$34:$K$606,'Batch 5'!$L$34:$L$606)</f>
        <v>1950</v>
      </c>
      <c r="E851" s="20">
        <f>LOOKUP(B851,'Batch 5'!$C$34:$C$625,'Batch 5'!$E$34:$E$625)</f>
        <v>26400</v>
      </c>
      <c r="F851" s="20">
        <f t="shared" si="39"/>
        <v>1.95</v>
      </c>
      <c r="G851" s="20">
        <f t="shared" si="40"/>
        <v>26.4</v>
      </c>
      <c r="H851" s="26">
        <f>LOOKUP(B851,'Batch 5'!$K$34:$K$606,'Batch 5'!$P$34:$P$606)</f>
        <v>0.46350000000000002</v>
      </c>
      <c r="I851" s="28">
        <f t="shared" si="41"/>
        <v>20.173715000000009</v>
      </c>
    </row>
    <row r="852" spans="2:9" ht="20.100000000000001" customHeight="1" x14ac:dyDescent="0.2">
      <c r="B852" s="20">
        <v>165</v>
      </c>
      <c r="C852" s="20">
        <v>836</v>
      </c>
      <c r="D852" s="20">
        <f>LOOKUP(B852,'Batch 5'!$K$34:$K$606,'Batch 5'!$L$34:$L$606)</f>
        <v>1918</v>
      </c>
      <c r="E852" s="20">
        <f>LOOKUP(B852,'Batch 5'!$C$34:$C$625,'Batch 5'!$E$34:$E$625)</f>
        <v>26400</v>
      </c>
      <c r="F852" s="20">
        <f t="shared" si="39"/>
        <v>1.9179999999999999</v>
      </c>
      <c r="G852" s="20">
        <f t="shared" si="40"/>
        <v>26.4</v>
      </c>
      <c r="H852" s="26">
        <f>LOOKUP(B852,'Batch 5'!$K$34:$K$606,'Batch 5'!$P$34:$P$606)</f>
        <v>0.46550000000000002</v>
      </c>
      <c r="I852" s="28">
        <f t="shared" si="41"/>
        <v>20.201585000000009</v>
      </c>
    </row>
    <row r="853" spans="2:9" ht="20.100000000000001" customHeight="1" x14ac:dyDescent="0.2">
      <c r="B853" s="20">
        <v>166</v>
      </c>
      <c r="C853" s="20">
        <v>837</v>
      </c>
      <c r="D853" s="20">
        <f>LOOKUP(B853,'Batch 5'!$K$34:$K$606,'Batch 5'!$L$34:$L$606)</f>
        <v>1885</v>
      </c>
      <c r="E853" s="20">
        <f>LOOKUP(B853,'Batch 5'!$C$34:$C$625,'Batch 5'!$E$34:$E$625)</f>
        <v>26400</v>
      </c>
      <c r="F853" s="20">
        <f t="shared" si="39"/>
        <v>1.885</v>
      </c>
      <c r="G853" s="20">
        <f t="shared" si="40"/>
        <v>26.4</v>
      </c>
      <c r="H853" s="26">
        <f>LOOKUP(B853,'Batch 5'!$K$34:$K$606,'Batch 5'!$P$34:$P$606)</f>
        <v>0.46700000000000003</v>
      </c>
      <c r="I853" s="28">
        <f t="shared" si="41"/>
        <v>20.22956000000001</v>
      </c>
    </row>
    <row r="854" spans="2:9" ht="20.100000000000001" customHeight="1" x14ac:dyDescent="0.2">
      <c r="B854" s="20">
        <v>167</v>
      </c>
      <c r="C854" s="20">
        <v>838</v>
      </c>
      <c r="D854" s="20">
        <f>LOOKUP(B854,'Batch 5'!$K$34:$K$606,'Batch 5'!$L$34:$L$606)</f>
        <v>1852</v>
      </c>
      <c r="E854" s="20">
        <f>LOOKUP(B854,'Batch 5'!$C$34:$C$625,'Batch 5'!$E$34:$E$625)</f>
        <v>26400</v>
      </c>
      <c r="F854" s="20">
        <f t="shared" si="39"/>
        <v>1.8520000000000001</v>
      </c>
      <c r="G854" s="20">
        <f t="shared" si="40"/>
        <v>26.4</v>
      </c>
      <c r="H854" s="26">
        <f>LOOKUP(B854,'Batch 5'!$K$34:$K$606,'Batch 5'!$P$34:$P$606)</f>
        <v>0.46900000000000008</v>
      </c>
      <c r="I854" s="28">
        <f t="shared" si="41"/>
        <v>20.257640000000009</v>
      </c>
    </row>
    <row r="855" spans="2:9" ht="20.100000000000001" customHeight="1" x14ac:dyDescent="0.2">
      <c r="B855" s="20">
        <v>168</v>
      </c>
      <c r="C855" s="20">
        <v>839</v>
      </c>
      <c r="D855" s="20">
        <f>LOOKUP(B855,'Batch 5'!$K$34:$K$606,'Batch 5'!$L$34:$L$606)</f>
        <v>1820</v>
      </c>
      <c r="E855" s="20">
        <f>LOOKUP(B855,'Batch 5'!$C$34:$C$625,'Batch 5'!$E$34:$E$625)</f>
        <v>26400</v>
      </c>
      <c r="F855" s="20">
        <f t="shared" si="39"/>
        <v>1.82</v>
      </c>
      <c r="G855" s="20">
        <f t="shared" si="40"/>
        <v>26.4</v>
      </c>
      <c r="H855" s="26">
        <f>LOOKUP(B855,'Batch 5'!$K$34:$K$606,'Batch 5'!$P$34:$P$606)</f>
        <v>0.47150000000000003</v>
      </c>
      <c r="I855" s="28">
        <f t="shared" si="41"/>
        <v>20.285855000000009</v>
      </c>
    </row>
    <row r="856" spans="2:9" ht="20.100000000000001" customHeight="1" x14ac:dyDescent="0.2">
      <c r="B856" s="20">
        <v>169</v>
      </c>
      <c r="C856" s="20">
        <v>840</v>
      </c>
      <c r="D856" s="20">
        <f>LOOKUP(B856,'Batch 5'!$K$34:$K$606,'Batch 5'!$L$34:$L$606)</f>
        <v>1787</v>
      </c>
      <c r="E856" s="20">
        <f>LOOKUP(B856,'Batch 5'!$C$34:$C$625,'Batch 5'!$E$34:$E$625)</f>
        <v>26400</v>
      </c>
      <c r="F856" s="20">
        <f t="shared" si="39"/>
        <v>1.7869999999999999</v>
      </c>
      <c r="G856" s="20">
        <f t="shared" si="40"/>
        <v>26.4</v>
      </c>
      <c r="H856" s="26">
        <f>LOOKUP(B856,'Batch 5'!$K$34:$K$606,'Batch 5'!$P$34:$P$606)</f>
        <v>0.47400000000000003</v>
      </c>
      <c r="I856" s="28">
        <f t="shared" si="41"/>
        <v>20.314220000000009</v>
      </c>
    </row>
    <row r="857" spans="2:9" ht="20.100000000000001" customHeight="1" x14ac:dyDescent="0.2">
      <c r="B857" s="20">
        <v>170</v>
      </c>
      <c r="C857" s="20">
        <v>841</v>
      </c>
      <c r="D857" s="20">
        <f>LOOKUP(B857,'Batch 5'!$K$34:$K$606,'Batch 5'!$L$34:$L$606)</f>
        <v>1755</v>
      </c>
      <c r="E857" s="20">
        <f>LOOKUP(B857,'Batch 5'!$C$34:$C$625,'Batch 5'!$E$34:$E$625)</f>
        <v>26400</v>
      </c>
      <c r="F857" s="20">
        <f t="shared" si="39"/>
        <v>1.7549999999999999</v>
      </c>
      <c r="G857" s="20">
        <f t="shared" si="40"/>
        <v>26.4</v>
      </c>
      <c r="H857" s="26">
        <f>LOOKUP(B857,'Batch 5'!$K$34:$K$606,'Batch 5'!$P$34:$P$606)</f>
        <v>0.47649999999999998</v>
      </c>
      <c r="I857" s="28">
        <f t="shared" si="41"/>
        <v>20.342735000000008</v>
      </c>
    </row>
    <row r="858" spans="2:9" ht="20.100000000000001" customHeight="1" x14ac:dyDescent="0.2">
      <c r="B858" s="20">
        <v>171</v>
      </c>
      <c r="C858" s="20">
        <v>842</v>
      </c>
      <c r="D858" s="20">
        <f>LOOKUP(B858,'Batch 5'!$K$34:$K$606,'Batch 5'!$L$34:$L$606)</f>
        <v>1722</v>
      </c>
      <c r="E858" s="20">
        <f>LOOKUP(B858,'Batch 5'!$C$34:$C$625,'Batch 5'!$E$34:$E$625)</f>
        <v>26400</v>
      </c>
      <c r="F858" s="20">
        <f t="shared" si="39"/>
        <v>1.722</v>
      </c>
      <c r="G858" s="20">
        <f t="shared" si="40"/>
        <v>26.4</v>
      </c>
      <c r="H858" s="26">
        <f>LOOKUP(B858,'Batch 5'!$K$34:$K$606,'Batch 5'!$P$34:$P$606)</f>
        <v>0.47950000000000004</v>
      </c>
      <c r="I858" s="28">
        <f t="shared" si="41"/>
        <v>20.37141500000001</v>
      </c>
    </row>
    <row r="859" spans="2:9" ht="20.100000000000001" customHeight="1" x14ac:dyDescent="0.2">
      <c r="B859" s="20">
        <v>172</v>
      </c>
      <c r="C859" s="20">
        <v>843</v>
      </c>
      <c r="D859" s="20">
        <f>LOOKUP(B859,'Batch 5'!$K$34:$K$606,'Batch 5'!$L$34:$L$606)</f>
        <v>1690</v>
      </c>
      <c r="E859" s="20">
        <f>LOOKUP(B859,'Batch 5'!$C$34:$C$625,'Batch 5'!$E$34:$E$625)</f>
        <v>26400</v>
      </c>
      <c r="F859" s="20">
        <f t="shared" si="39"/>
        <v>1.69</v>
      </c>
      <c r="G859" s="20">
        <f t="shared" si="40"/>
        <v>26.4</v>
      </c>
      <c r="H859" s="26">
        <f>LOOKUP(B859,'Batch 5'!$K$34:$K$606,'Batch 5'!$P$34:$P$606)</f>
        <v>0.48250000000000004</v>
      </c>
      <c r="I859" s="28">
        <f t="shared" si="41"/>
        <v>20.400275000000011</v>
      </c>
    </row>
    <row r="860" spans="2:9" ht="20.100000000000001" customHeight="1" x14ac:dyDescent="0.2">
      <c r="B860" s="20">
        <v>173</v>
      </c>
      <c r="C860" s="20">
        <v>844</v>
      </c>
      <c r="D860" s="20">
        <f>LOOKUP(B860,'Batch 5'!$K$34:$K$606,'Batch 5'!$L$34:$L$606)</f>
        <v>1657</v>
      </c>
      <c r="E860" s="20">
        <f>LOOKUP(B860,'Batch 5'!$C$34:$C$625,'Batch 5'!$E$34:$E$625)</f>
        <v>26400</v>
      </c>
      <c r="F860" s="20">
        <f t="shared" si="39"/>
        <v>1.657</v>
      </c>
      <c r="G860" s="20">
        <f t="shared" si="40"/>
        <v>26.4</v>
      </c>
      <c r="H860" s="26">
        <f>LOOKUP(B860,'Batch 5'!$K$34:$K$606,'Batch 5'!$P$34:$P$606)</f>
        <v>0.48399999999999999</v>
      </c>
      <c r="I860" s="28">
        <f t="shared" si="41"/>
        <v>20.42927000000001</v>
      </c>
    </row>
    <row r="861" spans="2:9" ht="20.100000000000001" customHeight="1" x14ac:dyDescent="0.2">
      <c r="B861" s="20">
        <v>174</v>
      </c>
      <c r="C861" s="20">
        <v>845</v>
      </c>
      <c r="D861" s="20">
        <f>LOOKUP(B861,'Batch 5'!$K$34:$K$606,'Batch 5'!$L$34:$L$606)</f>
        <v>1625</v>
      </c>
      <c r="E861" s="20">
        <f>LOOKUP(B861,'Batch 5'!$C$34:$C$625,'Batch 5'!$E$34:$E$625)</f>
        <v>26400</v>
      </c>
      <c r="F861" s="20">
        <f t="shared" si="39"/>
        <v>1.625</v>
      </c>
      <c r="G861" s="20">
        <f t="shared" si="40"/>
        <v>26.4</v>
      </c>
      <c r="H861" s="26">
        <f>LOOKUP(B861,'Batch 5'!$K$34:$K$606,'Batch 5'!$P$34:$P$606)</f>
        <v>0.48650000000000004</v>
      </c>
      <c r="I861" s="28">
        <f t="shared" si="41"/>
        <v>20.45838500000001</v>
      </c>
    </row>
    <row r="862" spans="2:9" ht="20.100000000000001" customHeight="1" x14ac:dyDescent="0.2">
      <c r="B862" s="20">
        <v>175</v>
      </c>
      <c r="C862" s="20">
        <v>846</v>
      </c>
      <c r="D862" s="20">
        <f>LOOKUP(B862,'Batch 5'!$K$34:$K$606,'Batch 5'!$L$34:$L$606)</f>
        <v>1592</v>
      </c>
      <c r="E862" s="20">
        <f>LOOKUP(B862,'Batch 5'!$C$34:$C$625,'Batch 5'!$E$34:$E$625)</f>
        <v>26400</v>
      </c>
      <c r="F862" s="20">
        <f t="shared" si="39"/>
        <v>1.5920000000000001</v>
      </c>
      <c r="G862" s="20">
        <f t="shared" si="40"/>
        <v>26.4</v>
      </c>
      <c r="H862" s="26">
        <f>LOOKUP(B862,'Batch 5'!$K$34:$K$606,'Batch 5'!$P$34:$P$606)</f>
        <v>0.49000000000000005</v>
      </c>
      <c r="I862" s="28">
        <f t="shared" si="41"/>
        <v>20.487680000000012</v>
      </c>
    </row>
    <row r="863" spans="2:9" ht="20.100000000000001" customHeight="1" x14ac:dyDescent="0.2">
      <c r="B863" s="20">
        <v>176</v>
      </c>
      <c r="C863" s="20">
        <v>847</v>
      </c>
      <c r="D863" s="20">
        <f>LOOKUP(B863,'Batch 5'!$K$34:$K$606,'Batch 5'!$L$34:$L$606)</f>
        <v>1560</v>
      </c>
      <c r="E863" s="20">
        <f>LOOKUP(B863,'Batch 5'!$C$34:$C$625,'Batch 5'!$E$34:$E$625)</f>
        <v>26400</v>
      </c>
      <c r="F863" s="20">
        <f t="shared" si="39"/>
        <v>1.56</v>
      </c>
      <c r="G863" s="20">
        <f t="shared" si="40"/>
        <v>26.4</v>
      </c>
      <c r="H863" s="26">
        <f>LOOKUP(B863,'Batch 5'!$K$34:$K$606,'Batch 5'!$P$34:$P$606)</f>
        <v>0.49150000000000005</v>
      </c>
      <c r="I863" s="28">
        <f t="shared" si="41"/>
        <v>20.517125000000011</v>
      </c>
    </row>
    <row r="864" spans="2:9" ht="20.100000000000001" customHeight="1" x14ac:dyDescent="0.2">
      <c r="B864" s="20">
        <v>177</v>
      </c>
      <c r="C864" s="20">
        <v>848</v>
      </c>
      <c r="D864" s="20">
        <f>LOOKUP(B864,'Batch 5'!$K$34:$K$606,'Batch 5'!$L$34:$L$606)</f>
        <v>1528</v>
      </c>
      <c r="E864" s="20">
        <f>LOOKUP(B864,'Batch 5'!$C$34:$C$625,'Batch 5'!$E$34:$E$625)</f>
        <v>26400</v>
      </c>
      <c r="F864" s="20">
        <f t="shared" si="39"/>
        <v>1.528</v>
      </c>
      <c r="G864" s="20">
        <f t="shared" si="40"/>
        <v>26.4</v>
      </c>
      <c r="H864" s="26">
        <f>LOOKUP(B864,'Batch 5'!$K$34:$K$606,'Batch 5'!$P$34:$P$606)</f>
        <v>0.49500000000000005</v>
      </c>
      <c r="I864" s="28">
        <f t="shared" si="41"/>
        <v>20.546720000000011</v>
      </c>
    </row>
    <row r="865" spans="2:9" ht="20.100000000000001" customHeight="1" x14ac:dyDescent="0.2">
      <c r="B865" s="20">
        <v>178</v>
      </c>
      <c r="C865" s="20">
        <v>849</v>
      </c>
      <c r="D865" s="20">
        <f>LOOKUP(B865,'Batch 5'!$K$34:$K$606,'Batch 5'!$L$34:$L$606)</f>
        <v>1495</v>
      </c>
      <c r="E865" s="20">
        <f>LOOKUP(B865,'Batch 5'!$C$34:$C$625,'Batch 5'!$E$34:$E$625)</f>
        <v>26500</v>
      </c>
      <c r="F865" s="20">
        <f t="shared" si="39"/>
        <v>1.4950000000000001</v>
      </c>
      <c r="G865" s="20">
        <f t="shared" si="40"/>
        <v>26.5</v>
      </c>
      <c r="H865" s="26">
        <f>LOOKUP(B865,'Batch 5'!$K$34:$K$606,'Batch 5'!$P$34:$P$606)</f>
        <v>0.49900000000000005</v>
      </c>
      <c r="I865" s="28">
        <f t="shared" si="41"/>
        <v>20.576540000000012</v>
      </c>
    </row>
    <row r="866" spans="2:9" ht="20.100000000000001" customHeight="1" x14ac:dyDescent="0.2">
      <c r="B866" s="20">
        <v>179</v>
      </c>
      <c r="C866" s="20">
        <v>850</v>
      </c>
      <c r="D866" s="20">
        <f>LOOKUP(B866,'Batch 5'!$K$34:$K$606,'Batch 5'!$L$34:$L$606)</f>
        <v>1463</v>
      </c>
      <c r="E866" s="20">
        <f>LOOKUP(B866,'Batch 5'!$C$34:$C$625,'Batch 5'!$E$34:$E$625)</f>
        <v>26500</v>
      </c>
      <c r="F866" s="20">
        <f t="shared" si="39"/>
        <v>1.4630000000000001</v>
      </c>
      <c r="G866" s="20">
        <f t="shared" si="40"/>
        <v>26.5</v>
      </c>
      <c r="H866" s="26">
        <f>LOOKUP(B866,'Batch 5'!$K$34:$K$606,'Batch 5'!$P$34:$P$606)</f>
        <v>0.501</v>
      </c>
      <c r="I866" s="28">
        <f t="shared" si="41"/>
        <v>20.606540000000013</v>
      </c>
    </row>
    <row r="867" spans="2:9" ht="20.100000000000001" customHeight="1" x14ac:dyDescent="0.2">
      <c r="B867" s="20">
        <v>180</v>
      </c>
      <c r="C867" s="20">
        <v>851</v>
      </c>
      <c r="D867" s="20">
        <f>LOOKUP(B867,'Batch 5'!$K$34:$K$606,'Batch 5'!$L$34:$L$606)</f>
        <v>1431</v>
      </c>
      <c r="E867" s="20">
        <f>LOOKUP(B867,'Batch 5'!$C$34:$C$625,'Batch 5'!$E$34:$E$625)</f>
        <v>26400</v>
      </c>
      <c r="F867" s="20">
        <f t="shared" si="39"/>
        <v>1.431</v>
      </c>
      <c r="G867" s="20">
        <f t="shared" si="40"/>
        <v>26.4</v>
      </c>
      <c r="H867" s="26">
        <f>LOOKUP(B867,'Batch 5'!$K$34:$K$606,'Batch 5'!$P$34:$P$606)</f>
        <v>0.5043333333333333</v>
      </c>
      <c r="I867" s="28">
        <f t="shared" si="41"/>
        <v>20.636700000000012</v>
      </c>
    </row>
    <row r="868" spans="2:9" ht="20.100000000000001" customHeight="1" x14ac:dyDescent="0.2">
      <c r="B868" s="20">
        <v>181</v>
      </c>
      <c r="C868" s="20">
        <v>852</v>
      </c>
      <c r="D868" s="20">
        <f>LOOKUP(B868,'Batch 5'!$K$34:$K$606,'Batch 5'!$L$34:$L$606)</f>
        <v>1399</v>
      </c>
      <c r="E868" s="20">
        <f>LOOKUP(B868,'Batch 5'!$C$34:$C$625,'Batch 5'!$E$34:$E$625)</f>
        <v>26500</v>
      </c>
      <c r="F868" s="20">
        <f t="shared" si="39"/>
        <v>1.399</v>
      </c>
      <c r="G868" s="20">
        <f t="shared" si="40"/>
        <v>26.5</v>
      </c>
      <c r="H868" s="26">
        <f>LOOKUP(B868,'Batch 5'!$K$34:$K$606,'Batch 5'!$P$34:$P$606)</f>
        <v>0.50800000000000001</v>
      </c>
      <c r="I868" s="28">
        <f t="shared" si="41"/>
        <v>20.667070000000013</v>
      </c>
    </row>
    <row r="869" spans="2:9" ht="20.100000000000001" customHeight="1" x14ac:dyDescent="0.2">
      <c r="B869" s="20">
        <v>182</v>
      </c>
      <c r="C869" s="20">
        <v>853</v>
      </c>
      <c r="D869" s="20">
        <f>LOOKUP(B869,'Batch 5'!$K$34:$K$606,'Batch 5'!$L$34:$L$606)</f>
        <v>1366</v>
      </c>
      <c r="E869" s="20">
        <f>LOOKUP(B869,'Batch 5'!$C$34:$C$625,'Batch 5'!$E$34:$E$625)</f>
        <v>26500</v>
      </c>
      <c r="F869" s="20">
        <f t="shared" si="39"/>
        <v>1.3660000000000001</v>
      </c>
      <c r="G869" s="20">
        <f t="shared" si="40"/>
        <v>26.5</v>
      </c>
      <c r="H869" s="26">
        <f>LOOKUP(B869,'Batch 5'!$K$34:$K$606,'Batch 5'!$P$34:$P$606)</f>
        <v>0.51150000000000007</v>
      </c>
      <c r="I869" s="28">
        <f t="shared" si="41"/>
        <v>20.697655000000012</v>
      </c>
    </row>
    <row r="870" spans="2:9" ht="20.100000000000001" customHeight="1" x14ac:dyDescent="0.2">
      <c r="B870" s="20">
        <v>183</v>
      </c>
      <c r="C870" s="20">
        <v>854</v>
      </c>
      <c r="D870" s="20">
        <f>LOOKUP(B870,'Batch 5'!$K$34:$K$606,'Batch 5'!$L$34:$L$606)</f>
        <v>1334</v>
      </c>
      <c r="E870" s="20">
        <f>LOOKUP(B870,'Batch 5'!$C$34:$C$625,'Batch 5'!$E$34:$E$625)</f>
        <v>26500</v>
      </c>
      <c r="F870" s="20">
        <f t="shared" si="39"/>
        <v>1.3340000000000001</v>
      </c>
      <c r="G870" s="20">
        <f t="shared" si="40"/>
        <v>26.5</v>
      </c>
      <c r="H870" s="26">
        <f>LOOKUP(B870,'Batch 5'!$K$34:$K$606,'Batch 5'!$P$34:$P$606)</f>
        <v>0.51600000000000001</v>
      </c>
      <c r="I870" s="28">
        <f t="shared" si="41"/>
        <v>20.728480000000012</v>
      </c>
    </row>
    <row r="871" spans="2:9" ht="20.100000000000001" customHeight="1" x14ac:dyDescent="0.2">
      <c r="B871" s="20">
        <v>184</v>
      </c>
      <c r="C871" s="20">
        <v>855</v>
      </c>
      <c r="D871" s="20">
        <f>LOOKUP(B871,'Batch 5'!$K$34:$K$606,'Batch 5'!$L$34:$L$606)</f>
        <v>1302</v>
      </c>
      <c r="E871" s="20">
        <f>LOOKUP(B871,'Batch 5'!$C$34:$C$625,'Batch 5'!$E$34:$E$625)</f>
        <v>26500</v>
      </c>
      <c r="F871" s="20">
        <f t="shared" si="39"/>
        <v>1.302</v>
      </c>
      <c r="G871" s="20">
        <f t="shared" si="40"/>
        <v>26.5</v>
      </c>
      <c r="H871" s="26">
        <f>LOOKUP(B871,'Batch 5'!$K$34:$K$606,'Batch 5'!$P$34:$P$606)</f>
        <v>0.51950000000000007</v>
      </c>
      <c r="I871" s="28">
        <f t="shared" si="41"/>
        <v>20.759545000000013</v>
      </c>
    </row>
    <row r="872" spans="2:9" ht="20.100000000000001" customHeight="1" x14ac:dyDescent="0.2">
      <c r="B872" s="20">
        <v>185</v>
      </c>
      <c r="C872" s="20">
        <v>856</v>
      </c>
      <c r="D872" s="20">
        <f>LOOKUP(B872,'Batch 5'!$K$34:$K$606,'Batch 5'!$L$34:$L$606)</f>
        <v>1270</v>
      </c>
      <c r="E872" s="20">
        <f>LOOKUP(B872,'Batch 5'!$C$34:$C$625,'Batch 5'!$E$34:$E$625)</f>
        <v>26500</v>
      </c>
      <c r="F872" s="20">
        <f t="shared" si="39"/>
        <v>1.27</v>
      </c>
      <c r="G872" s="20">
        <f t="shared" si="40"/>
        <v>26.5</v>
      </c>
      <c r="H872" s="26">
        <f>LOOKUP(B872,'Batch 5'!$K$34:$K$606,'Batch 5'!$P$34:$P$606)</f>
        <v>0.52450000000000008</v>
      </c>
      <c r="I872" s="28">
        <f t="shared" si="41"/>
        <v>20.790865000000014</v>
      </c>
    </row>
    <row r="873" spans="2:9" ht="20.100000000000001" customHeight="1" x14ac:dyDescent="0.2">
      <c r="B873" s="20">
        <v>186</v>
      </c>
      <c r="C873" s="20">
        <v>857</v>
      </c>
      <c r="D873" s="20">
        <f>LOOKUP(B873,'Batch 5'!$K$34:$K$606,'Batch 5'!$L$34:$L$606)</f>
        <v>1238</v>
      </c>
      <c r="E873" s="20">
        <f>LOOKUP(B873,'Batch 5'!$C$34:$C$625,'Batch 5'!$E$34:$E$625)</f>
        <v>26500</v>
      </c>
      <c r="F873" s="20">
        <f t="shared" si="39"/>
        <v>1.238</v>
      </c>
      <c r="G873" s="20">
        <f t="shared" si="40"/>
        <v>26.5</v>
      </c>
      <c r="H873" s="26">
        <f>LOOKUP(B873,'Batch 5'!$K$34:$K$606,'Batch 5'!$P$34:$P$606)</f>
        <v>0.52800000000000002</v>
      </c>
      <c r="I873" s="28">
        <f t="shared" si="41"/>
        <v>20.822440000000014</v>
      </c>
    </row>
    <row r="874" spans="2:9" ht="20.100000000000001" customHeight="1" x14ac:dyDescent="0.2">
      <c r="B874" s="20">
        <v>187</v>
      </c>
      <c r="C874" s="20">
        <v>858</v>
      </c>
      <c r="D874" s="20">
        <f>LOOKUP(B874,'Batch 5'!$K$34:$K$606,'Batch 5'!$L$34:$L$606)</f>
        <v>1206</v>
      </c>
      <c r="E874" s="20">
        <f>LOOKUP(B874,'Batch 5'!$C$34:$C$625,'Batch 5'!$E$34:$E$625)</f>
        <v>26500</v>
      </c>
      <c r="F874" s="20">
        <f t="shared" si="39"/>
        <v>1.206</v>
      </c>
      <c r="G874" s="20">
        <f t="shared" si="40"/>
        <v>26.5</v>
      </c>
      <c r="H874" s="26">
        <f>LOOKUP(B874,'Batch 5'!$K$34:$K$606,'Batch 5'!$P$34:$P$606)</f>
        <v>0.53300000000000003</v>
      </c>
      <c r="I874" s="28">
        <f t="shared" si="41"/>
        <v>20.854270000000014</v>
      </c>
    </row>
    <row r="875" spans="2:9" ht="20.100000000000001" customHeight="1" x14ac:dyDescent="0.2">
      <c r="B875" s="20">
        <v>188</v>
      </c>
      <c r="C875" s="20">
        <v>859</v>
      </c>
      <c r="D875" s="20">
        <f>LOOKUP(B875,'Batch 5'!$K$34:$K$606,'Batch 5'!$L$34:$L$606)</f>
        <v>1174</v>
      </c>
      <c r="E875" s="20">
        <f>LOOKUP(B875,'Batch 5'!$C$34:$C$625,'Batch 5'!$E$34:$E$625)</f>
        <v>26500</v>
      </c>
      <c r="F875" s="20">
        <f t="shared" si="39"/>
        <v>1.1739999999999999</v>
      </c>
      <c r="G875" s="20">
        <f t="shared" si="40"/>
        <v>26.5</v>
      </c>
      <c r="H875" s="26">
        <f>LOOKUP(B875,'Batch 5'!$K$34:$K$606,'Batch 5'!$P$34:$P$606)</f>
        <v>0.53749999999999998</v>
      </c>
      <c r="I875" s="28">
        <f t="shared" si="41"/>
        <v>20.886385000000015</v>
      </c>
    </row>
    <row r="876" spans="2:9" ht="20.100000000000001" customHeight="1" x14ac:dyDescent="0.2">
      <c r="B876" s="20">
        <v>189</v>
      </c>
      <c r="C876" s="20">
        <v>860</v>
      </c>
      <c r="D876" s="20">
        <f>LOOKUP(B876,'Batch 5'!$K$34:$K$606,'Batch 5'!$L$34:$L$606)</f>
        <v>1142</v>
      </c>
      <c r="E876" s="20">
        <f>LOOKUP(B876,'Batch 5'!$C$34:$C$625,'Batch 5'!$E$34:$E$625)</f>
        <v>26500</v>
      </c>
      <c r="F876" s="20">
        <f t="shared" si="39"/>
        <v>1.1419999999999999</v>
      </c>
      <c r="G876" s="20">
        <f t="shared" si="40"/>
        <v>26.5</v>
      </c>
      <c r="H876" s="26">
        <f>LOOKUP(B876,'Batch 5'!$K$34:$K$606,'Batch 5'!$P$34:$P$606)</f>
        <v>0.54200000000000004</v>
      </c>
      <c r="I876" s="28">
        <f t="shared" si="41"/>
        <v>20.918770000000016</v>
      </c>
    </row>
    <row r="877" spans="2:9" ht="20.100000000000001" customHeight="1" x14ac:dyDescent="0.2">
      <c r="B877" s="20">
        <v>190</v>
      </c>
      <c r="C877" s="20">
        <v>861</v>
      </c>
      <c r="D877" s="20">
        <f>LOOKUP(B877,'Batch 5'!$K$34:$K$606,'Batch 5'!$L$34:$L$606)</f>
        <v>1110</v>
      </c>
      <c r="E877" s="20">
        <f>LOOKUP(B877,'Batch 5'!$C$34:$C$625,'Batch 5'!$E$34:$E$625)</f>
        <v>26500</v>
      </c>
      <c r="F877" s="20">
        <f t="shared" si="39"/>
        <v>1.1100000000000001</v>
      </c>
      <c r="G877" s="20">
        <f t="shared" si="40"/>
        <v>26.5</v>
      </c>
      <c r="H877" s="26">
        <f>LOOKUP(B877,'Batch 5'!$K$34:$K$606,'Batch 5'!$P$34:$P$606)</f>
        <v>0.54800000000000004</v>
      </c>
      <c r="I877" s="28">
        <f t="shared" si="41"/>
        <v>20.951470000000015</v>
      </c>
    </row>
    <row r="878" spans="2:9" ht="20.100000000000001" customHeight="1" x14ac:dyDescent="0.2">
      <c r="B878" s="20">
        <v>191</v>
      </c>
      <c r="C878" s="20">
        <v>862</v>
      </c>
      <c r="D878" s="20">
        <f>LOOKUP(B878,'Batch 5'!$K$34:$K$606,'Batch 5'!$L$34:$L$606)</f>
        <v>1078</v>
      </c>
      <c r="E878" s="20">
        <f>LOOKUP(B878,'Batch 5'!$C$34:$C$625,'Batch 5'!$E$34:$E$625)</f>
        <v>26500</v>
      </c>
      <c r="F878" s="20">
        <f t="shared" si="39"/>
        <v>1.0780000000000001</v>
      </c>
      <c r="G878" s="20">
        <f t="shared" si="40"/>
        <v>26.5</v>
      </c>
      <c r="H878" s="26">
        <f>LOOKUP(B878,'Batch 5'!$K$34:$K$606,'Batch 5'!$P$34:$P$606)</f>
        <v>0.55349999999999999</v>
      </c>
      <c r="I878" s="28">
        <f t="shared" si="41"/>
        <v>20.984515000000016</v>
      </c>
    </row>
    <row r="879" spans="2:9" ht="20.100000000000001" customHeight="1" x14ac:dyDescent="0.2">
      <c r="B879" s="20">
        <v>192</v>
      </c>
      <c r="C879" s="20">
        <v>863</v>
      </c>
      <c r="D879" s="20">
        <f>LOOKUP(B879,'Batch 5'!$K$34:$K$606,'Batch 5'!$L$34:$L$606)</f>
        <v>1046</v>
      </c>
      <c r="E879" s="20">
        <f>LOOKUP(B879,'Batch 5'!$C$34:$C$625,'Batch 5'!$E$34:$E$625)</f>
        <v>26500</v>
      </c>
      <c r="F879" s="20">
        <f t="shared" si="39"/>
        <v>1.046</v>
      </c>
      <c r="G879" s="20">
        <f t="shared" si="40"/>
        <v>26.5</v>
      </c>
      <c r="H879" s="26">
        <f>LOOKUP(B879,'Batch 5'!$K$34:$K$606,'Batch 5'!$P$34:$P$606)</f>
        <v>0.55900000000000005</v>
      </c>
      <c r="I879" s="28">
        <f t="shared" si="41"/>
        <v>21.017890000000016</v>
      </c>
    </row>
    <row r="880" spans="2:9" ht="20.100000000000001" customHeight="1" x14ac:dyDescent="0.2">
      <c r="B880" s="20">
        <v>193</v>
      </c>
      <c r="C880" s="20">
        <v>864</v>
      </c>
      <c r="D880" s="20">
        <f>LOOKUP(B880,'Batch 5'!$K$34:$K$606,'Batch 5'!$L$34:$L$606)</f>
        <v>1014</v>
      </c>
      <c r="E880" s="20">
        <f>LOOKUP(B880,'Batch 5'!$C$34:$C$625,'Batch 5'!$E$34:$E$625)</f>
        <v>26500</v>
      </c>
      <c r="F880" s="20">
        <f t="shared" si="39"/>
        <v>1.014</v>
      </c>
      <c r="G880" s="20">
        <f t="shared" si="40"/>
        <v>26.5</v>
      </c>
      <c r="H880" s="26">
        <f>LOOKUP(B880,'Batch 5'!$K$34:$K$606,'Batch 5'!$P$34:$P$606)</f>
        <v>0.56600000000000006</v>
      </c>
      <c r="I880" s="28">
        <f t="shared" si="41"/>
        <v>21.051640000000017</v>
      </c>
    </row>
    <row r="881" spans="1:9" ht="20.100000000000001" customHeight="1" x14ac:dyDescent="0.2">
      <c r="A881" s="18" t="s">
        <v>38</v>
      </c>
      <c r="B881" s="20">
        <v>0</v>
      </c>
      <c r="C881" s="20">
        <v>865</v>
      </c>
      <c r="D881" s="20">
        <f>LOOKUP(B881,'Batch 6'!$K$34:$K$606,'Batch 6'!$L$34:$L$606)</f>
        <v>8160</v>
      </c>
      <c r="E881" s="20">
        <f>LOOKUP(B881,'Batch 6'!$C$34:$C$625,'Batch 6'!$E$34:$E$625)</f>
        <v>26200</v>
      </c>
      <c r="F881" s="20">
        <f t="shared" si="39"/>
        <v>8.16</v>
      </c>
      <c r="G881" s="20">
        <f t="shared" si="40"/>
        <v>26.2</v>
      </c>
      <c r="H881" s="26">
        <f>LOOKUP(B881,'Batch 6'!$K$34:$K$606,'Batch 6'!$P$34:$P$606)</f>
        <v>0</v>
      </c>
      <c r="I881" s="28">
        <f t="shared" si="41"/>
        <v>21.068620000000017</v>
      </c>
    </row>
    <row r="882" spans="1:9" ht="20.100000000000001" customHeight="1" x14ac:dyDescent="0.2">
      <c r="B882" s="20">
        <v>1</v>
      </c>
      <c r="C882" s="20">
        <v>866</v>
      </c>
      <c r="D882" s="20">
        <f>LOOKUP(B882,'Batch 6'!$K$34:$K$606,'Batch 6'!$L$34:$L$606)</f>
        <v>8130</v>
      </c>
      <c r="E882" s="20">
        <f>LOOKUP(B882,'Batch 6'!$C$34:$C$625,'Batch 6'!$E$34:$E$625)</f>
        <v>26200</v>
      </c>
      <c r="F882" s="20">
        <f t="shared" si="39"/>
        <v>8.1300000000000008</v>
      </c>
      <c r="G882" s="20">
        <f t="shared" si="40"/>
        <v>26.2</v>
      </c>
      <c r="H882" s="26">
        <f>LOOKUP(B882,'Batch 6'!$K$34:$K$606,'Batch 6'!$P$34:$P$606)</f>
        <v>0.3653333333333334</v>
      </c>
      <c r="I882" s="28">
        <f t="shared" si="41"/>
        <v>21.079580000000018</v>
      </c>
    </row>
    <row r="883" spans="1:9" ht="20.100000000000001" customHeight="1" x14ac:dyDescent="0.2">
      <c r="B883" s="20">
        <v>2</v>
      </c>
      <c r="C883" s="20">
        <v>867</v>
      </c>
      <c r="D883" s="20">
        <f>LOOKUP(B883,'Batch 6'!$K$34:$K$606,'Batch 6'!$L$34:$L$606)</f>
        <v>8090</v>
      </c>
      <c r="E883" s="20">
        <f>LOOKUP(B883,'Batch 6'!$C$34:$C$625,'Batch 6'!$E$34:$E$625)</f>
        <v>26200</v>
      </c>
      <c r="F883" s="20">
        <f t="shared" si="39"/>
        <v>8.09</v>
      </c>
      <c r="G883" s="20">
        <f t="shared" si="40"/>
        <v>26.2</v>
      </c>
      <c r="H883" s="26">
        <f>LOOKUP(B883,'Batch 6'!$K$34:$K$606,'Batch 6'!$P$34:$P$606)</f>
        <v>0.37450000000000006</v>
      </c>
      <c r="I883" s="28">
        <f t="shared" si="41"/>
        <v>21.101775000000018</v>
      </c>
    </row>
    <row r="884" spans="1:9" ht="20.100000000000001" customHeight="1" x14ac:dyDescent="0.2">
      <c r="B884" s="20">
        <v>3</v>
      </c>
      <c r="C884" s="20">
        <v>868</v>
      </c>
      <c r="D884" s="20">
        <f>LOOKUP(B884,'Batch 6'!$K$34:$K$606,'Batch 6'!$L$34:$L$606)</f>
        <v>8050</v>
      </c>
      <c r="E884" s="20">
        <f>LOOKUP(B884,'Batch 6'!$C$34:$C$625,'Batch 6'!$E$34:$E$625)</f>
        <v>26200</v>
      </c>
      <c r="F884" s="20">
        <f t="shared" si="39"/>
        <v>8.0500000000000007</v>
      </c>
      <c r="G884" s="20">
        <f t="shared" si="40"/>
        <v>26.2</v>
      </c>
      <c r="H884" s="26">
        <f>LOOKUP(B884,'Batch 6'!$K$34:$K$606,'Batch 6'!$P$34:$P$606)</f>
        <v>0.375</v>
      </c>
      <c r="I884" s="28">
        <f t="shared" si="41"/>
        <v>21.124260000000017</v>
      </c>
    </row>
    <row r="885" spans="1:9" ht="20.100000000000001" customHeight="1" x14ac:dyDescent="0.2">
      <c r="B885" s="20">
        <v>4</v>
      </c>
      <c r="C885" s="20">
        <v>869</v>
      </c>
      <c r="D885" s="20">
        <f>LOOKUP(B885,'Batch 6'!$K$34:$K$606,'Batch 6'!$L$34:$L$606)</f>
        <v>8010</v>
      </c>
      <c r="E885" s="20">
        <f>LOOKUP(B885,'Batch 6'!$C$34:$C$625,'Batch 6'!$E$34:$E$625)</f>
        <v>26300</v>
      </c>
      <c r="F885" s="20">
        <f t="shared" si="39"/>
        <v>8.01</v>
      </c>
      <c r="G885" s="20">
        <f t="shared" si="40"/>
        <v>26.3</v>
      </c>
      <c r="H885" s="26">
        <f>LOOKUP(B885,'Batch 6'!$K$34:$K$606,'Batch 6'!$P$34:$P$606)</f>
        <v>0.37450000000000006</v>
      </c>
      <c r="I885" s="28">
        <f t="shared" si="41"/>
        <v>21.146745000000017</v>
      </c>
    </row>
    <row r="886" spans="1:9" ht="20.100000000000001" customHeight="1" x14ac:dyDescent="0.2">
      <c r="B886" s="20">
        <v>5</v>
      </c>
      <c r="C886" s="20">
        <v>870</v>
      </c>
      <c r="D886" s="20">
        <f>LOOKUP(B886,'Batch 6'!$K$34:$K$606,'Batch 6'!$L$34:$L$606)</f>
        <v>7970</v>
      </c>
      <c r="E886" s="20">
        <f>LOOKUP(B886,'Batch 6'!$C$34:$C$625,'Batch 6'!$E$34:$E$625)</f>
        <v>26300</v>
      </c>
      <c r="F886" s="20">
        <f t="shared" si="39"/>
        <v>7.97</v>
      </c>
      <c r="G886" s="20">
        <f t="shared" si="40"/>
        <v>26.3</v>
      </c>
      <c r="H886" s="26">
        <f>LOOKUP(B886,'Batch 6'!$K$34:$K$606,'Batch 6'!$P$34:$P$606)</f>
        <v>0.37400000000000005</v>
      </c>
      <c r="I886" s="28">
        <f t="shared" si="41"/>
        <v>21.169200000000018</v>
      </c>
    </row>
    <row r="887" spans="1:9" ht="20.100000000000001" customHeight="1" x14ac:dyDescent="0.2">
      <c r="B887" s="20">
        <v>6</v>
      </c>
      <c r="C887" s="20">
        <v>871</v>
      </c>
      <c r="D887" s="20">
        <f>LOOKUP(B887,'Batch 6'!$K$34:$K$606,'Batch 6'!$L$34:$L$606)</f>
        <v>7930</v>
      </c>
      <c r="E887" s="20">
        <f>LOOKUP(B887,'Batch 6'!$C$34:$C$625,'Batch 6'!$E$34:$E$625)</f>
        <v>26300</v>
      </c>
      <c r="F887" s="20">
        <f t="shared" si="39"/>
        <v>7.93</v>
      </c>
      <c r="G887" s="20">
        <f t="shared" si="40"/>
        <v>26.3</v>
      </c>
      <c r="H887" s="26">
        <f>LOOKUP(B887,'Batch 6'!$K$34:$K$606,'Batch 6'!$P$34:$P$606)</f>
        <v>0.37400000000000005</v>
      </c>
      <c r="I887" s="28">
        <f t="shared" si="41"/>
        <v>21.191640000000017</v>
      </c>
    </row>
    <row r="888" spans="1:9" ht="20.100000000000001" customHeight="1" x14ac:dyDescent="0.2">
      <c r="B888" s="20">
        <v>7</v>
      </c>
      <c r="C888" s="20">
        <v>872</v>
      </c>
      <c r="D888" s="20">
        <f>LOOKUP(B888,'Batch 6'!$K$34:$K$606,'Batch 6'!$L$34:$L$606)</f>
        <v>7890</v>
      </c>
      <c r="E888" s="20">
        <f>LOOKUP(B888,'Batch 6'!$C$34:$C$625,'Batch 6'!$E$34:$E$625)</f>
        <v>26300</v>
      </c>
      <c r="F888" s="20">
        <f t="shared" si="39"/>
        <v>7.89</v>
      </c>
      <c r="G888" s="20">
        <f t="shared" si="40"/>
        <v>26.3</v>
      </c>
      <c r="H888" s="26">
        <f>LOOKUP(B888,'Batch 6'!$K$34:$K$606,'Batch 6'!$P$34:$P$606)</f>
        <v>0.37450000000000006</v>
      </c>
      <c r="I888" s="28">
        <f t="shared" si="41"/>
        <v>21.214095000000018</v>
      </c>
    </row>
    <row r="889" spans="1:9" ht="20.100000000000001" customHeight="1" x14ac:dyDescent="0.2">
      <c r="B889" s="20">
        <v>8</v>
      </c>
      <c r="C889" s="20">
        <v>873</v>
      </c>
      <c r="D889" s="20">
        <f>LOOKUP(B889,'Batch 6'!$K$34:$K$606,'Batch 6'!$L$34:$L$606)</f>
        <v>7850</v>
      </c>
      <c r="E889" s="20">
        <f>LOOKUP(B889,'Batch 6'!$C$34:$C$625,'Batch 6'!$E$34:$E$625)</f>
        <v>26300</v>
      </c>
      <c r="F889" s="20">
        <f t="shared" si="39"/>
        <v>7.85</v>
      </c>
      <c r="G889" s="20">
        <f t="shared" si="40"/>
        <v>26.3</v>
      </c>
      <c r="H889" s="26">
        <f>LOOKUP(B889,'Batch 6'!$K$34:$K$606,'Batch 6'!$P$34:$P$606)</f>
        <v>0.37350000000000005</v>
      </c>
      <c r="I889" s="28">
        <f t="shared" si="41"/>
        <v>21.236535000000018</v>
      </c>
    </row>
    <row r="890" spans="1:9" ht="20.100000000000001" customHeight="1" x14ac:dyDescent="0.2">
      <c r="B890" s="20">
        <v>9</v>
      </c>
      <c r="C890" s="20">
        <v>874</v>
      </c>
      <c r="D890" s="20">
        <f>LOOKUP(B890,'Batch 6'!$K$34:$K$606,'Batch 6'!$L$34:$L$606)</f>
        <v>7810</v>
      </c>
      <c r="E890" s="20">
        <f>LOOKUP(B890,'Batch 6'!$C$34:$C$625,'Batch 6'!$E$34:$E$625)</f>
        <v>26300</v>
      </c>
      <c r="F890" s="20">
        <f t="shared" si="39"/>
        <v>7.81</v>
      </c>
      <c r="G890" s="20">
        <f t="shared" si="40"/>
        <v>26.3</v>
      </c>
      <c r="H890" s="26">
        <f>LOOKUP(B890,'Batch 6'!$K$34:$K$606,'Batch 6'!$P$34:$P$606)</f>
        <v>0.37350000000000005</v>
      </c>
      <c r="I890" s="28">
        <f t="shared" si="41"/>
        <v>21.258945000000018</v>
      </c>
    </row>
    <row r="891" spans="1:9" ht="20.100000000000001" customHeight="1" x14ac:dyDescent="0.2">
      <c r="B891" s="20">
        <v>10</v>
      </c>
      <c r="C891" s="20">
        <v>875</v>
      </c>
      <c r="D891" s="20">
        <f>LOOKUP(B891,'Batch 6'!$K$34:$K$606,'Batch 6'!$L$34:$L$606)</f>
        <v>7770</v>
      </c>
      <c r="E891" s="20">
        <f>LOOKUP(B891,'Batch 6'!$C$34:$C$625,'Batch 6'!$E$34:$E$625)</f>
        <v>26400</v>
      </c>
      <c r="F891" s="20">
        <f t="shared" si="39"/>
        <v>7.77</v>
      </c>
      <c r="G891" s="20">
        <f t="shared" si="40"/>
        <v>26.4</v>
      </c>
      <c r="H891" s="26">
        <f>LOOKUP(B891,'Batch 6'!$K$34:$K$606,'Batch 6'!$P$34:$P$606)</f>
        <v>0.37300000000000005</v>
      </c>
      <c r="I891" s="28">
        <f t="shared" si="41"/>
        <v>21.281340000000018</v>
      </c>
    </row>
    <row r="892" spans="1:9" ht="20.100000000000001" customHeight="1" x14ac:dyDescent="0.2">
      <c r="B892" s="20">
        <v>11</v>
      </c>
      <c r="C892" s="20">
        <v>876</v>
      </c>
      <c r="D892" s="20">
        <f>LOOKUP(B892,'Batch 6'!$K$34:$K$606,'Batch 6'!$L$34:$L$606)</f>
        <v>7730</v>
      </c>
      <c r="E892" s="20">
        <f>LOOKUP(B892,'Batch 6'!$C$34:$C$625,'Batch 6'!$E$34:$E$625)</f>
        <v>26400</v>
      </c>
      <c r="F892" s="20">
        <f t="shared" si="39"/>
        <v>7.73</v>
      </c>
      <c r="G892" s="20">
        <f t="shared" si="40"/>
        <v>26.4</v>
      </c>
      <c r="H892" s="26">
        <f>LOOKUP(B892,'Batch 6'!$K$34:$K$606,'Batch 6'!$P$34:$P$606)</f>
        <v>0.37250000000000005</v>
      </c>
      <c r="I892" s="28">
        <f t="shared" si="41"/>
        <v>21.303705000000019</v>
      </c>
    </row>
    <row r="893" spans="1:9" ht="20.100000000000001" customHeight="1" x14ac:dyDescent="0.2">
      <c r="B893" s="20">
        <v>12</v>
      </c>
      <c r="C893" s="20">
        <v>877</v>
      </c>
      <c r="D893" s="20">
        <f>LOOKUP(B893,'Batch 6'!$K$34:$K$606,'Batch 6'!$L$34:$L$606)</f>
        <v>7690</v>
      </c>
      <c r="E893" s="20">
        <f>LOOKUP(B893,'Batch 6'!$C$34:$C$625,'Batch 6'!$E$34:$E$625)</f>
        <v>26400</v>
      </c>
      <c r="F893" s="20">
        <f t="shared" si="39"/>
        <v>7.69</v>
      </c>
      <c r="G893" s="20">
        <f t="shared" si="40"/>
        <v>26.4</v>
      </c>
      <c r="H893" s="26">
        <f>LOOKUP(B893,'Batch 6'!$K$34:$K$606,'Batch 6'!$P$34:$P$606)</f>
        <v>0.37250000000000005</v>
      </c>
      <c r="I893" s="28">
        <f t="shared" si="41"/>
        <v>21.326055000000018</v>
      </c>
    </row>
    <row r="894" spans="1:9" ht="20.100000000000001" customHeight="1" x14ac:dyDescent="0.2">
      <c r="B894" s="20">
        <v>13</v>
      </c>
      <c r="C894" s="20">
        <v>878</v>
      </c>
      <c r="D894" s="20">
        <f>LOOKUP(B894,'Batch 6'!$K$34:$K$606,'Batch 6'!$L$34:$L$606)</f>
        <v>7660</v>
      </c>
      <c r="E894" s="20">
        <f>LOOKUP(B894,'Batch 6'!$C$34:$C$625,'Batch 6'!$E$34:$E$625)</f>
        <v>26400</v>
      </c>
      <c r="F894" s="20">
        <f t="shared" si="39"/>
        <v>7.66</v>
      </c>
      <c r="G894" s="20">
        <f t="shared" si="40"/>
        <v>26.4</v>
      </c>
      <c r="H894" s="26">
        <f>LOOKUP(B894,'Batch 6'!$K$34:$K$606,'Batch 6'!$P$34:$P$606)</f>
        <v>0.37350000000000005</v>
      </c>
      <c r="I894" s="28">
        <f t="shared" si="41"/>
        <v>21.348435000000016</v>
      </c>
    </row>
    <row r="895" spans="1:9" ht="20.100000000000001" customHeight="1" x14ac:dyDescent="0.2">
      <c r="B895" s="20">
        <v>14</v>
      </c>
      <c r="C895" s="20">
        <v>879</v>
      </c>
      <c r="D895" s="20">
        <f>LOOKUP(B895,'Batch 6'!$K$34:$K$606,'Batch 6'!$L$34:$L$606)</f>
        <v>7620</v>
      </c>
      <c r="E895" s="20">
        <f>LOOKUP(B895,'Batch 6'!$C$34:$C$625,'Batch 6'!$E$34:$E$625)</f>
        <v>26400</v>
      </c>
      <c r="F895" s="20">
        <f t="shared" si="39"/>
        <v>7.62</v>
      </c>
      <c r="G895" s="20">
        <f t="shared" si="40"/>
        <v>26.4</v>
      </c>
      <c r="H895" s="26">
        <f>LOOKUP(B895,'Batch 6'!$K$34:$K$606,'Batch 6'!$P$34:$P$606)</f>
        <v>0.3746666666666667</v>
      </c>
      <c r="I895" s="28">
        <f t="shared" si="41"/>
        <v>21.370880000000017</v>
      </c>
    </row>
    <row r="896" spans="1:9" ht="20.100000000000001" customHeight="1" x14ac:dyDescent="0.2">
      <c r="B896" s="20">
        <v>15</v>
      </c>
      <c r="C896" s="20">
        <v>880</v>
      </c>
      <c r="D896" s="20">
        <f>LOOKUP(B896,'Batch 6'!$K$34:$K$606,'Batch 6'!$L$34:$L$606)</f>
        <v>7570</v>
      </c>
      <c r="E896" s="20">
        <f>LOOKUP(B896,'Batch 6'!$C$34:$C$625,'Batch 6'!$E$34:$E$625)</f>
        <v>26500</v>
      </c>
      <c r="F896" s="20">
        <f t="shared" si="39"/>
        <v>7.57</v>
      </c>
      <c r="G896" s="20">
        <f t="shared" si="40"/>
        <v>26.5</v>
      </c>
      <c r="H896" s="26">
        <f>LOOKUP(B896,'Batch 6'!$K$34:$K$606,'Batch 6'!$P$34:$P$606)</f>
        <v>0.375</v>
      </c>
      <c r="I896" s="28">
        <f t="shared" si="41"/>
        <v>21.393370000000019</v>
      </c>
    </row>
    <row r="897" spans="2:9" ht="20.100000000000001" customHeight="1" x14ac:dyDescent="0.2">
      <c r="B897" s="20">
        <v>16</v>
      </c>
      <c r="C897" s="20">
        <v>881</v>
      </c>
      <c r="D897" s="20">
        <f>LOOKUP(B897,'Batch 6'!$K$34:$K$606,'Batch 6'!$L$34:$L$606)</f>
        <v>7530</v>
      </c>
      <c r="E897" s="20">
        <f>LOOKUP(B897,'Batch 6'!$C$34:$C$625,'Batch 6'!$E$34:$E$625)</f>
        <v>26500</v>
      </c>
      <c r="F897" s="20">
        <f t="shared" si="39"/>
        <v>7.53</v>
      </c>
      <c r="G897" s="20">
        <f t="shared" si="40"/>
        <v>26.5</v>
      </c>
      <c r="H897" s="26">
        <f>LOOKUP(B897,'Batch 6'!$K$34:$K$606,'Batch 6'!$P$34:$P$606)</f>
        <v>0.375</v>
      </c>
      <c r="I897" s="28">
        <f t="shared" si="41"/>
        <v>21.41587000000002</v>
      </c>
    </row>
    <row r="898" spans="2:9" ht="20.100000000000001" customHeight="1" x14ac:dyDescent="0.2">
      <c r="B898" s="20">
        <v>17</v>
      </c>
      <c r="C898" s="20">
        <v>882</v>
      </c>
      <c r="D898" s="20">
        <f>LOOKUP(B898,'Batch 6'!$K$34:$K$606,'Batch 6'!$L$34:$L$606)</f>
        <v>7490</v>
      </c>
      <c r="E898" s="20">
        <f>LOOKUP(B898,'Batch 6'!$C$34:$C$625,'Batch 6'!$E$34:$E$625)</f>
        <v>26500</v>
      </c>
      <c r="F898" s="20">
        <f t="shared" si="39"/>
        <v>7.49</v>
      </c>
      <c r="G898" s="20">
        <f t="shared" si="40"/>
        <v>26.5</v>
      </c>
      <c r="H898" s="26">
        <f>LOOKUP(B898,'Batch 6'!$K$34:$K$606,'Batch 6'!$P$34:$P$606)</f>
        <v>0.36699999999999999</v>
      </c>
      <c r="I898" s="28">
        <f t="shared" si="41"/>
        <v>21.438130000000019</v>
      </c>
    </row>
    <row r="899" spans="2:9" ht="20.100000000000001" customHeight="1" x14ac:dyDescent="0.2">
      <c r="B899" s="20">
        <v>18</v>
      </c>
      <c r="C899" s="20">
        <v>883</v>
      </c>
      <c r="D899" s="20">
        <f>LOOKUP(B899,'Batch 6'!$K$34:$K$606,'Batch 6'!$L$34:$L$606)</f>
        <v>7460</v>
      </c>
      <c r="E899" s="20">
        <f>LOOKUP(B899,'Batch 6'!$C$34:$C$625,'Batch 6'!$E$34:$E$625)</f>
        <v>26500</v>
      </c>
      <c r="F899" s="20">
        <f t="shared" si="39"/>
        <v>7.46</v>
      </c>
      <c r="G899" s="20">
        <f t="shared" si="40"/>
        <v>26.5</v>
      </c>
      <c r="H899" s="26">
        <f>LOOKUP(B899,'Batch 6'!$K$34:$K$606,'Batch 6'!$P$34:$P$606)</f>
        <v>0.36800000000000005</v>
      </c>
      <c r="I899" s="28">
        <f t="shared" si="41"/>
        <v>21.460180000000019</v>
      </c>
    </row>
    <row r="900" spans="2:9" ht="20.100000000000001" customHeight="1" x14ac:dyDescent="0.2">
      <c r="B900" s="20">
        <v>19</v>
      </c>
      <c r="C900" s="20">
        <v>884</v>
      </c>
      <c r="D900" s="20">
        <f>LOOKUP(B900,'Batch 6'!$K$34:$K$606,'Batch 6'!$L$34:$L$606)</f>
        <v>7410</v>
      </c>
      <c r="E900" s="20">
        <f>LOOKUP(B900,'Batch 6'!$C$34:$C$625,'Batch 6'!$E$34:$E$625)</f>
        <v>26500</v>
      </c>
      <c r="F900" s="20">
        <f t="shared" si="39"/>
        <v>7.41</v>
      </c>
      <c r="G900" s="20">
        <f t="shared" si="40"/>
        <v>26.5</v>
      </c>
      <c r="H900" s="26">
        <f>LOOKUP(B900,'Batch 6'!$K$34:$K$606,'Batch 6'!$P$34:$P$606)</f>
        <v>0.36749999999999999</v>
      </c>
      <c r="I900" s="28">
        <f t="shared" si="41"/>
        <v>21.48224500000002</v>
      </c>
    </row>
    <row r="901" spans="2:9" ht="20.100000000000001" customHeight="1" x14ac:dyDescent="0.2">
      <c r="B901" s="20">
        <v>20</v>
      </c>
      <c r="C901" s="20">
        <v>885</v>
      </c>
      <c r="D901" s="20">
        <f>LOOKUP(B901,'Batch 6'!$K$34:$K$606,'Batch 6'!$L$34:$L$606)</f>
        <v>7370</v>
      </c>
      <c r="E901" s="20">
        <f>LOOKUP(B901,'Batch 6'!$C$34:$C$625,'Batch 6'!$E$34:$E$625)</f>
        <v>26500</v>
      </c>
      <c r="F901" s="20">
        <f t="shared" si="39"/>
        <v>7.37</v>
      </c>
      <c r="G901" s="20">
        <f t="shared" si="40"/>
        <v>26.5</v>
      </c>
      <c r="H901" s="26">
        <f>LOOKUP(B901,'Batch 6'!$K$34:$K$606,'Batch 6'!$P$34:$P$606)</f>
        <v>0.37000000000000005</v>
      </c>
      <c r="I901" s="28">
        <f t="shared" si="41"/>
        <v>21.504370000000019</v>
      </c>
    </row>
    <row r="902" spans="2:9" ht="20.100000000000001" customHeight="1" x14ac:dyDescent="0.2">
      <c r="B902" s="20">
        <v>21</v>
      </c>
      <c r="C902" s="20">
        <v>886</v>
      </c>
      <c r="D902" s="20">
        <f>LOOKUP(B902,'Batch 6'!$K$34:$K$606,'Batch 6'!$L$34:$L$606)</f>
        <v>7340</v>
      </c>
      <c r="E902" s="20">
        <f>LOOKUP(B902,'Batch 6'!$C$34:$C$625,'Batch 6'!$E$34:$E$625)</f>
        <v>26600</v>
      </c>
      <c r="F902" s="20">
        <f t="shared" si="39"/>
        <v>7.34</v>
      </c>
      <c r="G902" s="20">
        <f t="shared" si="40"/>
        <v>26.6</v>
      </c>
      <c r="H902" s="26">
        <f>LOOKUP(B902,'Batch 6'!$K$34:$K$606,'Batch 6'!$P$34:$P$606)</f>
        <v>0.36800000000000005</v>
      </c>
      <c r="I902" s="28">
        <f t="shared" si="41"/>
        <v>21.52651000000002</v>
      </c>
    </row>
    <row r="903" spans="2:9" ht="20.100000000000001" customHeight="1" x14ac:dyDescent="0.2">
      <c r="B903" s="20">
        <v>22</v>
      </c>
      <c r="C903" s="20">
        <v>887</v>
      </c>
      <c r="D903" s="20">
        <f>LOOKUP(B903,'Batch 6'!$K$34:$K$606,'Batch 6'!$L$34:$L$606)</f>
        <v>7300</v>
      </c>
      <c r="E903" s="20">
        <f>LOOKUP(B903,'Batch 6'!$C$34:$C$625,'Batch 6'!$E$34:$E$625)</f>
        <v>26600</v>
      </c>
      <c r="F903" s="20">
        <f t="shared" si="39"/>
        <v>7.3</v>
      </c>
      <c r="G903" s="20">
        <f t="shared" si="40"/>
        <v>26.6</v>
      </c>
      <c r="H903" s="26">
        <f>LOOKUP(B903,'Batch 6'!$K$34:$K$606,'Batch 6'!$P$34:$P$606)</f>
        <v>0.37000000000000005</v>
      </c>
      <c r="I903" s="28">
        <f t="shared" si="41"/>
        <v>21.54865000000002</v>
      </c>
    </row>
    <row r="904" spans="2:9" ht="20.100000000000001" customHeight="1" x14ac:dyDescent="0.2">
      <c r="B904" s="20">
        <v>23</v>
      </c>
      <c r="C904" s="20">
        <v>888</v>
      </c>
      <c r="D904" s="20">
        <f>LOOKUP(B904,'Batch 6'!$K$34:$K$606,'Batch 6'!$L$34:$L$606)</f>
        <v>7260</v>
      </c>
      <c r="E904" s="20">
        <f>LOOKUP(B904,'Batch 6'!$C$34:$C$625,'Batch 6'!$E$34:$E$625)</f>
        <v>26600</v>
      </c>
      <c r="F904" s="20">
        <f t="shared" si="39"/>
        <v>7.26</v>
      </c>
      <c r="G904" s="20">
        <f t="shared" si="40"/>
        <v>26.6</v>
      </c>
      <c r="H904" s="26">
        <f>LOOKUP(B904,'Batch 6'!$K$34:$K$606,'Batch 6'!$P$34:$P$606)</f>
        <v>0.37000000000000005</v>
      </c>
      <c r="I904" s="28">
        <f t="shared" si="41"/>
        <v>21.570850000000021</v>
      </c>
    </row>
    <row r="905" spans="2:9" ht="20.100000000000001" customHeight="1" x14ac:dyDescent="0.2">
      <c r="B905" s="20">
        <v>24</v>
      </c>
      <c r="C905" s="20">
        <v>889</v>
      </c>
      <c r="D905" s="20">
        <f>LOOKUP(B905,'Batch 6'!$K$34:$K$606,'Batch 6'!$L$34:$L$606)</f>
        <v>7220</v>
      </c>
      <c r="E905" s="20">
        <f>LOOKUP(B905,'Batch 6'!$C$34:$C$625,'Batch 6'!$E$34:$E$625)</f>
        <v>26600</v>
      </c>
      <c r="F905" s="20">
        <f t="shared" si="39"/>
        <v>7.22</v>
      </c>
      <c r="G905" s="20">
        <f t="shared" si="40"/>
        <v>26.6</v>
      </c>
      <c r="H905" s="26">
        <f>LOOKUP(B905,'Batch 6'!$K$34:$K$606,'Batch 6'!$P$34:$P$606)</f>
        <v>0.36900000000000005</v>
      </c>
      <c r="I905" s="28">
        <f t="shared" si="41"/>
        <v>21.593020000000021</v>
      </c>
    </row>
    <row r="906" spans="2:9" ht="20.100000000000001" customHeight="1" x14ac:dyDescent="0.2">
      <c r="B906" s="20">
        <v>25</v>
      </c>
      <c r="C906" s="20">
        <v>890</v>
      </c>
      <c r="D906" s="20">
        <f>LOOKUP(B906,'Batch 6'!$K$34:$K$606,'Batch 6'!$L$34:$L$606)</f>
        <v>7180</v>
      </c>
      <c r="E906" s="20">
        <f>LOOKUP(B906,'Batch 6'!$C$34:$C$625,'Batch 6'!$E$34:$E$625)</f>
        <v>26600</v>
      </c>
      <c r="F906" s="20">
        <f t="shared" si="39"/>
        <v>7.18</v>
      </c>
      <c r="G906" s="20">
        <f t="shared" si="40"/>
        <v>26.6</v>
      </c>
      <c r="H906" s="26">
        <f>LOOKUP(B906,'Batch 6'!$K$34:$K$606,'Batch 6'!$P$34:$P$606)</f>
        <v>0.36899999999999999</v>
      </c>
      <c r="I906" s="28">
        <f t="shared" si="41"/>
        <v>21.615160000000021</v>
      </c>
    </row>
    <row r="907" spans="2:9" ht="20.100000000000001" customHeight="1" x14ac:dyDescent="0.2">
      <c r="B907" s="20">
        <v>26</v>
      </c>
      <c r="C907" s="20">
        <v>891</v>
      </c>
      <c r="D907" s="20">
        <f>LOOKUP(B907,'Batch 6'!$K$34:$K$606,'Batch 6'!$L$34:$L$606)</f>
        <v>7140</v>
      </c>
      <c r="E907" s="20">
        <f>LOOKUP(B907,'Batch 6'!$C$34:$C$625,'Batch 6'!$E$34:$E$625)</f>
        <v>26600</v>
      </c>
      <c r="F907" s="20">
        <f t="shared" si="39"/>
        <v>7.14</v>
      </c>
      <c r="G907" s="20">
        <f t="shared" si="40"/>
        <v>26.6</v>
      </c>
      <c r="H907" s="26">
        <f>LOOKUP(B907,'Batch 6'!$K$34:$K$606,'Batch 6'!$P$34:$P$606)</f>
        <v>0.36950000000000005</v>
      </c>
      <c r="I907" s="28">
        <f t="shared" si="41"/>
        <v>21.637315000000022</v>
      </c>
    </row>
    <row r="908" spans="2:9" ht="20.100000000000001" customHeight="1" x14ac:dyDescent="0.2">
      <c r="B908" s="20">
        <v>27</v>
      </c>
      <c r="C908" s="20">
        <v>892</v>
      </c>
      <c r="D908" s="20">
        <f>LOOKUP(B908,'Batch 6'!$K$34:$K$606,'Batch 6'!$L$34:$L$606)</f>
        <v>7100</v>
      </c>
      <c r="E908" s="20">
        <f>LOOKUP(B908,'Batch 6'!$C$34:$C$625,'Batch 6'!$E$34:$E$625)</f>
        <v>26600</v>
      </c>
      <c r="F908" s="20">
        <f t="shared" si="39"/>
        <v>7.1</v>
      </c>
      <c r="G908" s="20">
        <f t="shared" si="40"/>
        <v>26.6</v>
      </c>
      <c r="H908" s="26">
        <f>LOOKUP(B908,'Batch 6'!$K$34:$K$606,'Batch 6'!$P$34:$P$606)</f>
        <v>0.371</v>
      </c>
      <c r="I908" s="28">
        <f t="shared" si="41"/>
        <v>21.659530000000021</v>
      </c>
    </row>
    <row r="909" spans="2:9" ht="20.100000000000001" customHeight="1" x14ac:dyDescent="0.2">
      <c r="B909" s="20">
        <v>28</v>
      </c>
      <c r="C909" s="20">
        <v>893</v>
      </c>
      <c r="D909" s="20">
        <f>LOOKUP(B909,'Batch 6'!$K$34:$K$606,'Batch 6'!$L$34:$L$606)</f>
        <v>7060</v>
      </c>
      <c r="E909" s="20">
        <f>LOOKUP(B909,'Batch 6'!$C$34:$C$625,'Batch 6'!$E$34:$E$625)</f>
        <v>26700</v>
      </c>
      <c r="F909" s="20">
        <f t="shared" si="39"/>
        <v>7.06</v>
      </c>
      <c r="G909" s="20">
        <f t="shared" si="40"/>
        <v>26.7</v>
      </c>
      <c r="H909" s="26">
        <f>LOOKUP(B909,'Batch 6'!$K$34:$K$606,'Batch 6'!$P$34:$P$606)</f>
        <v>0.36950000000000005</v>
      </c>
      <c r="I909" s="28">
        <f t="shared" si="41"/>
        <v>21.681745000000021</v>
      </c>
    </row>
    <row r="910" spans="2:9" ht="20.100000000000001" customHeight="1" x14ac:dyDescent="0.2">
      <c r="B910" s="20">
        <v>29</v>
      </c>
      <c r="C910" s="20">
        <v>894</v>
      </c>
      <c r="D910" s="20">
        <f>LOOKUP(B910,'Batch 6'!$K$34:$K$606,'Batch 6'!$L$34:$L$606)</f>
        <v>7030</v>
      </c>
      <c r="E910" s="20">
        <f>LOOKUP(B910,'Batch 6'!$C$34:$C$625,'Batch 6'!$E$34:$E$625)</f>
        <v>26700</v>
      </c>
      <c r="F910" s="20">
        <f t="shared" si="39"/>
        <v>7.03</v>
      </c>
      <c r="G910" s="20">
        <f t="shared" si="40"/>
        <v>26.7</v>
      </c>
      <c r="H910" s="26">
        <f>LOOKUP(B910,'Batch 6'!$K$34:$K$606,'Batch 6'!$P$34:$P$606)</f>
        <v>0.37000000000000005</v>
      </c>
      <c r="I910" s="28">
        <f t="shared" si="41"/>
        <v>21.703930000000021</v>
      </c>
    </row>
    <row r="911" spans="2:9" ht="20.100000000000001" customHeight="1" x14ac:dyDescent="0.2">
      <c r="B911" s="20">
        <v>30</v>
      </c>
      <c r="C911" s="20">
        <v>895</v>
      </c>
      <c r="D911" s="20">
        <f>LOOKUP(B911,'Batch 6'!$K$34:$K$606,'Batch 6'!$L$34:$L$606)</f>
        <v>6990</v>
      </c>
      <c r="E911" s="20">
        <f>LOOKUP(B911,'Batch 6'!$C$34:$C$625,'Batch 6'!$E$34:$E$625)</f>
        <v>26700</v>
      </c>
      <c r="F911" s="20">
        <f t="shared" si="39"/>
        <v>6.99</v>
      </c>
      <c r="G911" s="20">
        <f t="shared" si="40"/>
        <v>26.7</v>
      </c>
      <c r="H911" s="26">
        <f>LOOKUP(B911,'Batch 6'!$K$34:$K$606,'Batch 6'!$P$34:$P$606)</f>
        <v>0.371</v>
      </c>
      <c r="I911" s="28">
        <f t="shared" si="41"/>
        <v>21.726160000000021</v>
      </c>
    </row>
    <row r="912" spans="2:9" ht="20.100000000000001" customHeight="1" x14ac:dyDescent="0.2">
      <c r="B912" s="20">
        <v>31</v>
      </c>
      <c r="C912" s="20">
        <v>896</v>
      </c>
      <c r="D912" s="20">
        <f>LOOKUP(B912,'Batch 6'!$K$34:$K$606,'Batch 6'!$L$34:$L$606)</f>
        <v>6950</v>
      </c>
      <c r="E912" s="20">
        <f>LOOKUP(B912,'Batch 6'!$C$34:$C$625,'Batch 6'!$E$34:$E$625)</f>
        <v>26700</v>
      </c>
      <c r="F912" s="20">
        <f t="shared" si="39"/>
        <v>6.95</v>
      </c>
      <c r="G912" s="20">
        <f t="shared" si="40"/>
        <v>26.7</v>
      </c>
      <c r="H912" s="26">
        <f>LOOKUP(B912,'Batch 6'!$K$34:$K$606,'Batch 6'!$P$34:$P$606)</f>
        <v>0.37050000000000005</v>
      </c>
      <c r="I912" s="28">
        <f t="shared" si="41"/>
        <v>21.748405000000023</v>
      </c>
    </row>
    <row r="913" spans="2:9" ht="20.100000000000001" customHeight="1" x14ac:dyDescent="0.2">
      <c r="B913" s="20">
        <v>32</v>
      </c>
      <c r="C913" s="20">
        <v>897</v>
      </c>
      <c r="D913" s="20">
        <f>LOOKUP(B913,'Batch 6'!$K$34:$K$606,'Batch 6'!$L$34:$L$606)</f>
        <v>6910</v>
      </c>
      <c r="E913" s="20">
        <f>LOOKUP(B913,'Batch 6'!$C$34:$C$625,'Batch 6'!$E$34:$E$625)</f>
        <v>26700</v>
      </c>
      <c r="F913" s="20">
        <f t="shared" ref="F913:F976" si="42">D913/1000</f>
        <v>6.91</v>
      </c>
      <c r="G913" s="20">
        <f t="shared" ref="G913:G976" si="43">E913/1000</f>
        <v>26.7</v>
      </c>
      <c r="H913" s="26">
        <f>LOOKUP(B913,'Batch 6'!$K$34:$K$606,'Batch 6'!$P$34:$P$606)</f>
        <v>0.37000000000000005</v>
      </c>
      <c r="I913" s="28">
        <f t="shared" si="41"/>
        <v>21.770620000000022</v>
      </c>
    </row>
    <row r="914" spans="2:9" ht="20.100000000000001" customHeight="1" x14ac:dyDescent="0.2">
      <c r="B914" s="20">
        <v>33</v>
      </c>
      <c r="C914" s="20">
        <v>898</v>
      </c>
      <c r="D914" s="20">
        <f>LOOKUP(B914,'Batch 6'!$K$34:$K$606,'Batch 6'!$L$34:$L$606)</f>
        <v>6870</v>
      </c>
      <c r="E914" s="20">
        <f>LOOKUP(B914,'Batch 6'!$C$34:$C$625,'Batch 6'!$E$34:$E$625)</f>
        <v>26700</v>
      </c>
      <c r="F914" s="20">
        <f t="shared" si="42"/>
        <v>6.87</v>
      </c>
      <c r="G914" s="20">
        <f t="shared" si="43"/>
        <v>26.7</v>
      </c>
      <c r="H914" s="26">
        <f>LOOKUP(B914,'Batch 6'!$K$34:$K$606,'Batch 6'!$P$34:$P$606)</f>
        <v>0.37000000000000005</v>
      </c>
      <c r="I914" s="28">
        <f t="shared" ref="I914:I977" si="44">AVERAGE(H914,H913)*((C914-C913)/60)*3.6+I913</f>
        <v>21.792820000000024</v>
      </c>
    </row>
    <row r="915" spans="2:9" ht="20.100000000000001" customHeight="1" x14ac:dyDescent="0.2">
      <c r="B915" s="20">
        <v>34</v>
      </c>
      <c r="C915" s="20">
        <v>899</v>
      </c>
      <c r="D915" s="20">
        <f>LOOKUP(B915,'Batch 6'!$K$34:$K$606,'Batch 6'!$L$34:$L$606)</f>
        <v>6830</v>
      </c>
      <c r="E915" s="20">
        <f>LOOKUP(B915,'Batch 6'!$C$34:$C$625,'Batch 6'!$E$34:$E$625)</f>
        <v>26800</v>
      </c>
      <c r="F915" s="20">
        <f t="shared" si="42"/>
        <v>6.83</v>
      </c>
      <c r="G915" s="20">
        <f t="shared" si="43"/>
        <v>26.8</v>
      </c>
      <c r="H915" s="26">
        <f>LOOKUP(B915,'Batch 6'!$K$34:$K$606,'Batch 6'!$P$34:$P$606)</f>
        <v>0.371</v>
      </c>
      <c r="I915" s="28">
        <f t="shared" si="44"/>
        <v>21.815050000000024</v>
      </c>
    </row>
    <row r="916" spans="2:9" ht="20.100000000000001" customHeight="1" x14ac:dyDescent="0.2">
      <c r="B916" s="20">
        <v>35</v>
      </c>
      <c r="C916" s="20">
        <v>900</v>
      </c>
      <c r="D916" s="20">
        <f>LOOKUP(B916,'Batch 6'!$K$34:$K$606,'Batch 6'!$L$34:$L$606)</f>
        <v>6800</v>
      </c>
      <c r="E916" s="20">
        <f>LOOKUP(B916,'Batch 6'!$C$34:$C$625,'Batch 6'!$E$34:$E$625)</f>
        <v>26800</v>
      </c>
      <c r="F916" s="20">
        <f t="shared" si="42"/>
        <v>6.8</v>
      </c>
      <c r="G916" s="20">
        <f t="shared" si="43"/>
        <v>26.8</v>
      </c>
      <c r="H916" s="26">
        <f>LOOKUP(B916,'Batch 6'!$K$34:$K$606,'Batch 6'!$P$34:$P$606)</f>
        <v>0.37000000000000005</v>
      </c>
      <c r="I916" s="28">
        <f t="shared" si="44"/>
        <v>21.837280000000025</v>
      </c>
    </row>
    <row r="917" spans="2:9" ht="20.100000000000001" customHeight="1" x14ac:dyDescent="0.2">
      <c r="B917" s="20">
        <v>36</v>
      </c>
      <c r="C917" s="20">
        <v>901</v>
      </c>
      <c r="D917" s="20">
        <f>LOOKUP(B917,'Batch 6'!$K$34:$K$606,'Batch 6'!$L$34:$L$606)</f>
        <v>6760</v>
      </c>
      <c r="E917" s="20">
        <f>LOOKUP(B917,'Batch 6'!$C$34:$C$625,'Batch 6'!$E$34:$E$625)</f>
        <v>26800</v>
      </c>
      <c r="F917" s="20">
        <f t="shared" si="42"/>
        <v>6.76</v>
      </c>
      <c r="G917" s="20">
        <f t="shared" si="43"/>
        <v>26.8</v>
      </c>
      <c r="H917" s="26">
        <f>LOOKUP(B917,'Batch 6'!$K$34:$K$606,'Batch 6'!$P$34:$P$606)</f>
        <v>0.37050000000000005</v>
      </c>
      <c r="I917" s="28">
        <f t="shared" si="44"/>
        <v>21.859495000000024</v>
      </c>
    </row>
    <row r="918" spans="2:9" ht="20.100000000000001" customHeight="1" x14ac:dyDescent="0.2">
      <c r="B918" s="20">
        <v>37</v>
      </c>
      <c r="C918" s="20">
        <v>902</v>
      </c>
      <c r="D918" s="20">
        <f>LOOKUP(B918,'Batch 6'!$K$34:$K$606,'Batch 6'!$L$34:$L$606)</f>
        <v>6720</v>
      </c>
      <c r="E918" s="20">
        <f>LOOKUP(B918,'Batch 6'!$C$34:$C$625,'Batch 6'!$E$34:$E$625)</f>
        <v>26800</v>
      </c>
      <c r="F918" s="20">
        <f t="shared" si="42"/>
        <v>6.72</v>
      </c>
      <c r="G918" s="20">
        <f t="shared" si="43"/>
        <v>26.8</v>
      </c>
      <c r="H918" s="26">
        <f>LOOKUP(B918,'Batch 6'!$K$34:$K$606,'Batch 6'!$P$34:$P$606)</f>
        <v>0.3715</v>
      </c>
      <c r="I918" s="28">
        <f t="shared" si="44"/>
        <v>21.881755000000023</v>
      </c>
    </row>
    <row r="919" spans="2:9" ht="20.100000000000001" customHeight="1" x14ac:dyDescent="0.2">
      <c r="B919" s="20">
        <v>38</v>
      </c>
      <c r="C919" s="20">
        <v>903</v>
      </c>
      <c r="D919" s="20">
        <f>LOOKUP(B919,'Batch 6'!$K$34:$K$606,'Batch 6'!$L$34:$L$606)</f>
        <v>6680</v>
      </c>
      <c r="E919" s="20">
        <f>LOOKUP(B919,'Batch 6'!$C$34:$C$625,'Batch 6'!$E$34:$E$625)</f>
        <v>26800</v>
      </c>
      <c r="F919" s="20">
        <f t="shared" si="42"/>
        <v>6.68</v>
      </c>
      <c r="G919" s="20">
        <f t="shared" si="43"/>
        <v>26.8</v>
      </c>
      <c r="H919" s="26">
        <f>LOOKUP(B919,'Batch 6'!$K$34:$K$606,'Batch 6'!$P$34:$P$606)</f>
        <v>0.371</v>
      </c>
      <c r="I919" s="28">
        <f t="shared" si="44"/>
        <v>21.904030000000024</v>
      </c>
    </row>
    <row r="920" spans="2:9" ht="20.100000000000001" customHeight="1" x14ac:dyDescent="0.2">
      <c r="B920" s="20">
        <v>39</v>
      </c>
      <c r="C920" s="20">
        <v>904</v>
      </c>
      <c r="D920" s="20">
        <f>LOOKUP(B920,'Batch 6'!$K$34:$K$606,'Batch 6'!$L$34:$L$606)</f>
        <v>6640</v>
      </c>
      <c r="E920" s="20">
        <f>LOOKUP(B920,'Batch 6'!$C$34:$C$625,'Batch 6'!$E$34:$E$625)</f>
        <v>26800</v>
      </c>
      <c r="F920" s="20">
        <f t="shared" si="42"/>
        <v>6.64</v>
      </c>
      <c r="G920" s="20">
        <f t="shared" si="43"/>
        <v>26.8</v>
      </c>
      <c r="H920" s="26">
        <f>LOOKUP(B920,'Batch 6'!$K$34:$K$606,'Batch 6'!$P$34:$P$606)</f>
        <v>0.37000000000000005</v>
      </c>
      <c r="I920" s="28">
        <f t="shared" si="44"/>
        <v>21.926260000000024</v>
      </c>
    </row>
    <row r="921" spans="2:9" ht="20.100000000000001" customHeight="1" x14ac:dyDescent="0.2">
      <c r="B921" s="20">
        <v>40</v>
      </c>
      <c r="C921" s="20">
        <v>905</v>
      </c>
      <c r="D921" s="20">
        <f>LOOKUP(B921,'Batch 6'!$K$34:$K$606,'Batch 6'!$L$34:$L$606)</f>
        <v>6600</v>
      </c>
      <c r="E921" s="20">
        <f>LOOKUP(B921,'Batch 6'!$C$34:$C$625,'Batch 6'!$E$34:$E$625)</f>
        <v>26800</v>
      </c>
      <c r="F921" s="20">
        <f t="shared" si="42"/>
        <v>6.6</v>
      </c>
      <c r="G921" s="20">
        <f t="shared" si="43"/>
        <v>26.8</v>
      </c>
      <c r="H921" s="26">
        <f>LOOKUP(B921,'Batch 6'!$K$34:$K$606,'Batch 6'!$P$34:$P$606)</f>
        <v>0.3715</v>
      </c>
      <c r="I921" s="28">
        <f t="shared" si="44"/>
        <v>21.948505000000026</v>
      </c>
    </row>
    <row r="922" spans="2:9" ht="20.100000000000001" customHeight="1" x14ac:dyDescent="0.2">
      <c r="B922" s="20">
        <v>41</v>
      </c>
      <c r="C922" s="20">
        <v>906</v>
      </c>
      <c r="D922" s="20">
        <f>LOOKUP(B922,'Batch 6'!$K$34:$K$606,'Batch 6'!$L$34:$L$606)</f>
        <v>6570</v>
      </c>
      <c r="E922" s="20">
        <f>LOOKUP(B922,'Batch 6'!$C$34:$C$625,'Batch 6'!$E$34:$E$625)</f>
        <v>26900</v>
      </c>
      <c r="F922" s="20">
        <f t="shared" si="42"/>
        <v>6.57</v>
      </c>
      <c r="G922" s="20">
        <f t="shared" si="43"/>
        <v>26.9</v>
      </c>
      <c r="H922" s="26">
        <f>LOOKUP(B922,'Batch 6'!$K$34:$K$606,'Batch 6'!$P$34:$P$606)</f>
        <v>0.37200000000000005</v>
      </c>
      <c r="I922" s="28">
        <f t="shared" si="44"/>
        <v>21.970810000000025</v>
      </c>
    </row>
    <row r="923" spans="2:9" ht="20.100000000000001" customHeight="1" x14ac:dyDescent="0.2">
      <c r="B923" s="20">
        <v>42</v>
      </c>
      <c r="C923" s="20">
        <v>907</v>
      </c>
      <c r="D923" s="20">
        <f>LOOKUP(B923,'Batch 6'!$K$34:$K$606,'Batch 6'!$L$34:$L$606)</f>
        <v>6530</v>
      </c>
      <c r="E923" s="20">
        <f>LOOKUP(B923,'Batch 6'!$C$34:$C$625,'Batch 6'!$E$34:$E$625)</f>
        <v>26900</v>
      </c>
      <c r="F923" s="20">
        <f t="shared" si="42"/>
        <v>6.53</v>
      </c>
      <c r="G923" s="20">
        <f t="shared" si="43"/>
        <v>26.9</v>
      </c>
      <c r="H923" s="26">
        <f>LOOKUP(B923,'Batch 6'!$K$34:$K$606,'Batch 6'!$P$34:$P$606)</f>
        <v>0.3715</v>
      </c>
      <c r="I923" s="28">
        <f t="shared" si="44"/>
        <v>21.993115000000024</v>
      </c>
    </row>
    <row r="924" spans="2:9" ht="20.100000000000001" customHeight="1" x14ac:dyDescent="0.2">
      <c r="B924" s="20">
        <v>43</v>
      </c>
      <c r="C924" s="20">
        <v>908</v>
      </c>
      <c r="D924" s="20">
        <f>LOOKUP(B924,'Batch 6'!$K$34:$K$606,'Batch 6'!$L$34:$L$606)</f>
        <v>6490</v>
      </c>
      <c r="E924" s="20">
        <f>LOOKUP(B924,'Batch 6'!$C$34:$C$625,'Batch 6'!$E$34:$E$625)</f>
        <v>26900</v>
      </c>
      <c r="F924" s="20">
        <f t="shared" si="42"/>
        <v>6.49</v>
      </c>
      <c r="G924" s="20">
        <f t="shared" si="43"/>
        <v>26.9</v>
      </c>
      <c r="H924" s="26">
        <f>LOOKUP(B924,'Batch 6'!$K$34:$K$606,'Batch 6'!$P$34:$P$606)</f>
        <v>0.3715</v>
      </c>
      <c r="I924" s="28">
        <f t="shared" si="44"/>
        <v>22.015405000000026</v>
      </c>
    </row>
    <row r="925" spans="2:9" ht="20.100000000000001" customHeight="1" x14ac:dyDescent="0.2">
      <c r="B925" s="20">
        <v>44</v>
      </c>
      <c r="C925" s="20">
        <v>909</v>
      </c>
      <c r="D925" s="20">
        <f>LOOKUP(B925,'Batch 6'!$K$34:$K$606,'Batch 6'!$L$34:$L$606)</f>
        <v>6450</v>
      </c>
      <c r="E925" s="20">
        <f>LOOKUP(B925,'Batch 6'!$C$34:$C$625,'Batch 6'!$E$34:$E$625)</f>
        <v>26900</v>
      </c>
      <c r="F925" s="20">
        <f t="shared" si="42"/>
        <v>6.45</v>
      </c>
      <c r="G925" s="20">
        <f t="shared" si="43"/>
        <v>26.9</v>
      </c>
      <c r="H925" s="26">
        <f>LOOKUP(B925,'Batch 6'!$K$34:$K$606,'Batch 6'!$P$34:$P$606)</f>
        <v>0.3715</v>
      </c>
      <c r="I925" s="28">
        <f t="shared" si="44"/>
        <v>22.037695000000028</v>
      </c>
    </row>
    <row r="926" spans="2:9" ht="20.100000000000001" customHeight="1" x14ac:dyDescent="0.2">
      <c r="B926" s="20">
        <v>45</v>
      </c>
      <c r="C926" s="20">
        <v>910</v>
      </c>
      <c r="D926" s="20">
        <f>LOOKUP(B926,'Batch 6'!$K$34:$K$606,'Batch 6'!$L$34:$L$606)</f>
        <v>6420</v>
      </c>
      <c r="E926" s="20">
        <f>LOOKUP(B926,'Batch 6'!$C$34:$C$625,'Batch 6'!$E$34:$E$625)</f>
        <v>26900</v>
      </c>
      <c r="F926" s="20">
        <f t="shared" si="42"/>
        <v>6.42</v>
      </c>
      <c r="G926" s="20">
        <f t="shared" si="43"/>
        <v>26.9</v>
      </c>
      <c r="H926" s="26">
        <f>LOOKUP(B926,'Batch 6'!$K$34:$K$606,'Batch 6'!$P$34:$P$606)</f>
        <v>0.37200000000000005</v>
      </c>
      <c r="I926" s="28">
        <f t="shared" si="44"/>
        <v>22.060000000000027</v>
      </c>
    </row>
    <row r="927" spans="2:9" ht="20.100000000000001" customHeight="1" x14ac:dyDescent="0.2">
      <c r="B927" s="20">
        <v>46</v>
      </c>
      <c r="C927" s="20">
        <v>911</v>
      </c>
      <c r="D927" s="20">
        <f>LOOKUP(B927,'Batch 6'!$K$34:$K$606,'Batch 6'!$L$34:$L$606)</f>
        <v>6380</v>
      </c>
      <c r="E927" s="20">
        <f>LOOKUP(B927,'Batch 6'!$C$34:$C$625,'Batch 6'!$E$34:$E$625)</f>
        <v>26900</v>
      </c>
      <c r="F927" s="20">
        <f t="shared" si="42"/>
        <v>6.38</v>
      </c>
      <c r="G927" s="20">
        <f t="shared" si="43"/>
        <v>26.9</v>
      </c>
      <c r="H927" s="26">
        <f>LOOKUP(B927,'Batch 6'!$K$34:$K$606,'Batch 6'!$P$34:$P$606)</f>
        <v>0.37200000000000005</v>
      </c>
      <c r="I927" s="28">
        <f t="shared" si="44"/>
        <v>22.082320000000028</v>
      </c>
    </row>
    <row r="928" spans="2:9" ht="20.100000000000001" customHeight="1" x14ac:dyDescent="0.2">
      <c r="B928" s="20">
        <v>47</v>
      </c>
      <c r="C928" s="20">
        <v>912</v>
      </c>
      <c r="D928" s="20">
        <f>LOOKUP(B928,'Batch 6'!$K$34:$K$606,'Batch 6'!$L$34:$L$606)</f>
        <v>6340</v>
      </c>
      <c r="E928" s="20">
        <f>LOOKUP(B928,'Batch 6'!$C$34:$C$625,'Batch 6'!$E$34:$E$625)</f>
        <v>26900</v>
      </c>
      <c r="F928" s="20">
        <f t="shared" si="42"/>
        <v>6.34</v>
      </c>
      <c r="G928" s="20">
        <f t="shared" si="43"/>
        <v>26.9</v>
      </c>
      <c r="H928" s="26">
        <f>LOOKUP(B928,'Batch 6'!$K$34:$K$606,'Batch 6'!$P$34:$P$606)</f>
        <v>0.37200000000000005</v>
      </c>
      <c r="I928" s="28">
        <f t="shared" si="44"/>
        <v>22.104640000000028</v>
      </c>
    </row>
    <row r="929" spans="2:9" ht="20.100000000000001" customHeight="1" x14ac:dyDescent="0.2">
      <c r="B929" s="20">
        <v>48</v>
      </c>
      <c r="C929" s="20">
        <v>913</v>
      </c>
      <c r="D929" s="20">
        <f>LOOKUP(B929,'Batch 6'!$K$34:$K$606,'Batch 6'!$L$34:$L$606)</f>
        <v>6300</v>
      </c>
      <c r="E929" s="20">
        <f>LOOKUP(B929,'Batch 6'!$C$34:$C$625,'Batch 6'!$E$34:$E$625)</f>
        <v>27000</v>
      </c>
      <c r="F929" s="20">
        <f t="shared" si="42"/>
        <v>6.3</v>
      </c>
      <c r="G929" s="20">
        <f t="shared" si="43"/>
        <v>27</v>
      </c>
      <c r="H929" s="26">
        <f>LOOKUP(B929,'Batch 6'!$K$34:$K$606,'Batch 6'!$P$34:$P$606)</f>
        <v>0.373</v>
      </c>
      <c r="I929" s="28">
        <f t="shared" si="44"/>
        <v>22.126990000000028</v>
      </c>
    </row>
    <row r="930" spans="2:9" ht="20.100000000000001" customHeight="1" x14ac:dyDescent="0.2">
      <c r="B930" s="20">
        <v>49</v>
      </c>
      <c r="C930" s="20">
        <v>914</v>
      </c>
      <c r="D930" s="20">
        <f>LOOKUP(B930,'Batch 6'!$K$34:$K$606,'Batch 6'!$L$34:$L$606)</f>
        <v>6260</v>
      </c>
      <c r="E930" s="20">
        <f>LOOKUP(B930,'Batch 6'!$C$34:$C$625,'Batch 6'!$E$34:$E$625)</f>
        <v>27000</v>
      </c>
      <c r="F930" s="20">
        <f t="shared" si="42"/>
        <v>6.26</v>
      </c>
      <c r="G930" s="20">
        <f t="shared" si="43"/>
        <v>27</v>
      </c>
      <c r="H930" s="26">
        <f>LOOKUP(B930,'Batch 6'!$K$34:$K$606,'Batch 6'!$P$34:$P$606)</f>
        <v>0.37200000000000005</v>
      </c>
      <c r="I930" s="28">
        <f t="shared" si="44"/>
        <v>22.149340000000027</v>
      </c>
    </row>
    <row r="931" spans="2:9" ht="20.100000000000001" customHeight="1" x14ac:dyDescent="0.2">
      <c r="B931" s="20">
        <v>50</v>
      </c>
      <c r="C931" s="20">
        <v>915</v>
      </c>
      <c r="D931" s="20">
        <f>LOOKUP(B931,'Batch 6'!$K$34:$K$606,'Batch 6'!$L$34:$L$606)</f>
        <v>6230</v>
      </c>
      <c r="E931" s="20">
        <f>LOOKUP(B931,'Batch 6'!$C$34:$C$625,'Batch 6'!$E$34:$E$625)</f>
        <v>27000</v>
      </c>
      <c r="F931" s="20">
        <f t="shared" si="42"/>
        <v>6.23</v>
      </c>
      <c r="G931" s="20">
        <f t="shared" si="43"/>
        <v>27</v>
      </c>
      <c r="H931" s="26">
        <f>LOOKUP(B931,'Batch 6'!$K$34:$K$606,'Batch 6'!$P$34:$P$606)</f>
        <v>0.37300000000000005</v>
      </c>
      <c r="I931" s="28">
        <f t="shared" si="44"/>
        <v>22.171690000000027</v>
      </c>
    </row>
    <row r="932" spans="2:9" ht="20.100000000000001" customHeight="1" x14ac:dyDescent="0.2">
      <c r="B932" s="20">
        <v>51</v>
      </c>
      <c r="C932" s="20">
        <v>916</v>
      </c>
      <c r="D932" s="20">
        <f>LOOKUP(B932,'Batch 6'!$K$34:$K$606,'Batch 6'!$L$34:$L$606)</f>
        <v>6190</v>
      </c>
      <c r="E932" s="20">
        <f>LOOKUP(B932,'Batch 6'!$C$34:$C$625,'Batch 6'!$E$34:$E$625)</f>
        <v>27000</v>
      </c>
      <c r="F932" s="20">
        <f t="shared" si="42"/>
        <v>6.19</v>
      </c>
      <c r="G932" s="20">
        <f t="shared" si="43"/>
        <v>27</v>
      </c>
      <c r="H932" s="26">
        <f>LOOKUP(B932,'Batch 6'!$K$34:$K$606,'Batch 6'!$P$34:$P$606)</f>
        <v>0.37250000000000005</v>
      </c>
      <c r="I932" s="28">
        <f t="shared" si="44"/>
        <v>22.194055000000027</v>
      </c>
    </row>
    <row r="933" spans="2:9" ht="20.100000000000001" customHeight="1" x14ac:dyDescent="0.2">
      <c r="B933" s="20">
        <v>52</v>
      </c>
      <c r="C933" s="20">
        <v>917</v>
      </c>
      <c r="D933" s="20">
        <f>LOOKUP(B933,'Batch 6'!$K$34:$K$606,'Batch 6'!$L$34:$L$606)</f>
        <v>6150</v>
      </c>
      <c r="E933" s="20">
        <f>LOOKUP(B933,'Batch 6'!$C$34:$C$625,'Batch 6'!$E$34:$E$625)</f>
        <v>27000</v>
      </c>
      <c r="F933" s="20">
        <f t="shared" si="42"/>
        <v>6.15</v>
      </c>
      <c r="G933" s="20">
        <f t="shared" si="43"/>
        <v>27</v>
      </c>
      <c r="H933" s="26">
        <f>LOOKUP(B933,'Batch 6'!$K$34:$K$606,'Batch 6'!$P$34:$P$606)</f>
        <v>0.37350000000000005</v>
      </c>
      <c r="I933" s="28">
        <f t="shared" si="44"/>
        <v>22.216435000000025</v>
      </c>
    </row>
    <row r="934" spans="2:9" ht="20.100000000000001" customHeight="1" x14ac:dyDescent="0.2">
      <c r="B934" s="20">
        <v>53</v>
      </c>
      <c r="C934" s="20">
        <v>918</v>
      </c>
      <c r="D934" s="20">
        <f>LOOKUP(B934,'Batch 6'!$K$34:$K$606,'Batch 6'!$L$34:$L$606)</f>
        <v>6120</v>
      </c>
      <c r="E934" s="20">
        <f>LOOKUP(B934,'Batch 6'!$C$34:$C$625,'Batch 6'!$E$34:$E$625)</f>
        <v>27000</v>
      </c>
      <c r="F934" s="20">
        <f t="shared" si="42"/>
        <v>6.12</v>
      </c>
      <c r="G934" s="20">
        <f t="shared" si="43"/>
        <v>27</v>
      </c>
      <c r="H934" s="26">
        <f>LOOKUP(B934,'Batch 6'!$K$34:$K$606,'Batch 6'!$P$34:$P$606)</f>
        <v>0.37350000000000005</v>
      </c>
      <c r="I934" s="28">
        <f t="shared" si="44"/>
        <v>22.238845000000026</v>
      </c>
    </row>
    <row r="935" spans="2:9" ht="20.100000000000001" customHeight="1" x14ac:dyDescent="0.2">
      <c r="B935" s="20">
        <v>54</v>
      </c>
      <c r="C935" s="20">
        <v>919</v>
      </c>
      <c r="D935" s="20">
        <f>LOOKUP(B935,'Batch 6'!$K$34:$K$606,'Batch 6'!$L$34:$L$606)</f>
        <v>6080</v>
      </c>
      <c r="E935" s="20">
        <f>LOOKUP(B935,'Batch 6'!$C$34:$C$625,'Batch 6'!$E$34:$E$625)</f>
        <v>27100</v>
      </c>
      <c r="F935" s="20">
        <f t="shared" si="42"/>
        <v>6.08</v>
      </c>
      <c r="G935" s="20">
        <f t="shared" si="43"/>
        <v>27.1</v>
      </c>
      <c r="H935" s="26">
        <f>LOOKUP(B935,'Batch 6'!$K$34:$K$606,'Batch 6'!$P$34:$P$606)</f>
        <v>0.37350000000000005</v>
      </c>
      <c r="I935" s="28">
        <f t="shared" si="44"/>
        <v>22.261255000000027</v>
      </c>
    </row>
    <row r="936" spans="2:9" ht="20.100000000000001" customHeight="1" x14ac:dyDescent="0.2">
      <c r="B936" s="20">
        <v>55</v>
      </c>
      <c r="C936" s="20">
        <v>920</v>
      </c>
      <c r="D936" s="20">
        <f>LOOKUP(B936,'Batch 6'!$K$34:$K$606,'Batch 6'!$L$34:$L$606)</f>
        <v>6040</v>
      </c>
      <c r="E936" s="20">
        <f>LOOKUP(B936,'Batch 6'!$C$34:$C$625,'Batch 6'!$E$34:$E$625)</f>
        <v>27100</v>
      </c>
      <c r="F936" s="20">
        <f t="shared" si="42"/>
        <v>6.04</v>
      </c>
      <c r="G936" s="20">
        <f t="shared" si="43"/>
        <v>27.1</v>
      </c>
      <c r="H936" s="26">
        <f>LOOKUP(B936,'Batch 6'!$K$34:$K$606,'Batch 6'!$P$34:$P$606)</f>
        <v>0.37333333333333341</v>
      </c>
      <c r="I936" s="28">
        <f t="shared" si="44"/>
        <v>22.283660000000026</v>
      </c>
    </row>
    <row r="937" spans="2:9" ht="20.100000000000001" customHeight="1" x14ac:dyDescent="0.2">
      <c r="B937" s="20">
        <v>56</v>
      </c>
      <c r="C937" s="20">
        <v>921</v>
      </c>
      <c r="D937" s="20">
        <f>LOOKUP(B937,'Batch 6'!$K$34:$K$606,'Batch 6'!$L$34:$L$606)</f>
        <v>6000</v>
      </c>
      <c r="E937" s="20">
        <f>LOOKUP(B937,'Batch 6'!$C$34:$C$625,'Batch 6'!$E$34:$E$625)</f>
        <v>27100</v>
      </c>
      <c r="F937" s="20">
        <f t="shared" si="42"/>
        <v>6</v>
      </c>
      <c r="G937" s="20">
        <f t="shared" si="43"/>
        <v>27.1</v>
      </c>
      <c r="H937" s="26">
        <f>LOOKUP(B937,'Batch 6'!$K$34:$K$606,'Batch 6'!$P$34:$P$606)</f>
        <v>0.37450000000000006</v>
      </c>
      <c r="I937" s="28">
        <f t="shared" si="44"/>
        <v>22.306095000000028</v>
      </c>
    </row>
    <row r="938" spans="2:9" ht="20.100000000000001" customHeight="1" x14ac:dyDescent="0.2">
      <c r="B938" s="20">
        <v>57</v>
      </c>
      <c r="C938" s="20">
        <v>922</v>
      </c>
      <c r="D938" s="20">
        <f>LOOKUP(B938,'Batch 6'!$K$34:$K$606,'Batch 6'!$L$34:$L$606)</f>
        <v>5970</v>
      </c>
      <c r="E938" s="20">
        <f>LOOKUP(B938,'Batch 6'!$C$34:$C$625,'Batch 6'!$E$34:$E$625)</f>
        <v>27100</v>
      </c>
      <c r="F938" s="20">
        <f t="shared" si="42"/>
        <v>5.97</v>
      </c>
      <c r="G938" s="20">
        <f t="shared" si="43"/>
        <v>27.1</v>
      </c>
      <c r="H938" s="26">
        <f>LOOKUP(B938,'Batch 6'!$K$34:$K$606,'Batch 6'!$P$34:$P$606)</f>
        <v>0.375</v>
      </c>
      <c r="I938" s="28">
        <f t="shared" si="44"/>
        <v>22.328580000000027</v>
      </c>
    </row>
    <row r="939" spans="2:9" ht="20.100000000000001" customHeight="1" x14ac:dyDescent="0.2">
      <c r="B939" s="20">
        <v>58</v>
      </c>
      <c r="C939" s="20">
        <v>923</v>
      </c>
      <c r="D939" s="20">
        <f>LOOKUP(B939,'Batch 6'!$K$34:$K$606,'Batch 6'!$L$34:$L$606)</f>
        <v>5930</v>
      </c>
      <c r="E939" s="20">
        <f>LOOKUP(B939,'Batch 6'!$C$34:$C$625,'Batch 6'!$E$34:$E$625)</f>
        <v>27100</v>
      </c>
      <c r="F939" s="20">
        <f t="shared" si="42"/>
        <v>5.93</v>
      </c>
      <c r="G939" s="20">
        <f t="shared" si="43"/>
        <v>27.1</v>
      </c>
      <c r="H939" s="26">
        <f>LOOKUP(B939,'Batch 6'!$K$34:$K$606,'Batch 6'!$P$34:$P$606)</f>
        <v>0.37450000000000006</v>
      </c>
      <c r="I939" s="28">
        <f t="shared" si="44"/>
        <v>22.351065000000027</v>
      </c>
    </row>
    <row r="940" spans="2:9" ht="20.100000000000001" customHeight="1" x14ac:dyDescent="0.2">
      <c r="B940" s="20">
        <v>59</v>
      </c>
      <c r="C940" s="20">
        <v>924</v>
      </c>
      <c r="D940" s="20">
        <f>LOOKUP(B940,'Batch 6'!$K$34:$K$606,'Batch 6'!$L$34:$L$606)</f>
        <v>5890</v>
      </c>
      <c r="E940" s="20">
        <f>LOOKUP(B940,'Batch 6'!$C$34:$C$625,'Batch 6'!$E$34:$E$625)</f>
        <v>27100</v>
      </c>
      <c r="F940" s="20">
        <f t="shared" si="42"/>
        <v>5.89</v>
      </c>
      <c r="G940" s="20">
        <f t="shared" si="43"/>
        <v>27.1</v>
      </c>
      <c r="H940" s="26">
        <f>LOOKUP(B940,'Batch 6'!$K$34:$K$606,'Batch 6'!$P$34:$P$606)</f>
        <v>0.37400000000000005</v>
      </c>
      <c r="I940" s="28">
        <f t="shared" si="44"/>
        <v>22.373520000000028</v>
      </c>
    </row>
    <row r="941" spans="2:9" ht="20.100000000000001" customHeight="1" x14ac:dyDescent="0.2">
      <c r="B941" s="20">
        <v>60</v>
      </c>
      <c r="C941" s="20">
        <v>925</v>
      </c>
      <c r="D941" s="20">
        <f>LOOKUP(B941,'Batch 6'!$K$34:$K$606,'Batch 6'!$L$34:$L$606)</f>
        <v>5860</v>
      </c>
      <c r="E941" s="20">
        <f>LOOKUP(B941,'Batch 6'!$C$34:$C$625,'Batch 6'!$E$34:$E$625)</f>
        <v>27100</v>
      </c>
      <c r="F941" s="20">
        <f t="shared" si="42"/>
        <v>5.86</v>
      </c>
      <c r="G941" s="20">
        <f t="shared" si="43"/>
        <v>27.1</v>
      </c>
      <c r="H941" s="26">
        <f>LOOKUP(B941,'Batch 6'!$K$34:$K$606,'Batch 6'!$P$34:$P$606)</f>
        <v>0.37450000000000006</v>
      </c>
      <c r="I941" s="28">
        <f t="shared" si="44"/>
        <v>22.395975000000028</v>
      </c>
    </row>
    <row r="942" spans="2:9" ht="20.100000000000001" customHeight="1" x14ac:dyDescent="0.2">
      <c r="B942" s="20">
        <v>61</v>
      </c>
      <c r="C942" s="20">
        <v>926</v>
      </c>
      <c r="D942" s="20">
        <f>LOOKUP(B942,'Batch 6'!$K$34:$K$606,'Batch 6'!$L$34:$L$606)</f>
        <v>5820</v>
      </c>
      <c r="E942" s="20">
        <f>LOOKUP(B942,'Batch 6'!$C$34:$C$625,'Batch 6'!$E$34:$E$625)</f>
        <v>27200</v>
      </c>
      <c r="F942" s="20">
        <f t="shared" si="42"/>
        <v>5.82</v>
      </c>
      <c r="G942" s="20">
        <f t="shared" si="43"/>
        <v>27.2</v>
      </c>
      <c r="H942" s="26">
        <f>LOOKUP(B942,'Batch 6'!$K$34:$K$606,'Batch 6'!$P$34:$P$606)</f>
        <v>0.3755</v>
      </c>
      <c r="I942" s="28">
        <f t="shared" si="44"/>
        <v>22.418475000000029</v>
      </c>
    </row>
    <row r="943" spans="2:9" ht="20.100000000000001" customHeight="1" x14ac:dyDescent="0.2">
      <c r="B943" s="20">
        <v>62</v>
      </c>
      <c r="C943" s="20">
        <v>927</v>
      </c>
      <c r="D943" s="20">
        <f>LOOKUP(B943,'Batch 6'!$K$34:$K$606,'Batch 6'!$L$34:$L$606)</f>
        <v>5780</v>
      </c>
      <c r="E943" s="20">
        <f>LOOKUP(B943,'Batch 6'!$C$34:$C$625,'Batch 6'!$E$34:$E$625)</f>
        <v>27200</v>
      </c>
      <c r="F943" s="20">
        <f t="shared" si="42"/>
        <v>5.78</v>
      </c>
      <c r="G943" s="20">
        <f t="shared" si="43"/>
        <v>27.2</v>
      </c>
      <c r="H943" s="26">
        <f>LOOKUP(B943,'Batch 6'!$K$34:$K$606,'Batch 6'!$P$34:$P$606)</f>
        <v>0.3765</v>
      </c>
      <c r="I943" s="28">
        <f t="shared" si="44"/>
        <v>22.441035000000028</v>
      </c>
    </row>
    <row r="944" spans="2:9" ht="20.100000000000001" customHeight="1" x14ac:dyDescent="0.2">
      <c r="B944" s="20">
        <v>63</v>
      </c>
      <c r="C944" s="20">
        <v>928</v>
      </c>
      <c r="D944" s="20">
        <f>LOOKUP(B944,'Batch 6'!$K$34:$K$606,'Batch 6'!$L$34:$L$606)</f>
        <v>5750</v>
      </c>
      <c r="E944" s="20">
        <f>LOOKUP(B944,'Batch 6'!$C$34:$C$625,'Batch 6'!$E$34:$E$625)</f>
        <v>27200</v>
      </c>
      <c r="F944" s="20">
        <f t="shared" si="42"/>
        <v>5.75</v>
      </c>
      <c r="G944" s="20">
        <f t="shared" si="43"/>
        <v>27.2</v>
      </c>
      <c r="H944" s="26">
        <f>LOOKUP(B944,'Batch 6'!$K$34:$K$606,'Batch 6'!$P$34:$P$606)</f>
        <v>0.3755</v>
      </c>
      <c r="I944" s="28">
        <f t="shared" si="44"/>
        <v>22.463595000000026</v>
      </c>
    </row>
    <row r="945" spans="2:9" ht="20.100000000000001" customHeight="1" x14ac:dyDescent="0.2">
      <c r="B945" s="20">
        <v>64</v>
      </c>
      <c r="C945" s="20">
        <v>929</v>
      </c>
      <c r="D945" s="20">
        <f>LOOKUP(B945,'Batch 6'!$K$34:$K$606,'Batch 6'!$L$34:$L$606)</f>
        <v>5710</v>
      </c>
      <c r="E945" s="20">
        <f>LOOKUP(B945,'Batch 6'!$C$34:$C$625,'Batch 6'!$E$34:$E$625)</f>
        <v>27200</v>
      </c>
      <c r="F945" s="20">
        <f t="shared" si="42"/>
        <v>5.71</v>
      </c>
      <c r="G945" s="20">
        <f t="shared" si="43"/>
        <v>27.2</v>
      </c>
      <c r="H945" s="26">
        <f>LOOKUP(B945,'Batch 6'!$K$34:$K$606,'Batch 6'!$P$34:$P$606)</f>
        <v>0.3765</v>
      </c>
      <c r="I945" s="28">
        <f t="shared" si="44"/>
        <v>22.486155000000025</v>
      </c>
    </row>
    <row r="946" spans="2:9" ht="20.100000000000001" customHeight="1" x14ac:dyDescent="0.2">
      <c r="B946" s="20">
        <v>65</v>
      </c>
      <c r="C946" s="20">
        <v>930</v>
      </c>
      <c r="D946" s="20">
        <f>LOOKUP(B946,'Batch 6'!$K$34:$K$606,'Batch 6'!$L$34:$L$606)</f>
        <v>5680</v>
      </c>
      <c r="E946" s="20">
        <f>LOOKUP(B946,'Batch 6'!$C$34:$C$625,'Batch 6'!$E$34:$E$625)</f>
        <v>27200</v>
      </c>
      <c r="F946" s="20">
        <f t="shared" si="42"/>
        <v>5.68</v>
      </c>
      <c r="G946" s="20">
        <f t="shared" si="43"/>
        <v>27.2</v>
      </c>
      <c r="H946" s="26">
        <f>LOOKUP(B946,'Batch 6'!$K$34:$K$606,'Batch 6'!$P$34:$P$606)</f>
        <v>0.37666666666666665</v>
      </c>
      <c r="I946" s="28">
        <f t="shared" si="44"/>
        <v>22.508750000000024</v>
      </c>
    </row>
    <row r="947" spans="2:9" ht="20.100000000000001" customHeight="1" x14ac:dyDescent="0.2">
      <c r="B947" s="20">
        <v>66</v>
      </c>
      <c r="C947" s="20">
        <v>931</v>
      </c>
      <c r="D947" s="20">
        <f>LOOKUP(B947,'Batch 6'!$K$34:$K$606,'Batch 6'!$L$34:$L$606)</f>
        <v>5640</v>
      </c>
      <c r="E947" s="20">
        <f>LOOKUP(B947,'Batch 6'!$C$34:$C$625,'Batch 6'!$E$34:$E$625)</f>
        <v>27200</v>
      </c>
      <c r="F947" s="20">
        <f t="shared" si="42"/>
        <v>5.64</v>
      </c>
      <c r="G947" s="20">
        <f t="shared" si="43"/>
        <v>27.2</v>
      </c>
      <c r="H947" s="26">
        <f>LOOKUP(B947,'Batch 6'!$K$34:$K$606,'Batch 6'!$P$34:$P$606)</f>
        <v>0.376</v>
      </c>
      <c r="I947" s="28">
        <f t="shared" si="44"/>
        <v>22.531330000000025</v>
      </c>
    </row>
    <row r="948" spans="2:9" ht="20.100000000000001" customHeight="1" x14ac:dyDescent="0.2">
      <c r="B948" s="20">
        <v>67</v>
      </c>
      <c r="C948" s="20">
        <v>932</v>
      </c>
      <c r="D948" s="20">
        <f>LOOKUP(B948,'Batch 6'!$K$34:$K$606,'Batch 6'!$L$34:$L$606)</f>
        <v>5600</v>
      </c>
      <c r="E948" s="20">
        <f>LOOKUP(B948,'Batch 6'!$C$34:$C$625,'Batch 6'!$E$34:$E$625)</f>
        <v>27200</v>
      </c>
      <c r="F948" s="20">
        <f t="shared" si="42"/>
        <v>5.6</v>
      </c>
      <c r="G948" s="20">
        <f t="shared" si="43"/>
        <v>27.2</v>
      </c>
      <c r="H948" s="26">
        <f>LOOKUP(B948,'Batch 6'!$K$34:$K$606,'Batch 6'!$P$34:$P$606)</f>
        <v>0.3775</v>
      </c>
      <c r="I948" s="28">
        <f t="shared" si="44"/>
        <v>22.553935000000024</v>
      </c>
    </row>
    <row r="949" spans="2:9" ht="20.100000000000001" customHeight="1" x14ac:dyDescent="0.2">
      <c r="B949" s="20">
        <v>68</v>
      </c>
      <c r="C949" s="20">
        <v>933</v>
      </c>
      <c r="D949" s="20">
        <f>LOOKUP(B949,'Batch 6'!$K$34:$K$606,'Batch 6'!$L$34:$L$606)</f>
        <v>5570</v>
      </c>
      <c r="E949" s="20">
        <f>LOOKUP(B949,'Batch 6'!$C$34:$C$625,'Batch 6'!$E$34:$E$625)</f>
        <v>27200</v>
      </c>
      <c r="F949" s="20">
        <f t="shared" si="42"/>
        <v>5.57</v>
      </c>
      <c r="G949" s="20">
        <f t="shared" si="43"/>
        <v>27.2</v>
      </c>
      <c r="H949" s="26">
        <f>LOOKUP(B949,'Batch 6'!$K$34:$K$606,'Batch 6'!$P$34:$P$606)</f>
        <v>0.377</v>
      </c>
      <c r="I949" s="28">
        <f t="shared" si="44"/>
        <v>22.576570000000025</v>
      </c>
    </row>
    <row r="950" spans="2:9" ht="20.100000000000001" customHeight="1" x14ac:dyDescent="0.2">
      <c r="B950" s="20">
        <v>69</v>
      </c>
      <c r="C950" s="20">
        <v>934</v>
      </c>
      <c r="D950" s="20">
        <f>LOOKUP(B950,'Batch 6'!$K$34:$K$606,'Batch 6'!$L$34:$L$606)</f>
        <v>5530</v>
      </c>
      <c r="E950" s="20">
        <f>LOOKUP(B950,'Batch 6'!$C$34:$C$625,'Batch 6'!$E$34:$E$625)</f>
        <v>27300</v>
      </c>
      <c r="F950" s="20">
        <f t="shared" si="42"/>
        <v>5.53</v>
      </c>
      <c r="G950" s="20">
        <f t="shared" si="43"/>
        <v>27.3</v>
      </c>
      <c r="H950" s="26">
        <f>LOOKUP(B950,'Batch 6'!$K$34:$K$606,'Batch 6'!$P$34:$P$606)</f>
        <v>0.377</v>
      </c>
      <c r="I950" s="28">
        <f t="shared" si="44"/>
        <v>22.599190000000025</v>
      </c>
    </row>
    <row r="951" spans="2:9" ht="20.100000000000001" customHeight="1" x14ac:dyDescent="0.2">
      <c r="B951" s="20">
        <v>70</v>
      </c>
      <c r="C951" s="20">
        <v>935</v>
      </c>
      <c r="D951" s="20">
        <f>LOOKUP(B951,'Batch 6'!$K$34:$K$606,'Batch 6'!$L$34:$L$606)</f>
        <v>5490</v>
      </c>
      <c r="E951" s="20">
        <f>LOOKUP(B951,'Batch 6'!$C$34:$C$625,'Batch 6'!$E$34:$E$625)</f>
        <v>27300</v>
      </c>
      <c r="F951" s="20">
        <f t="shared" si="42"/>
        <v>5.49</v>
      </c>
      <c r="G951" s="20">
        <f t="shared" si="43"/>
        <v>27.3</v>
      </c>
      <c r="H951" s="26">
        <f>LOOKUP(B951,'Batch 6'!$K$34:$K$606,'Batch 6'!$P$34:$P$606)</f>
        <v>0.37850000000000006</v>
      </c>
      <c r="I951" s="28">
        <f t="shared" si="44"/>
        <v>22.621855000000025</v>
      </c>
    </row>
    <row r="952" spans="2:9" ht="20.100000000000001" customHeight="1" x14ac:dyDescent="0.2">
      <c r="B952" s="20">
        <v>71</v>
      </c>
      <c r="C952" s="20">
        <v>936</v>
      </c>
      <c r="D952" s="20">
        <f>LOOKUP(B952,'Batch 6'!$K$34:$K$606,'Batch 6'!$L$34:$L$606)</f>
        <v>5460</v>
      </c>
      <c r="E952" s="20">
        <f>LOOKUP(B952,'Batch 6'!$C$34:$C$625,'Batch 6'!$E$34:$E$625)</f>
        <v>27300</v>
      </c>
      <c r="F952" s="20">
        <f t="shared" si="42"/>
        <v>5.46</v>
      </c>
      <c r="G952" s="20">
        <f t="shared" si="43"/>
        <v>27.3</v>
      </c>
      <c r="H952" s="26">
        <f>LOOKUP(B952,'Batch 6'!$K$34:$K$606,'Batch 6'!$P$34:$P$606)</f>
        <v>0.378</v>
      </c>
      <c r="I952" s="28">
        <f t="shared" si="44"/>
        <v>22.644550000000024</v>
      </c>
    </row>
    <row r="953" spans="2:9" ht="20.100000000000001" customHeight="1" x14ac:dyDescent="0.2">
      <c r="B953" s="20">
        <v>72</v>
      </c>
      <c r="C953" s="20">
        <v>937</v>
      </c>
      <c r="D953" s="20">
        <f>LOOKUP(B953,'Batch 6'!$K$34:$K$606,'Batch 6'!$L$34:$L$606)</f>
        <v>5420</v>
      </c>
      <c r="E953" s="20">
        <f>LOOKUP(B953,'Batch 6'!$C$34:$C$625,'Batch 6'!$E$34:$E$625)</f>
        <v>27300</v>
      </c>
      <c r="F953" s="20">
        <f t="shared" si="42"/>
        <v>5.42</v>
      </c>
      <c r="G953" s="20">
        <f t="shared" si="43"/>
        <v>27.3</v>
      </c>
      <c r="H953" s="26">
        <f>LOOKUP(B953,'Batch 6'!$K$34:$K$606,'Batch 6'!$P$34:$P$606)</f>
        <v>0.3795</v>
      </c>
      <c r="I953" s="28">
        <f t="shared" si="44"/>
        <v>22.667275000000025</v>
      </c>
    </row>
    <row r="954" spans="2:9" ht="20.100000000000001" customHeight="1" x14ac:dyDescent="0.2">
      <c r="B954" s="20">
        <v>73</v>
      </c>
      <c r="C954" s="20">
        <v>938</v>
      </c>
      <c r="D954" s="20">
        <f>LOOKUP(B954,'Batch 6'!$K$34:$K$606,'Batch 6'!$L$34:$L$606)</f>
        <v>5390</v>
      </c>
      <c r="E954" s="20">
        <f>LOOKUP(B954,'Batch 6'!$C$34:$C$625,'Batch 6'!$E$34:$E$625)</f>
        <v>27300</v>
      </c>
      <c r="F954" s="20">
        <f t="shared" si="42"/>
        <v>5.39</v>
      </c>
      <c r="G954" s="20">
        <f t="shared" si="43"/>
        <v>27.3</v>
      </c>
      <c r="H954" s="26">
        <f>LOOKUP(B954,'Batch 6'!$K$34:$K$606,'Batch 6'!$P$34:$P$606)</f>
        <v>0.38</v>
      </c>
      <c r="I954" s="28">
        <f t="shared" si="44"/>
        <v>22.690060000000024</v>
      </c>
    </row>
    <row r="955" spans="2:9" ht="20.100000000000001" customHeight="1" x14ac:dyDescent="0.2">
      <c r="B955" s="20">
        <v>74</v>
      </c>
      <c r="C955" s="20">
        <v>939</v>
      </c>
      <c r="D955" s="20">
        <f>LOOKUP(B955,'Batch 6'!$K$34:$K$606,'Batch 6'!$L$34:$L$606)</f>
        <v>5350</v>
      </c>
      <c r="E955" s="20">
        <f>LOOKUP(B955,'Batch 6'!$C$34:$C$625,'Batch 6'!$E$34:$E$625)</f>
        <v>27300</v>
      </c>
      <c r="F955" s="20">
        <f t="shared" si="42"/>
        <v>5.35</v>
      </c>
      <c r="G955" s="20">
        <f t="shared" si="43"/>
        <v>27.3</v>
      </c>
      <c r="H955" s="26">
        <f>LOOKUP(B955,'Batch 6'!$K$34:$K$606,'Batch 6'!$P$34:$P$606)</f>
        <v>0.379</v>
      </c>
      <c r="I955" s="28">
        <f t="shared" si="44"/>
        <v>22.712830000000025</v>
      </c>
    </row>
    <row r="956" spans="2:9" ht="20.100000000000001" customHeight="1" x14ac:dyDescent="0.2">
      <c r="B956" s="20">
        <v>75</v>
      </c>
      <c r="C956" s="20">
        <v>940</v>
      </c>
      <c r="D956" s="20">
        <f>LOOKUP(B956,'Batch 6'!$K$34:$K$606,'Batch 6'!$L$34:$L$606)</f>
        <v>5310</v>
      </c>
      <c r="E956" s="20">
        <f>LOOKUP(B956,'Batch 6'!$C$34:$C$625,'Batch 6'!$E$34:$E$625)</f>
        <v>27300</v>
      </c>
      <c r="F956" s="20">
        <f t="shared" si="42"/>
        <v>5.31</v>
      </c>
      <c r="G956" s="20">
        <f t="shared" si="43"/>
        <v>27.3</v>
      </c>
      <c r="H956" s="26">
        <f>LOOKUP(B956,'Batch 6'!$K$34:$K$606,'Batch 6'!$P$34:$P$606)</f>
        <v>0.38100000000000001</v>
      </c>
      <c r="I956" s="28">
        <f t="shared" si="44"/>
        <v>22.735630000000025</v>
      </c>
    </row>
    <row r="957" spans="2:9" ht="20.100000000000001" customHeight="1" x14ac:dyDescent="0.2">
      <c r="B957" s="20">
        <v>76</v>
      </c>
      <c r="C957" s="20">
        <v>941</v>
      </c>
      <c r="D957" s="20">
        <f>LOOKUP(B957,'Batch 6'!$K$34:$K$606,'Batch 6'!$L$34:$L$606)</f>
        <v>5280</v>
      </c>
      <c r="E957" s="20">
        <f>LOOKUP(B957,'Batch 6'!$C$34:$C$625,'Batch 6'!$E$34:$E$625)</f>
        <v>27300</v>
      </c>
      <c r="F957" s="20">
        <f t="shared" si="42"/>
        <v>5.28</v>
      </c>
      <c r="G957" s="20">
        <f t="shared" si="43"/>
        <v>27.3</v>
      </c>
      <c r="H957" s="26">
        <f>LOOKUP(B957,'Batch 6'!$K$34:$K$606,'Batch 6'!$P$34:$P$606)</f>
        <v>0.38</v>
      </c>
      <c r="I957" s="28">
        <f t="shared" si="44"/>
        <v>22.758460000000024</v>
      </c>
    </row>
    <row r="958" spans="2:9" ht="20.100000000000001" customHeight="1" x14ac:dyDescent="0.2">
      <c r="B958" s="20">
        <v>77</v>
      </c>
      <c r="C958" s="20">
        <v>942</v>
      </c>
      <c r="D958" s="20">
        <f>LOOKUP(B958,'Batch 6'!$K$34:$K$606,'Batch 6'!$L$34:$L$606)</f>
        <v>5240</v>
      </c>
      <c r="E958" s="20">
        <f>LOOKUP(B958,'Batch 6'!$C$34:$C$625,'Batch 6'!$E$34:$E$625)</f>
        <v>27300</v>
      </c>
      <c r="F958" s="20">
        <f t="shared" si="42"/>
        <v>5.24</v>
      </c>
      <c r="G958" s="20">
        <f t="shared" si="43"/>
        <v>27.3</v>
      </c>
      <c r="H958" s="26">
        <f>LOOKUP(B958,'Batch 6'!$K$34:$K$606,'Batch 6'!$P$34:$P$606)</f>
        <v>0.3805</v>
      </c>
      <c r="I958" s="28">
        <f t="shared" si="44"/>
        <v>22.781275000000026</v>
      </c>
    </row>
    <row r="959" spans="2:9" ht="20.100000000000001" customHeight="1" x14ac:dyDescent="0.2">
      <c r="B959" s="20">
        <v>78</v>
      </c>
      <c r="C959" s="20">
        <v>943</v>
      </c>
      <c r="D959" s="20">
        <f>LOOKUP(B959,'Batch 6'!$K$34:$K$606,'Batch 6'!$L$34:$L$606)</f>
        <v>5210</v>
      </c>
      <c r="E959" s="20">
        <f>LOOKUP(B959,'Batch 6'!$C$34:$C$625,'Batch 6'!$E$34:$E$625)</f>
        <v>27400</v>
      </c>
      <c r="F959" s="20">
        <f t="shared" si="42"/>
        <v>5.21</v>
      </c>
      <c r="G959" s="20">
        <f t="shared" si="43"/>
        <v>27.4</v>
      </c>
      <c r="H959" s="26">
        <f>LOOKUP(B959,'Batch 6'!$K$34:$K$606,'Batch 6'!$P$34:$P$606)</f>
        <v>0.38100000000000001</v>
      </c>
      <c r="I959" s="28">
        <f t="shared" si="44"/>
        <v>22.804120000000026</v>
      </c>
    </row>
    <row r="960" spans="2:9" ht="20.100000000000001" customHeight="1" x14ac:dyDescent="0.2">
      <c r="B960" s="20">
        <v>79</v>
      </c>
      <c r="C960" s="20">
        <v>944</v>
      </c>
      <c r="D960" s="20">
        <f>LOOKUP(B960,'Batch 6'!$K$34:$K$606,'Batch 6'!$L$34:$L$606)</f>
        <v>5170</v>
      </c>
      <c r="E960" s="20">
        <f>LOOKUP(B960,'Batch 6'!$C$34:$C$625,'Batch 6'!$E$34:$E$625)</f>
        <v>27400</v>
      </c>
      <c r="F960" s="20">
        <f t="shared" si="42"/>
        <v>5.17</v>
      </c>
      <c r="G960" s="20">
        <f t="shared" si="43"/>
        <v>27.4</v>
      </c>
      <c r="H960" s="26">
        <f>LOOKUP(B960,'Batch 6'!$K$34:$K$606,'Batch 6'!$P$34:$P$606)</f>
        <v>0.3805</v>
      </c>
      <c r="I960" s="28">
        <f t="shared" si="44"/>
        <v>22.826965000000026</v>
      </c>
    </row>
    <row r="961" spans="2:9" ht="20.100000000000001" customHeight="1" x14ac:dyDescent="0.2">
      <c r="B961" s="20">
        <v>80</v>
      </c>
      <c r="C961" s="20">
        <v>945</v>
      </c>
      <c r="D961" s="20">
        <f>LOOKUP(B961,'Batch 6'!$K$34:$K$606,'Batch 6'!$L$34:$L$606)</f>
        <v>5140</v>
      </c>
      <c r="E961" s="20">
        <f>LOOKUP(B961,'Batch 6'!$C$34:$C$625,'Batch 6'!$E$34:$E$625)</f>
        <v>27400</v>
      </c>
      <c r="F961" s="20">
        <f t="shared" si="42"/>
        <v>5.14</v>
      </c>
      <c r="G961" s="20">
        <f t="shared" si="43"/>
        <v>27.4</v>
      </c>
      <c r="H961" s="26">
        <f>LOOKUP(B961,'Batch 6'!$K$34:$K$606,'Batch 6'!$P$34:$P$606)</f>
        <v>0.38100000000000001</v>
      </c>
      <c r="I961" s="28">
        <f t="shared" si="44"/>
        <v>22.849810000000026</v>
      </c>
    </row>
    <row r="962" spans="2:9" ht="20.100000000000001" customHeight="1" x14ac:dyDescent="0.2">
      <c r="B962" s="20">
        <v>81</v>
      </c>
      <c r="C962" s="20">
        <v>946</v>
      </c>
      <c r="D962" s="20">
        <f>LOOKUP(B962,'Batch 6'!$K$34:$K$606,'Batch 6'!$L$34:$L$606)</f>
        <v>5100</v>
      </c>
      <c r="E962" s="20">
        <f>LOOKUP(B962,'Batch 6'!$C$34:$C$625,'Batch 6'!$E$34:$E$625)</f>
        <v>27400</v>
      </c>
      <c r="F962" s="20">
        <f t="shared" si="42"/>
        <v>5.0999999999999996</v>
      </c>
      <c r="G962" s="20">
        <f t="shared" si="43"/>
        <v>27.4</v>
      </c>
      <c r="H962" s="26">
        <f>LOOKUP(B962,'Batch 6'!$K$34:$K$606,'Batch 6'!$P$34:$P$606)</f>
        <v>0.38200000000000001</v>
      </c>
      <c r="I962" s="28">
        <f t="shared" si="44"/>
        <v>22.872700000000027</v>
      </c>
    </row>
    <row r="963" spans="2:9" ht="20.100000000000001" customHeight="1" x14ac:dyDescent="0.2">
      <c r="B963" s="20">
        <v>82</v>
      </c>
      <c r="C963" s="20">
        <v>947</v>
      </c>
      <c r="D963" s="20">
        <f>LOOKUP(B963,'Batch 6'!$K$34:$K$606,'Batch 6'!$L$34:$L$606)</f>
        <v>5070</v>
      </c>
      <c r="E963" s="20">
        <f>LOOKUP(B963,'Batch 6'!$C$34:$C$625,'Batch 6'!$E$34:$E$625)</f>
        <v>27400</v>
      </c>
      <c r="F963" s="20">
        <f t="shared" si="42"/>
        <v>5.07</v>
      </c>
      <c r="G963" s="20">
        <f t="shared" si="43"/>
        <v>27.4</v>
      </c>
      <c r="H963" s="26">
        <f>LOOKUP(B963,'Batch 6'!$K$34:$K$606,'Batch 6'!$P$34:$P$606)</f>
        <v>0.38100000000000001</v>
      </c>
      <c r="I963" s="28">
        <f t="shared" si="44"/>
        <v>22.895590000000027</v>
      </c>
    </row>
    <row r="964" spans="2:9" ht="20.100000000000001" customHeight="1" x14ac:dyDescent="0.2">
      <c r="B964" s="20">
        <v>83</v>
      </c>
      <c r="C964" s="20">
        <v>948</v>
      </c>
      <c r="D964" s="20">
        <f>LOOKUP(B964,'Batch 6'!$K$34:$K$606,'Batch 6'!$L$34:$L$606)</f>
        <v>5030</v>
      </c>
      <c r="E964" s="20">
        <f>LOOKUP(B964,'Batch 6'!$C$34:$C$625,'Batch 6'!$E$34:$E$625)</f>
        <v>27400</v>
      </c>
      <c r="F964" s="20">
        <f t="shared" si="42"/>
        <v>5.03</v>
      </c>
      <c r="G964" s="20">
        <f t="shared" si="43"/>
        <v>27.4</v>
      </c>
      <c r="H964" s="26">
        <f>LOOKUP(B964,'Batch 6'!$K$34:$K$606,'Batch 6'!$P$34:$P$606)</f>
        <v>0.38150000000000001</v>
      </c>
      <c r="I964" s="28">
        <f t="shared" si="44"/>
        <v>22.918465000000026</v>
      </c>
    </row>
    <row r="965" spans="2:9" ht="20.100000000000001" customHeight="1" x14ac:dyDescent="0.2">
      <c r="B965" s="20">
        <v>84</v>
      </c>
      <c r="C965" s="20">
        <v>949</v>
      </c>
      <c r="D965" s="20">
        <f>LOOKUP(B965,'Batch 6'!$K$34:$K$606,'Batch 6'!$L$34:$L$606)</f>
        <v>4990</v>
      </c>
      <c r="E965" s="20">
        <f>LOOKUP(B965,'Batch 6'!$C$34:$C$625,'Batch 6'!$E$34:$E$625)</f>
        <v>27400</v>
      </c>
      <c r="F965" s="20">
        <f t="shared" si="42"/>
        <v>4.99</v>
      </c>
      <c r="G965" s="20">
        <f t="shared" si="43"/>
        <v>27.4</v>
      </c>
      <c r="H965" s="26">
        <f>LOOKUP(B965,'Batch 6'!$K$34:$K$606,'Batch 6'!$P$34:$P$606)</f>
        <v>0.38200000000000001</v>
      </c>
      <c r="I965" s="28">
        <f t="shared" si="44"/>
        <v>22.941370000000028</v>
      </c>
    </row>
    <row r="966" spans="2:9" ht="20.100000000000001" customHeight="1" x14ac:dyDescent="0.2">
      <c r="B966" s="20">
        <v>85</v>
      </c>
      <c r="C966" s="20">
        <v>950</v>
      </c>
      <c r="D966" s="20">
        <f>LOOKUP(B966,'Batch 6'!$K$34:$K$606,'Batch 6'!$L$34:$L$606)</f>
        <v>4960</v>
      </c>
      <c r="E966" s="20">
        <f>LOOKUP(B966,'Batch 6'!$C$34:$C$625,'Batch 6'!$E$34:$E$625)</f>
        <v>27400</v>
      </c>
      <c r="F966" s="20">
        <f t="shared" si="42"/>
        <v>4.96</v>
      </c>
      <c r="G966" s="20">
        <f t="shared" si="43"/>
        <v>27.4</v>
      </c>
      <c r="H966" s="26">
        <f>LOOKUP(B966,'Batch 6'!$K$34:$K$606,'Batch 6'!$P$34:$P$606)</f>
        <v>0.38250000000000006</v>
      </c>
      <c r="I966" s="28">
        <f t="shared" si="44"/>
        <v>22.964305000000028</v>
      </c>
    </row>
    <row r="967" spans="2:9" ht="20.100000000000001" customHeight="1" x14ac:dyDescent="0.2">
      <c r="B967" s="20">
        <v>86</v>
      </c>
      <c r="C967" s="20">
        <v>951</v>
      </c>
      <c r="D967" s="20">
        <f>LOOKUP(B967,'Batch 6'!$K$34:$K$606,'Batch 6'!$L$34:$L$606)</f>
        <v>4920</v>
      </c>
      <c r="E967" s="20">
        <f>LOOKUP(B967,'Batch 6'!$C$34:$C$625,'Batch 6'!$E$34:$E$625)</f>
        <v>27400</v>
      </c>
      <c r="F967" s="20">
        <f t="shared" si="42"/>
        <v>4.92</v>
      </c>
      <c r="G967" s="20">
        <f t="shared" si="43"/>
        <v>27.4</v>
      </c>
      <c r="H967" s="26">
        <f>LOOKUP(B967,'Batch 6'!$K$34:$K$606,'Batch 6'!$P$34:$P$606)</f>
        <v>0.38250000000000006</v>
      </c>
      <c r="I967" s="28">
        <f t="shared" si="44"/>
        <v>22.98725500000003</v>
      </c>
    </row>
    <row r="968" spans="2:9" ht="20.100000000000001" customHeight="1" x14ac:dyDescent="0.2">
      <c r="B968" s="20">
        <v>87</v>
      </c>
      <c r="C968" s="20">
        <v>952</v>
      </c>
      <c r="D968" s="20">
        <f>LOOKUP(B968,'Batch 6'!$K$34:$K$606,'Batch 6'!$L$34:$L$606)</f>
        <v>4890</v>
      </c>
      <c r="E968" s="20">
        <f>LOOKUP(B968,'Batch 6'!$C$34:$C$625,'Batch 6'!$E$34:$E$625)</f>
        <v>27500</v>
      </c>
      <c r="F968" s="20">
        <f t="shared" si="42"/>
        <v>4.8899999999999997</v>
      </c>
      <c r="G968" s="20">
        <f t="shared" si="43"/>
        <v>27.5</v>
      </c>
      <c r="H968" s="26">
        <f>LOOKUP(B968,'Batch 6'!$K$34:$K$606,'Batch 6'!$P$34:$P$606)</f>
        <v>0.38300000000000001</v>
      </c>
      <c r="I968" s="28">
        <f t="shared" si="44"/>
        <v>23.010220000000029</v>
      </c>
    </row>
    <row r="969" spans="2:9" ht="20.100000000000001" customHeight="1" x14ac:dyDescent="0.2">
      <c r="B969" s="20">
        <v>88</v>
      </c>
      <c r="C969" s="20">
        <v>953</v>
      </c>
      <c r="D969" s="20">
        <f>LOOKUP(B969,'Batch 6'!$K$34:$K$606,'Batch 6'!$L$34:$L$606)</f>
        <v>4850</v>
      </c>
      <c r="E969" s="20">
        <f>LOOKUP(B969,'Batch 6'!$C$34:$C$625,'Batch 6'!$E$34:$E$625)</f>
        <v>27500</v>
      </c>
      <c r="F969" s="20">
        <f t="shared" si="42"/>
        <v>4.8499999999999996</v>
      </c>
      <c r="G969" s="20">
        <f t="shared" si="43"/>
        <v>27.5</v>
      </c>
      <c r="H969" s="26">
        <f>LOOKUP(B969,'Batch 6'!$K$34:$K$606,'Batch 6'!$P$34:$P$606)</f>
        <v>0.38350000000000001</v>
      </c>
      <c r="I969" s="28">
        <f t="shared" si="44"/>
        <v>23.03321500000003</v>
      </c>
    </row>
    <row r="970" spans="2:9" ht="20.100000000000001" customHeight="1" x14ac:dyDescent="0.2">
      <c r="B970" s="20">
        <v>89</v>
      </c>
      <c r="C970" s="20">
        <v>954</v>
      </c>
      <c r="D970" s="20">
        <f>LOOKUP(B970,'Batch 6'!$K$34:$K$606,'Batch 6'!$L$34:$L$606)</f>
        <v>4820</v>
      </c>
      <c r="E970" s="20">
        <f>LOOKUP(B970,'Batch 6'!$C$34:$C$625,'Batch 6'!$E$34:$E$625)</f>
        <v>27500</v>
      </c>
      <c r="F970" s="20">
        <f t="shared" si="42"/>
        <v>4.82</v>
      </c>
      <c r="G970" s="20">
        <f t="shared" si="43"/>
        <v>27.5</v>
      </c>
      <c r="H970" s="26">
        <f>LOOKUP(B970,'Batch 6'!$K$34:$K$606,'Batch 6'!$P$34:$P$606)</f>
        <v>0.38400000000000001</v>
      </c>
      <c r="I970" s="28">
        <f t="shared" si="44"/>
        <v>23.056240000000031</v>
      </c>
    </row>
    <row r="971" spans="2:9" ht="20.100000000000001" customHeight="1" x14ac:dyDescent="0.2">
      <c r="B971" s="20">
        <v>90</v>
      </c>
      <c r="C971" s="20">
        <v>955</v>
      </c>
      <c r="D971" s="20">
        <f>LOOKUP(B971,'Batch 6'!$K$34:$K$606,'Batch 6'!$L$34:$L$606)</f>
        <v>4790</v>
      </c>
      <c r="E971" s="20">
        <f>LOOKUP(B971,'Batch 6'!$C$34:$C$625,'Batch 6'!$E$34:$E$625)</f>
        <v>27500</v>
      </c>
      <c r="F971" s="20">
        <f t="shared" si="42"/>
        <v>4.79</v>
      </c>
      <c r="G971" s="20">
        <f t="shared" si="43"/>
        <v>27.5</v>
      </c>
      <c r="H971" s="26">
        <f>LOOKUP(B971,'Batch 6'!$K$34:$K$606,'Batch 6'!$P$34:$P$606)</f>
        <v>0.38550000000000001</v>
      </c>
      <c r="I971" s="28">
        <f t="shared" si="44"/>
        <v>23.079325000000029</v>
      </c>
    </row>
    <row r="972" spans="2:9" ht="20.100000000000001" customHeight="1" x14ac:dyDescent="0.2">
      <c r="B972" s="20">
        <v>91</v>
      </c>
      <c r="C972" s="20">
        <v>956</v>
      </c>
      <c r="D972" s="20">
        <f>LOOKUP(B972,'Batch 6'!$K$34:$K$606,'Batch 6'!$L$34:$L$606)</f>
        <v>4750</v>
      </c>
      <c r="E972" s="20">
        <f>LOOKUP(B972,'Batch 6'!$C$34:$C$625,'Batch 6'!$E$34:$E$625)</f>
        <v>27500</v>
      </c>
      <c r="F972" s="20">
        <f t="shared" si="42"/>
        <v>4.75</v>
      </c>
      <c r="G972" s="20">
        <f t="shared" si="43"/>
        <v>27.5</v>
      </c>
      <c r="H972" s="26">
        <f>LOOKUP(B972,'Batch 6'!$K$34:$K$606,'Batch 6'!$P$34:$P$606)</f>
        <v>0.38500000000000001</v>
      </c>
      <c r="I972" s="28">
        <f t="shared" si="44"/>
        <v>23.10244000000003</v>
      </c>
    </row>
    <row r="973" spans="2:9" ht="20.100000000000001" customHeight="1" x14ac:dyDescent="0.2">
      <c r="B973" s="20">
        <v>92</v>
      </c>
      <c r="C973" s="20">
        <v>957</v>
      </c>
      <c r="D973" s="20">
        <f>LOOKUP(B973,'Batch 6'!$K$34:$K$606,'Batch 6'!$L$34:$L$606)</f>
        <v>4720</v>
      </c>
      <c r="E973" s="20">
        <f>LOOKUP(B973,'Batch 6'!$C$34:$C$625,'Batch 6'!$E$34:$E$625)</f>
        <v>27500</v>
      </c>
      <c r="F973" s="20">
        <f t="shared" si="42"/>
        <v>4.72</v>
      </c>
      <c r="G973" s="20">
        <f t="shared" si="43"/>
        <v>27.5</v>
      </c>
      <c r="H973" s="26">
        <f>LOOKUP(B973,'Batch 6'!$K$34:$K$606,'Batch 6'!$P$34:$P$606)</f>
        <v>0.38650000000000007</v>
      </c>
      <c r="I973" s="28">
        <f t="shared" si="44"/>
        <v>23.125585000000029</v>
      </c>
    </row>
    <row r="974" spans="2:9" ht="20.100000000000001" customHeight="1" x14ac:dyDescent="0.2">
      <c r="B974" s="20">
        <v>93</v>
      </c>
      <c r="C974" s="20">
        <v>958</v>
      </c>
      <c r="D974" s="20">
        <f>LOOKUP(B974,'Batch 6'!$K$34:$K$606,'Batch 6'!$L$34:$L$606)</f>
        <v>4680</v>
      </c>
      <c r="E974" s="20">
        <f>LOOKUP(B974,'Batch 6'!$C$34:$C$625,'Batch 6'!$E$34:$E$625)</f>
        <v>27500</v>
      </c>
      <c r="F974" s="20">
        <f t="shared" si="42"/>
        <v>4.68</v>
      </c>
      <c r="G974" s="20">
        <f t="shared" si="43"/>
        <v>27.5</v>
      </c>
      <c r="H974" s="26">
        <f>LOOKUP(B974,'Batch 6'!$K$34:$K$606,'Batch 6'!$P$34:$P$606)</f>
        <v>0.38700000000000001</v>
      </c>
      <c r="I974" s="28">
        <f t="shared" si="44"/>
        <v>23.14879000000003</v>
      </c>
    </row>
    <row r="975" spans="2:9" ht="20.100000000000001" customHeight="1" x14ac:dyDescent="0.2">
      <c r="B975" s="20">
        <v>94</v>
      </c>
      <c r="C975" s="20">
        <v>959</v>
      </c>
      <c r="D975" s="20">
        <f>LOOKUP(B975,'Batch 6'!$K$34:$K$606,'Batch 6'!$L$34:$L$606)</f>
        <v>4650</v>
      </c>
      <c r="E975" s="20">
        <f>LOOKUP(B975,'Batch 6'!$C$34:$C$625,'Batch 6'!$E$34:$E$625)</f>
        <v>27500</v>
      </c>
      <c r="F975" s="20">
        <f t="shared" si="42"/>
        <v>4.6500000000000004</v>
      </c>
      <c r="G975" s="20">
        <f t="shared" si="43"/>
        <v>27.5</v>
      </c>
      <c r="H975" s="26">
        <f>LOOKUP(B975,'Batch 6'!$K$34:$K$606,'Batch 6'!$P$34:$P$606)</f>
        <v>0.38600000000000001</v>
      </c>
      <c r="I975" s="28">
        <f t="shared" si="44"/>
        <v>23.17198000000003</v>
      </c>
    </row>
    <row r="976" spans="2:9" ht="20.100000000000001" customHeight="1" x14ac:dyDescent="0.2">
      <c r="B976" s="20">
        <v>95</v>
      </c>
      <c r="C976" s="20">
        <v>960</v>
      </c>
      <c r="D976" s="20">
        <f>LOOKUP(B976,'Batch 6'!$K$34:$K$606,'Batch 6'!$L$34:$L$606)</f>
        <v>4610</v>
      </c>
      <c r="E976" s="20">
        <f>LOOKUP(B976,'Batch 6'!$C$34:$C$625,'Batch 6'!$E$34:$E$625)</f>
        <v>27500</v>
      </c>
      <c r="F976" s="20">
        <f t="shared" si="42"/>
        <v>4.6100000000000003</v>
      </c>
      <c r="G976" s="20">
        <f t="shared" si="43"/>
        <v>27.5</v>
      </c>
      <c r="H976" s="26">
        <f>LOOKUP(B976,'Batch 6'!$K$34:$K$606,'Batch 6'!$P$34:$P$606)</f>
        <v>0.38800000000000001</v>
      </c>
      <c r="I976" s="28">
        <f t="shared" si="44"/>
        <v>23.195200000000028</v>
      </c>
    </row>
    <row r="977" spans="2:9" ht="20.100000000000001" customHeight="1" x14ac:dyDescent="0.2">
      <c r="B977" s="20">
        <v>96</v>
      </c>
      <c r="C977" s="20">
        <v>961</v>
      </c>
      <c r="D977" s="20">
        <f>LOOKUP(B977,'Batch 6'!$K$34:$K$606,'Batch 6'!$L$34:$L$606)</f>
        <v>4580</v>
      </c>
      <c r="E977" s="20">
        <f>LOOKUP(B977,'Batch 6'!$C$34:$C$625,'Batch 6'!$E$34:$E$625)</f>
        <v>27500</v>
      </c>
      <c r="F977" s="20">
        <f t="shared" ref="F977:F1040" si="45">D977/1000</f>
        <v>4.58</v>
      </c>
      <c r="G977" s="20">
        <f t="shared" ref="G977:G1040" si="46">E977/1000</f>
        <v>27.5</v>
      </c>
      <c r="H977" s="26">
        <f>LOOKUP(B977,'Batch 6'!$K$34:$K$606,'Batch 6'!$P$34:$P$606)</f>
        <v>0.38800000000000001</v>
      </c>
      <c r="I977" s="28">
        <f t="shared" si="44"/>
        <v>23.218480000000028</v>
      </c>
    </row>
    <row r="978" spans="2:9" ht="20.100000000000001" customHeight="1" x14ac:dyDescent="0.2">
      <c r="B978" s="20">
        <v>97</v>
      </c>
      <c r="C978" s="20">
        <v>962</v>
      </c>
      <c r="D978" s="20">
        <f>LOOKUP(B978,'Batch 6'!$K$34:$K$606,'Batch 6'!$L$34:$L$606)</f>
        <v>4550</v>
      </c>
      <c r="E978" s="20">
        <f>LOOKUP(B978,'Batch 6'!$C$34:$C$625,'Batch 6'!$E$34:$E$625)</f>
        <v>27500</v>
      </c>
      <c r="F978" s="20">
        <f t="shared" si="45"/>
        <v>4.55</v>
      </c>
      <c r="G978" s="20">
        <f t="shared" si="46"/>
        <v>27.5</v>
      </c>
      <c r="H978" s="26">
        <f>LOOKUP(B978,'Batch 6'!$K$34:$K$606,'Batch 6'!$P$34:$P$606)</f>
        <v>0.38800000000000001</v>
      </c>
      <c r="I978" s="28">
        <f t="shared" ref="I978:I1041" si="47">AVERAGE(H978,H977)*((C978-C977)/60)*3.6+I977</f>
        <v>23.241760000000028</v>
      </c>
    </row>
    <row r="979" spans="2:9" ht="20.100000000000001" customHeight="1" x14ac:dyDescent="0.2">
      <c r="B979" s="20">
        <v>98</v>
      </c>
      <c r="C979" s="20">
        <v>963</v>
      </c>
      <c r="D979" s="20">
        <f>LOOKUP(B979,'Batch 6'!$K$34:$K$606,'Batch 6'!$L$34:$L$606)</f>
        <v>4510</v>
      </c>
      <c r="E979" s="20">
        <f>LOOKUP(B979,'Batch 6'!$C$34:$C$625,'Batch 6'!$E$34:$E$625)</f>
        <v>27600</v>
      </c>
      <c r="F979" s="20">
        <f t="shared" si="45"/>
        <v>4.51</v>
      </c>
      <c r="G979" s="20">
        <f t="shared" si="46"/>
        <v>27.6</v>
      </c>
      <c r="H979" s="26">
        <f>LOOKUP(B979,'Batch 6'!$K$34:$K$606,'Batch 6'!$P$34:$P$606)</f>
        <v>0.38800000000000001</v>
      </c>
      <c r="I979" s="28">
        <f t="shared" si="47"/>
        <v>23.265040000000027</v>
      </c>
    </row>
    <row r="980" spans="2:9" ht="20.100000000000001" customHeight="1" x14ac:dyDescent="0.2">
      <c r="B980" s="20">
        <v>99</v>
      </c>
      <c r="C980" s="20">
        <v>964</v>
      </c>
      <c r="D980" s="20">
        <f>LOOKUP(B980,'Batch 6'!$K$34:$K$606,'Batch 6'!$L$34:$L$606)</f>
        <v>4470</v>
      </c>
      <c r="E980" s="20">
        <f>LOOKUP(B980,'Batch 6'!$C$34:$C$625,'Batch 6'!$E$34:$E$625)</f>
        <v>27600</v>
      </c>
      <c r="F980" s="20">
        <f t="shared" si="45"/>
        <v>4.47</v>
      </c>
      <c r="G980" s="20">
        <f t="shared" si="46"/>
        <v>27.6</v>
      </c>
      <c r="H980" s="26">
        <f>LOOKUP(B980,'Batch 6'!$K$34:$K$606,'Batch 6'!$P$34:$P$606)</f>
        <v>0.38900000000000001</v>
      </c>
      <c r="I980" s="28">
        <f t="shared" si="47"/>
        <v>23.288350000000026</v>
      </c>
    </row>
    <row r="981" spans="2:9" ht="20.100000000000001" customHeight="1" x14ac:dyDescent="0.2">
      <c r="B981" s="20">
        <v>100</v>
      </c>
      <c r="C981" s="20">
        <v>965</v>
      </c>
      <c r="D981" s="20">
        <f>LOOKUP(B981,'Batch 6'!$K$34:$K$606,'Batch 6'!$L$34:$L$606)</f>
        <v>4440</v>
      </c>
      <c r="E981" s="20">
        <f>LOOKUP(B981,'Batch 6'!$C$34:$C$625,'Batch 6'!$E$34:$E$625)</f>
        <v>27600</v>
      </c>
      <c r="F981" s="20">
        <f t="shared" si="45"/>
        <v>4.4400000000000004</v>
      </c>
      <c r="G981" s="20">
        <f t="shared" si="46"/>
        <v>27.6</v>
      </c>
      <c r="H981" s="26">
        <f>LOOKUP(B981,'Batch 6'!$K$34:$K$606,'Batch 6'!$P$34:$P$606)</f>
        <v>0.38900000000000001</v>
      </c>
      <c r="I981" s="28">
        <f t="shared" si="47"/>
        <v>23.311690000000027</v>
      </c>
    </row>
    <row r="982" spans="2:9" ht="20.100000000000001" customHeight="1" x14ac:dyDescent="0.2">
      <c r="B982" s="20">
        <v>101</v>
      </c>
      <c r="C982" s="20">
        <v>966</v>
      </c>
      <c r="D982" s="20">
        <f>LOOKUP(B982,'Batch 6'!$K$34:$K$606,'Batch 6'!$L$34:$L$606)</f>
        <v>4410</v>
      </c>
      <c r="E982" s="20">
        <f>LOOKUP(B982,'Batch 6'!$C$34:$C$625,'Batch 6'!$E$34:$E$625)</f>
        <v>27600</v>
      </c>
      <c r="F982" s="20">
        <f t="shared" si="45"/>
        <v>4.41</v>
      </c>
      <c r="G982" s="20">
        <f t="shared" si="46"/>
        <v>27.6</v>
      </c>
      <c r="H982" s="26">
        <f>LOOKUP(B982,'Batch 6'!$K$34:$K$606,'Batch 6'!$P$34:$P$606)</f>
        <v>0.38950000000000001</v>
      </c>
      <c r="I982" s="28">
        <f t="shared" si="47"/>
        <v>23.335045000000026</v>
      </c>
    </row>
    <row r="983" spans="2:9" ht="20.100000000000001" customHeight="1" x14ac:dyDescent="0.2">
      <c r="B983" s="20">
        <v>102</v>
      </c>
      <c r="C983" s="20">
        <v>967</v>
      </c>
      <c r="D983" s="20">
        <f>LOOKUP(B983,'Batch 6'!$K$34:$K$606,'Batch 6'!$L$34:$L$606)</f>
        <v>4370</v>
      </c>
      <c r="E983" s="20">
        <f>LOOKUP(B983,'Batch 6'!$C$34:$C$625,'Batch 6'!$E$34:$E$625)</f>
        <v>27600</v>
      </c>
      <c r="F983" s="20">
        <f t="shared" si="45"/>
        <v>4.37</v>
      </c>
      <c r="G983" s="20">
        <f t="shared" si="46"/>
        <v>27.6</v>
      </c>
      <c r="H983" s="26">
        <f>LOOKUP(B983,'Batch 6'!$K$34:$K$606,'Batch 6'!$P$34:$P$606)</f>
        <v>0.39050000000000007</v>
      </c>
      <c r="I983" s="28">
        <f t="shared" si="47"/>
        <v>23.358445000000025</v>
      </c>
    </row>
    <row r="984" spans="2:9" ht="20.100000000000001" customHeight="1" x14ac:dyDescent="0.2">
      <c r="B984" s="20">
        <v>103</v>
      </c>
      <c r="C984" s="20">
        <v>968</v>
      </c>
      <c r="D984" s="20">
        <f>LOOKUP(B984,'Batch 6'!$K$34:$K$606,'Batch 6'!$L$34:$L$606)</f>
        <v>4340</v>
      </c>
      <c r="E984" s="20">
        <f>LOOKUP(B984,'Batch 6'!$C$34:$C$625,'Batch 6'!$E$34:$E$625)</f>
        <v>27600</v>
      </c>
      <c r="F984" s="20">
        <f t="shared" si="45"/>
        <v>4.34</v>
      </c>
      <c r="G984" s="20">
        <f t="shared" si="46"/>
        <v>27.6</v>
      </c>
      <c r="H984" s="26">
        <f>LOOKUP(B984,'Batch 6'!$K$34:$K$606,'Batch 6'!$P$34:$P$606)</f>
        <v>0.39050000000000007</v>
      </c>
      <c r="I984" s="28">
        <f t="shared" si="47"/>
        <v>23.381875000000026</v>
      </c>
    </row>
    <row r="985" spans="2:9" ht="20.100000000000001" customHeight="1" x14ac:dyDescent="0.2">
      <c r="B985" s="20">
        <v>104</v>
      </c>
      <c r="C985" s="20">
        <v>969</v>
      </c>
      <c r="D985" s="20">
        <f>LOOKUP(B985,'Batch 6'!$K$34:$K$606,'Batch 6'!$L$34:$L$606)</f>
        <v>4300</v>
      </c>
      <c r="E985" s="20">
        <f>LOOKUP(B985,'Batch 6'!$C$34:$C$625,'Batch 6'!$E$34:$E$625)</f>
        <v>27600</v>
      </c>
      <c r="F985" s="20">
        <f t="shared" si="45"/>
        <v>4.3</v>
      </c>
      <c r="G985" s="20">
        <f t="shared" si="46"/>
        <v>27.6</v>
      </c>
      <c r="H985" s="26">
        <f>LOOKUP(B985,'Batch 6'!$K$34:$K$606,'Batch 6'!$P$34:$P$606)</f>
        <v>0.39050000000000007</v>
      </c>
      <c r="I985" s="28">
        <f t="shared" si="47"/>
        <v>23.405305000000027</v>
      </c>
    </row>
    <row r="986" spans="2:9" ht="20.100000000000001" customHeight="1" x14ac:dyDescent="0.2">
      <c r="B986" s="20">
        <v>105</v>
      </c>
      <c r="C986" s="20">
        <v>970</v>
      </c>
      <c r="D986" s="20">
        <f>LOOKUP(B986,'Batch 6'!$K$34:$K$606,'Batch 6'!$L$34:$L$606)</f>
        <v>4270</v>
      </c>
      <c r="E986" s="20">
        <f>LOOKUP(B986,'Batch 6'!$C$34:$C$625,'Batch 6'!$E$34:$E$625)</f>
        <v>27600</v>
      </c>
      <c r="F986" s="20">
        <f t="shared" si="45"/>
        <v>4.2699999999999996</v>
      </c>
      <c r="G986" s="20">
        <f t="shared" si="46"/>
        <v>27.6</v>
      </c>
      <c r="H986" s="26">
        <f>LOOKUP(B986,'Batch 6'!$K$34:$K$606,'Batch 6'!$P$34:$P$606)</f>
        <v>0.39150000000000001</v>
      </c>
      <c r="I986" s="28">
        <f t="shared" si="47"/>
        <v>23.428765000000027</v>
      </c>
    </row>
    <row r="987" spans="2:9" ht="20.100000000000001" customHeight="1" x14ac:dyDescent="0.2">
      <c r="B987" s="20">
        <v>106</v>
      </c>
      <c r="C987" s="20">
        <v>971</v>
      </c>
      <c r="D987" s="20">
        <f>LOOKUP(B987,'Batch 6'!$K$34:$K$606,'Batch 6'!$L$34:$L$606)</f>
        <v>4240</v>
      </c>
      <c r="E987" s="20">
        <f>LOOKUP(B987,'Batch 6'!$C$34:$C$625,'Batch 6'!$E$34:$E$625)</f>
        <v>27600</v>
      </c>
      <c r="F987" s="20">
        <f t="shared" si="45"/>
        <v>4.24</v>
      </c>
      <c r="G987" s="20">
        <f t="shared" si="46"/>
        <v>27.6</v>
      </c>
      <c r="H987" s="26">
        <f>LOOKUP(B987,'Batch 6'!$K$34:$K$606,'Batch 6'!$P$34:$P$606)</f>
        <v>0.39250000000000002</v>
      </c>
      <c r="I987" s="28">
        <f t="shared" si="47"/>
        <v>23.452285000000028</v>
      </c>
    </row>
    <row r="988" spans="2:9" ht="20.100000000000001" customHeight="1" x14ac:dyDescent="0.2">
      <c r="B988" s="20">
        <v>107</v>
      </c>
      <c r="C988" s="20">
        <v>972</v>
      </c>
      <c r="D988" s="20">
        <f>LOOKUP(B988,'Batch 6'!$K$34:$K$606,'Batch 6'!$L$34:$L$606)</f>
        <v>4200</v>
      </c>
      <c r="E988" s="20">
        <f>LOOKUP(B988,'Batch 6'!$C$34:$C$625,'Batch 6'!$E$34:$E$625)</f>
        <v>27600</v>
      </c>
      <c r="F988" s="20">
        <f t="shared" si="45"/>
        <v>4.2</v>
      </c>
      <c r="G988" s="20">
        <f t="shared" si="46"/>
        <v>27.6</v>
      </c>
      <c r="H988" s="26">
        <f>LOOKUP(B988,'Batch 6'!$K$34:$K$606,'Batch 6'!$P$34:$P$606)</f>
        <v>0.39350000000000002</v>
      </c>
      <c r="I988" s="28">
        <f t="shared" si="47"/>
        <v>23.475865000000027</v>
      </c>
    </row>
    <row r="989" spans="2:9" ht="20.100000000000001" customHeight="1" x14ac:dyDescent="0.2">
      <c r="B989" s="20">
        <v>108</v>
      </c>
      <c r="C989" s="20">
        <v>973</v>
      </c>
      <c r="D989" s="20">
        <f>LOOKUP(B989,'Batch 6'!$K$34:$K$606,'Batch 6'!$L$34:$L$606)</f>
        <v>4170</v>
      </c>
      <c r="E989" s="20">
        <f>LOOKUP(B989,'Batch 6'!$C$34:$C$625,'Batch 6'!$E$34:$E$625)</f>
        <v>27700</v>
      </c>
      <c r="F989" s="20">
        <f t="shared" si="45"/>
        <v>4.17</v>
      </c>
      <c r="G989" s="20">
        <f t="shared" si="46"/>
        <v>27.7</v>
      </c>
      <c r="H989" s="26">
        <f>LOOKUP(B989,'Batch 6'!$K$34:$K$606,'Batch 6'!$P$34:$P$606)</f>
        <v>0.39400000000000002</v>
      </c>
      <c r="I989" s="28">
        <f t="shared" si="47"/>
        <v>23.499490000000026</v>
      </c>
    </row>
    <row r="990" spans="2:9" ht="20.100000000000001" customHeight="1" x14ac:dyDescent="0.2">
      <c r="B990" s="20">
        <v>109</v>
      </c>
      <c r="C990" s="20">
        <v>974</v>
      </c>
      <c r="D990" s="20">
        <f>LOOKUP(B990,'Batch 6'!$K$34:$K$606,'Batch 6'!$L$34:$L$606)</f>
        <v>4130</v>
      </c>
      <c r="E990" s="20">
        <f>LOOKUP(B990,'Batch 6'!$C$34:$C$625,'Batch 6'!$E$34:$E$625)</f>
        <v>27700</v>
      </c>
      <c r="F990" s="20">
        <f t="shared" si="45"/>
        <v>4.13</v>
      </c>
      <c r="G990" s="20">
        <f t="shared" si="46"/>
        <v>27.7</v>
      </c>
      <c r="H990" s="26">
        <f>LOOKUP(B990,'Batch 6'!$K$34:$K$606,'Batch 6'!$P$34:$P$606)</f>
        <v>0.39450000000000007</v>
      </c>
      <c r="I990" s="28">
        <f t="shared" si="47"/>
        <v>23.523145000000028</v>
      </c>
    </row>
    <row r="991" spans="2:9" ht="20.100000000000001" customHeight="1" x14ac:dyDescent="0.2">
      <c r="B991" s="20">
        <v>110</v>
      </c>
      <c r="C991" s="20">
        <v>975</v>
      </c>
      <c r="D991" s="20">
        <f>LOOKUP(B991,'Batch 6'!$K$34:$K$606,'Batch 6'!$L$34:$L$606)</f>
        <v>4100</v>
      </c>
      <c r="E991" s="20">
        <f>LOOKUP(B991,'Batch 6'!$C$34:$C$625,'Batch 6'!$E$34:$E$625)</f>
        <v>27700</v>
      </c>
      <c r="F991" s="20">
        <f t="shared" si="45"/>
        <v>4.0999999999999996</v>
      </c>
      <c r="G991" s="20">
        <f t="shared" si="46"/>
        <v>27.7</v>
      </c>
      <c r="H991" s="26">
        <f>LOOKUP(B991,'Batch 6'!$K$34:$K$606,'Batch 6'!$P$34:$P$606)</f>
        <v>0.39433333333333337</v>
      </c>
      <c r="I991" s="28">
        <f t="shared" si="47"/>
        <v>23.546810000000029</v>
      </c>
    </row>
    <row r="992" spans="2:9" ht="20.100000000000001" customHeight="1" x14ac:dyDescent="0.2">
      <c r="B992" s="20">
        <v>111</v>
      </c>
      <c r="C992" s="20">
        <v>976</v>
      </c>
      <c r="D992" s="20">
        <f>LOOKUP(B992,'Batch 6'!$K$34:$K$606,'Batch 6'!$L$34:$L$606)</f>
        <v>4060</v>
      </c>
      <c r="E992" s="20">
        <f>LOOKUP(B992,'Batch 6'!$C$34:$C$625,'Batch 6'!$E$34:$E$625)</f>
        <v>27700</v>
      </c>
      <c r="F992" s="20">
        <f t="shared" si="45"/>
        <v>4.0599999999999996</v>
      </c>
      <c r="G992" s="20">
        <f t="shared" si="46"/>
        <v>27.7</v>
      </c>
      <c r="H992" s="26">
        <f>LOOKUP(B992,'Batch 6'!$K$34:$K$606,'Batch 6'!$P$34:$P$606)</f>
        <v>0.39550000000000002</v>
      </c>
      <c r="I992" s="28">
        <f t="shared" si="47"/>
        <v>23.570505000000029</v>
      </c>
    </row>
    <row r="993" spans="2:9" ht="20.100000000000001" customHeight="1" x14ac:dyDescent="0.2">
      <c r="B993" s="20">
        <v>112</v>
      </c>
      <c r="C993" s="20">
        <v>977</v>
      </c>
      <c r="D993" s="20">
        <f>LOOKUP(B993,'Batch 6'!$K$34:$K$606,'Batch 6'!$L$34:$L$606)</f>
        <v>4030</v>
      </c>
      <c r="E993" s="20">
        <f>LOOKUP(B993,'Batch 6'!$C$34:$C$625,'Batch 6'!$E$34:$E$625)</f>
        <v>27700</v>
      </c>
      <c r="F993" s="20">
        <f t="shared" si="45"/>
        <v>4.03</v>
      </c>
      <c r="G993" s="20">
        <f t="shared" si="46"/>
        <v>27.7</v>
      </c>
      <c r="H993" s="26">
        <f>LOOKUP(B993,'Batch 6'!$K$34:$K$606,'Batch 6'!$P$34:$P$606)</f>
        <v>0.39600000000000002</v>
      </c>
      <c r="I993" s="28">
        <f t="shared" si="47"/>
        <v>23.594250000000031</v>
      </c>
    </row>
    <row r="994" spans="2:9" ht="20.100000000000001" customHeight="1" x14ac:dyDescent="0.2">
      <c r="B994" s="20">
        <v>113</v>
      </c>
      <c r="C994" s="20">
        <v>978</v>
      </c>
      <c r="D994" s="20">
        <f>LOOKUP(B994,'Batch 6'!$K$34:$K$606,'Batch 6'!$L$34:$L$606)</f>
        <v>4000</v>
      </c>
      <c r="E994" s="20">
        <f>LOOKUP(B994,'Batch 6'!$C$34:$C$625,'Batch 6'!$E$34:$E$625)</f>
        <v>27700</v>
      </c>
      <c r="F994" s="20">
        <f t="shared" si="45"/>
        <v>4</v>
      </c>
      <c r="G994" s="20">
        <f t="shared" si="46"/>
        <v>27.7</v>
      </c>
      <c r="H994" s="26">
        <f>LOOKUP(B994,'Batch 6'!$K$34:$K$606,'Batch 6'!$P$34:$P$606)</f>
        <v>0.39600000000000002</v>
      </c>
      <c r="I994" s="28">
        <f t="shared" si="47"/>
        <v>23.61801000000003</v>
      </c>
    </row>
    <row r="995" spans="2:9" ht="20.100000000000001" customHeight="1" x14ac:dyDescent="0.2">
      <c r="B995" s="20">
        <v>114</v>
      </c>
      <c r="C995" s="20">
        <v>979</v>
      </c>
      <c r="D995" s="20">
        <f>LOOKUP(B995,'Batch 6'!$K$34:$K$606,'Batch 6'!$L$34:$L$606)</f>
        <v>3960</v>
      </c>
      <c r="E995" s="20">
        <f>LOOKUP(B995,'Batch 6'!$C$34:$C$625,'Batch 6'!$E$34:$E$625)</f>
        <v>27700</v>
      </c>
      <c r="F995" s="20">
        <f t="shared" si="45"/>
        <v>3.96</v>
      </c>
      <c r="G995" s="20">
        <f t="shared" si="46"/>
        <v>27.7</v>
      </c>
      <c r="H995" s="26">
        <f>LOOKUP(B995,'Batch 6'!$K$34:$K$606,'Batch 6'!$P$34:$P$606)</f>
        <v>0.39650000000000002</v>
      </c>
      <c r="I995" s="28">
        <f t="shared" si="47"/>
        <v>23.641785000000031</v>
      </c>
    </row>
    <row r="996" spans="2:9" ht="20.100000000000001" customHeight="1" x14ac:dyDescent="0.2">
      <c r="B996" s="20">
        <v>115</v>
      </c>
      <c r="C996" s="20">
        <v>980</v>
      </c>
      <c r="D996" s="20">
        <f>LOOKUP(B996,'Batch 6'!$K$34:$K$606,'Batch 6'!$L$34:$L$606)</f>
        <v>3930</v>
      </c>
      <c r="E996" s="20">
        <f>LOOKUP(B996,'Batch 6'!$C$34:$C$625,'Batch 6'!$E$34:$E$625)</f>
        <v>27700</v>
      </c>
      <c r="F996" s="20">
        <f t="shared" si="45"/>
        <v>3.93</v>
      </c>
      <c r="G996" s="20">
        <f t="shared" si="46"/>
        <v>27.7</v>
      </c>
      <c r="H996" s="26">
        <f>LOOKUP(B996,'Batch 6'!$K$34:$K$606,'Batch 6'!$P$34:$P$606)</f>
        <v>0.39700000000000002</v>
      </c>
      <c r="I996" s="28">
        <f t="shared" si="47"/>
        <v>23.66559000000003</v>
      </c>
    </row>
    <row r="997" spans="2:9" ht="20.100000000000001" customHeight="1" x14ac:dyDescent="0.2">
      <c r="B997" s="20">
        <v>116</v>
      </c>
      <c r="C997" s="20">
        <v>981</v>
      </c>
      <c r="D997" s="20">
        <f>LOOKUP(B997,'Batch 6'!$K$34:$K$606,'Batch 6'!$L$34:$L$606)</f>
        <v>3900</v>
      </c>
      <c r="E997" s="20">
        <f>LOOKUP(B997,'Batch 6'!$C$34:$C$625,'Batch 6'!$E$34:$E$625)</f>
        <v>27700</v>
      </c>
      <c r="F997" s="20">
        <f t="shared" si="45"/>
        <v>3.9</v>
      </c>
      <c r="G997" s="20">
        <f t="shared" si="46"/>
        <v>27.7</v>
      </c>
      <c r="H997" s="26">
        <f>LOOKUP(B997,'Batch 6'!$K$34:$K$606,'Batch 6'!$P$34:$P$606)</f>
        <v>0.39750000000000002</v>
      </c>
      <c r="I997" s="28">
        <f t="shared" si="47"/>
        <v>23.689425000000028</v>
      </c>
    </row>
    <row r="998" spans="2:9" ht="20.100000000000001" customHeight="1" x14ac:dyDescent="0.2">
      <c r="B998" s="20">
        <v>117</v>
      </c>
      <c r="C998" s="20">
        <v>982</v>
      </c>
      <c r="D998" s="20">
        <f>LOOKUP(B998,'Batch 6'!$K$34:$K$606,'Batch 6'!$L$34:$L$606)</f>
        <v>3860</v>
      </c>
      <c r="E998" s="20">
        <f>LOOKUP(B998,'Batch 6'!$C$34:$C$625,'Batch 6'!$E$34:$E$625)</f>
        <v>27700</v>
      </c>
      <c r="F998" s="20">
        <f t="shared" si="45"/>
        <v>3.86</v>
      </c>
      <c r="G998" s="20">
        <f t="shared" si="46"/>
        <v>27.7</v>
      </c>
      <c r="H998" s="26">
        <f>LOOKUP(B998,'Batch 6'!$K$34:$K$606,'Batch 6'!$P$34:$P$606)</f>
        <v>0.39900000000000002</v>
      </c>
      <c r="I998" s="28">
        <f t="shared" si="47"/>
        <v>23.713320000000028</v>
      </c>
    </row>
    <row r="999" spans="2:9" ht="20.100000000000001" customHeight="1" x14ac:dyDescent="0.2">
      <c r="B999" s="20">
        <v>118</v>
      </c>
      <c r="C999" s="20">
        <v>983</v>
      </c>
      <c r="D999" s="20">
        <f>LOOKUP(B999,'Batch 6'!$K$34:$K$606,'Batch 6'!$L$34:$L$606)</f>
        <v>3830</v>
      </c>
      <c r="E999" s="20">
        <f>LOOKUP(B999,'Batch 6'!$C$34:$C$625,'Batch 6'!$E$34:$E$625)</f>
        <v>27700</v>
      </c>
      <c r="F999" s="20">
        <f t="shared" si="45"/>
        <v>3.83</v>
      </c>
      <c r="G999" s="20">
        <f t="shared" si="46"/>
        <v>27.7</v>
      </c>
      <c r="H999" s="26">
        <f>LOOKUP(B999,'Batch 6'!$K$34:$K$606,'Batch 6'!$P$34:$P$606)</f>
        <v>0.39850000000000008</v>
      </c>
      <c r="I999" s="28">
        <f t="shared" si="47"/>
        <v>23.737245000000026</v>
      </c>
    </row>
    <row r="1000" spans="2:9" ht="20.100000000000001" customHeight="1" x14ac:dyDescent="0.2">
      <c r="B1000" s="20">
        <v>119</v>
      </c>
      <c r="C1000" s="20">
        <v>984</v>
      </c>
      <c r="D1000" s="20">
        <f>LOOKUP(B1000,'Batch 6'!$K$34:$K$606,'Batch 6'!$L$34:$L$606)</f>
        <v>3790</v>
      </c>
      <c r="E1000" s="20">
        <f>LOOKUP(B1000,'Batch 6'!$C$34:$C$625,'Batch 6'!$E$34:$E$625)</f>
        <v>27700</v>
      </c>
      <c r="F1000" s="20">
        <f t="shared" si="45"/>
        <v>3.79</v>
      </c>
      <c r="G1000" s="20">
        <f t="shared" si="46"/>
        <v>27.7</v>
      </c>
      <c r="H1000" s="26">
        <f>LOOKUP(B1000,'Batch 6'!$K$34:$K$606,'Batch 6'!$P$34:$P$606)</f>
        <v>0.39900000000000002</v>
      </c>
      <c r="I1000" s="28">
        <f t="shared" si="47"/>
        <v>23.761170000000025</v>
      </c>
    </row>
    <row r="1001" spans="2:9" ht="20.100000000000001" customHeight="1" x14ac:dyDescent="0.2">
      <c r="B1001" s="20">
        <v>120</v>
      </c>
      <c r="C1001" s="20">
        <v>985</v>
      </c>
      <c r="D1001" s="20">
        <f>LOOKUP(B1001,'Batch 6'!$K$34:$K$606,'Batch 6'!$L$34:$L$606)</f>
        <v>3760</v>
      </c>
      <c r="E1001" s="20">
        <f>LOOKUP(B1001,'Batch 6'!$C$34:$C$625,'Batch 6'!$E$34:$E$625)</f>
        <v>27800</v>
      </c>
      <c r="F1001" s="20">
        <f t="shared" si="45"/>
        <v>3.76</v>
      </c>
      <c r="G1001" s="20">
        <f t="shared" si="46"/>
        <v>27.8</v>
      </c>
      <c r="H1001" s="26">
        <f>LOOKUP(B1001,'Batch 6'!$K$34:$K$606,'Batch 6'!$P$34:$P$606)</f>
        <v>0.4</v>
      </c>
      <c r="I1001" s="28">
        <f t="shared" si="47"/>
        <v>23.785140000000023</v>
      </c>
    </row>
    <row r="1002" spans="2:9" ht="20.100000000000001" customHeight="1" x14ac:dyDescent="0.2">
      <c r="B1002" s="20">
        <v>121</v>
      </c>
      <c r="C1002" s="20">
        <v>986</v>
      </c>
      <c r="D1002" s="20">
        <f>LOOKUP(B1002,'Batch 6'!$K$34:$K$606,'Batch 6'!$L$34:$L$606)</f>
        <v>3730</v>
      </c>
      <c r="E1002" s="20">
        <f>LOOKUP(B1002,'Batch 6'!$C$34:$C$625,'Batch 6'!$E$34:$E$625)</f>
        <v>27800</v>
      </c>
      <c r="F1002" s="20">
        <f t="shared" si="45"/>
        <v>3.73</v>
      </c>
      <c r="G1002" s="20">
        <f t="shared" si="46"/>
        <v>27.8</v>
      </c>
      <c r="H1002" s="26">
        <f>LOOKUP(B1002,'Batch 6'!$K$34:$K$606,'Batch 6'!$P$34:$P$606)</f>
        <v>0.40149999999999997</v>
      </c>
      <c r="I1002" s="28">
        <f t="shared" si="47"/>
        <v>23.809185000000024</v>
      </c>
    </row>
    <row r="1003" spans="2:9" ht="20.100000000000001" customHeight="1" x14ac:dyDescent="0.2">
      <c r="B1003" s="20">
        <v>122</v>
      </c>
      <c r="C1003" s="20">
        <v>987</v>
      </c>
      <c r="D1003" s="20">
        <f>LOOKUP(B1003,'Batch 6'!$K$34:$K$606,'Batch 6'!$L$34:$L$606)</f>
        <v>3700</v>
      </c>
      <c r="E1003" s="20">
        <f>LOOKUP(B1003,'Batch 6'!$C$34:$C$625,'Batch 6'!$E$34:$E$625)</f>
        <v>27800</v>
      </c>
      <c r="F1003" s="20">
        <f t="shared" si="45"/>
        <v>3.7</v>
      </c>
      <c r="G1003" s="20">
        <f t="shared" si="46"/>
        <v>27.8</v>
      </c>
      <c r="H1003" s="26">
        <f>LOOKUP(B1003,'Batch 6'!$K$34:$K$606,'Batch 6'!$P$34:$P$606)</f>
        <v>0.40100000000000002</v>
      </c>
      <c r="I1003" s="28">
        <f t="shared" si="47"/>
        <v>23.833260000000024</v>
      </c>
    </row>
    <row r="1004" spans="2:9" ht="20.100000000000001" customHeight="1" x14ac:dyDescent="0.2">
      <c r="B1004" s="20">
        <v>123</v>
      </c>
      <c r="C1004" s="20">
        <v>988</v>
      </c>
      <c r="D1004" s="20">
        <f>LOOKUP(B1004,'Batch 6'!$K$34:$K$606,'Batch 6'!$L$34:$L$606)</f>
        <v>3660</v>
      </c>
      <c r="E1004" s="20">
        <f>LOOKUP(B1004,'Batch 6'!$C$34:$C$625,'Batch 6'!$E$34:$E$625)</f>
        <v>27800</v>
      </c>
      <c r="F1004" s="20">
        <f t="shared" si="45"/>
        <v>3.66</v>
      </c>
      <c r="G1004" s="20">
        <f t="shared" si="46"/>
        <v>27.8</v>
      </c>
      <c r="H1004" s="26">
        <f>LOOKUP(B1004,'Batch 6'!$K$34:$K$606,'Batch 6'!$P$34:$P$606)</f>
        <v>0.40199999999999997</v>
      </c>
      <c r="I1004" s="28">
        <f t="shared" si="47"/>
        <v>23.857350000000025</v>
      </c>
    </row>
    <row r="1005" spans="2:9" ht="20.100000000000001" customHeight="1" x14ac:dyDescent="0.2">
      <c r="B1005" s="20">
        <v>124</v>
      </c>
      <c r="C1005" s="20">
        <v>989</v>
      </c>
      <c r="D1005" s="20">
        <f>LOOKUP(B1005,'Batch 6'!$K$34:$K$606,'Batch 6'!$L$34:$L$606)</f>
        <v>3630</v>
      </c>
      <c r="E1005" s="20">
        <f>LOOKUP(B1005,'Batch 6'!$C$34:$C$625,'Batch 6'!$E$34:$E$625)</f>
        <v>27800</v>
      </c>
      <c r="F1005" s="20">
        <f t="shared" si="45"/>
        <v>3.63</v>
      </c>
      <c r="G1005" s="20">
        <f t="shared" si="46"/>
        <v>27.8</v>
      </c>
      <c r="H1005" s="26">
        <f>LOOKUP(B1005,'Batch 6'!$K$34:$K$606,'Batch 6'!$P$34:$P$606)</f>
        <v>0.40300000000000002</v>
      </c>
      <c r="I1005" s="28">
        <f t="shared" si="47"/>
        <v>23.881500000000024</v>
      </c>
    </row>
    <row r="1006" spans="2:9" ht="20.100000000000001" customHeight="1" x14ac:dyDescent="0.2">
      <c r="B1006" s="20">
        <v>125</v>
      </c>
      <c r="C1006" s="20">
        <v>990</v>
      </c>
      <c r="D1006" s="20">
        <f>LOOKUP(B1006,'Batch 6'!$K$34:$K$606,'Batch 6'!$L$34:$L$606)</f>
        <v>3590</v>
      </c>
      <c r="E1006" s="20">
        <f>LOOKUP(B1006,'Batch 6'!$C$34:$C$625,'Batch 6'!$E$34:$E$625)</f>
        <v>27800</v>
      </c>
      <c r="F1006" s="20">
        <f t="shared" si="45"/>
        <v>3.59</v>
      </c>
      <c r="G1006" s="20">
        <f t="shared" si="46"/>
        <v>27.8</v>
      </c>
      <c r="H1006" s="26">
        <f>LOOKUP(B1006,'Batch 6'!$K$34:$K$606,'Batch 6'!$P$34:$P$606)</f>
        <v>0.40400000000000003</v>
      </c>
      <c r="I1006" s="28">
        <f t="shared" si="47"/>
        <v>23.905710000000024</v>
      </c>
    </row>
    <row r="1007" spans="2:9" ht="20.100000000000001" customHeight="1" x14ac:dyDescent="0.2">
      <c r="B1007" s="20">
        <v>126</v>
      </c>
      <c r="C1007" s="20">
        <v>991</v>
      </c>
      <c r="D1007" s="20">
        <f>LOOKUP(B1007,'Batch 6'!$K$34:$K$606,'Batch 6'!$L$34:$L$606)</f>
        <v>3560</v>
      </c>
      <c r="E1007" s="20">
        <f>LOOKUP(B1007,'Batch 6'!$C$34:$C$625,'Batch 6'!$E$34:$E$625)</f>
        <v>27800</v>
      </c>
      <c r="F1007" s="20">
        <f t="shared" si="45"/>
        <v>3.56</v>
      </c>
      <c r="G1007" s="20">
        <f t="shared" si="46"/>
        <v>27.8</v>
      </c>
      <c r="H1007" s="26">
        <f>LOOKUP(B1007,'Batch 6'!$K$34:$K$606,'Batch 6'!$P$34:$P$606)</f>
        <v>0.40500000000000003</v>
      </c>
      <c r="I1007" s="28">
        <f t="shared" si="47"/>
        <v>23.929980000000025</v>
      </c>
    </row>
    <row r="1008" spans="2:9" ht="20.100000000000001" customHeight="1" x14ac:dyDescent="0.2">
      <c r="B1008" s="20">
        <v>127</v>
      </c>
      <c r="C1008" s="20">
        <v>992</v>
      </c>
      <c r="D1008" s="20">
        <f>LOOKUP(B1008,'Batch 6'!$K$34:$K$606,'Batch 6'!$L$34:$L$606)</f>
        <v>3530</v>
      </c>
      <c r="E1008" s="20">
        <f>LOOKUP(B1008,'Batch 6'!$C$34:$C$625,'Batch 6'!$E$34:$E$625)</f>
        <v>27800</v>
      </c>
      <c r="F1008" s="20">
        <f t="shared" si="45"/>
        <v>3.53</v>
      </c>
      <c r="G1008" s="20">
        <f t="shared" si="46"/>
        <v>27.8</v>
      </c>
      <c r="H1008" s="26">
        <f>LOOKUP(B1008,'Batch 6'!$K$34:$K$606,'Batch 6'!$P$34:$P$606)</f>
        <v>0.40599999999999997</v>
      </c>
      <c r="I1008" s="28">
        <f t="shared" si="47"/>
        <v>23.954310000000024</v>
      </c>
    </row>
    <row r="1009" spans="2:9" ht="20.100000000000001" customHeight="1" x14ac:dyDescent="0.2">
      <c r="B1009" s="20">
        <v>128</v>
      </c>
      <c r="C1009" s="20">
        <v>993</v>
      </c>
      <c r="D1009" s="20">
        <f>LOOKUP(B1009,'Batch 6'!$K$34:$K$606,'Batch 6'!$L$34:$L$606)</f>
        <v>3500</v>
      </c>
      <c r="E1009" s="20">
        <f>LOOKUP(B1009,'Batch 6'!$C$34:$C$625,'Batch 6'!$E$34:$E$625)</f>
        <v>27800</v>
      </c>
      <c r="F1009" s="20">
        <f t="shared" si="45"/>
        <v>3.5</v>
      </c>
      <c r="G1009" s="20">
        <f t="shared" si="46"/>
        <v>27.8</v>
      </c>
      <c r="H1009" s="26">
        <f>LOOKUP(B1009,'Batch 6'!$K$34:$K$606,'Batch 6'!$P$34:$P$606)</f>
        <v>0.40599999999999997</v>
      </c>
      <c r="I1009" s="28">
        <f t="shared" si="47"/>
        <v>23.978670000000026</v>
      </c>
    </row>
    <row r="1010" spans="2:9" ht="20.100000000000001" customHeight="1" x14ac:dyDescent="0.2">
      <c r="B1010" s="20">
        <v>129</v>
      </c>
      <c r="C1010" s="20">
        <v>994</v>
      </c>
      <c r="D1010" s="20">
        <f>LOOKUP(B1010,'Batch 6'!$K$34:$K$606,'Batch 6'!$L$34:$L$606)</f>
        <v>3460</v>
      </c>
      <c r="E1010" s="20">
        <f>LOOKUP(B1010,'Batch 6'!$C$34:$C$625,'Batch 6'!$E$34:$E$625)</f>
        <v>27800</v>
      </c>
      <c r="F1010" s="20">
        <f t="shared" si="45"/>
        <v>3.46</v>
      </c>
      <c r="G1010" s="20">
        <f t="shared" si="46"/>
        <v>27.8</v>
      </c>
      <c r="H1010" s="26">
        <f>LOOKUP(B1010,'Batch 6'!$K$34:$K$606,'Batch 6'!$P$34:$P$606)</f>
        <v>0.40599999999999997</v>
      </c>
      <c r="I1010" s="28">
        <f t="shared" si="47"/>
        <v>24.003030000000027</v>
      </c>
    </row>
    <row r="1011" spans="2:9" ht="20.100000000000001" customHeight="1" x14ac:dyDescent="0.2">
      <c r="B1011" s="20">
        <v>130</v>
      </c>
      <c r="C1011" s="20">
        <v>995</v>
      </c>
      <c r="D1011" s="20">
        <f>LOOKUP(B1011,'Batch 6'!$K$34:$K$606,'Batch 6'!$L$34:$L$606)</f>
        <v>3430</v>
      </c>
      <c r="E1011" s="20">
        <f>LOOKUP(B1011,'Batch 6'!$C$34:$C$625,'Batch 6'!$E$34:$E$625)</f>
        <v>27900</v>
      </c>
      <c r="F1011" s="20">
        <f t="shared" si="45"/>
        <v>3.43</v>
      </c>
      <c r="G1011" s="20">
        <f t="shared" si="46"/>
        <v>27.9</v>
      </c>
      <c r="H1011" s="26">
        <f>LOOKUP(B1011,'Batch 6'!$K$34:$K$606,'Batch 6'!$P$34:$P$606)</f>
        <v>0.40666666666666668</v>
      </c>
      <c r="I1011" s="28">
        <f t="shared" si="47"/>
        <v>24.027410000000028</v>
      </c>
    </row>
    <row r="1012" spans="2:9" ht="20.100000000000001" customHeight="1" x14ac:dyDescent="0.2">
      <c r="B1012" s="20">
        <v>131</v>
      </c>
      <c r="C1012" s="20">
        <v>996</v>
      </c>
      <c r="D1012" s="20">
        <f>LOOKUP(B1012,'Batch 6'!$K$34:$K$606,'Batch 6'!$L$34:$L$606)</f>
        <v>3400</v>
      </c>
      <c r="E1012" s="20">
        <f>LOOKUP(B1012,'Batch 6'!$C$34:$C$625,'Batch 6'!$E$34:$E$625)</f>
        <v>27900</v>
      </c>
      <c r="F1012" s="20">
        <f t="shared" si="45"/>
        <v>3.4</v>
      </c>
      <c r="G1012" s="20">
        <f t="shared" si="46"/>
        <v>27.9</v>
      </c>
      <c r="H1012" s="26">
        <f>LOOKUP(B1012,'Batch 6'!$K$34:$K$606,'Batch 6'!$P$34:$P$606)</f>
        <v>0.40700000000000003</v>
      </c>
      <c r="I1012" s="28">
        <f t="shared" si="47"/>
        <v>24.051820000000028</v>
      </c>
    </row>
    <row r="1013" spans="2:9" ht="20.100000000000001" customHeight="1" x14ac:dyDescent="0.2">
      <c r="B1013" s="20">
        <v>132</v>
      </c>
      <c r="C1013" s="20">
        <v>997</v>
      </c>
      <c r="D1013" s="20">
        <f>LOOKUP(B1013,'Batch 6'!$K$34:$K$606,'Batch 6'!$L$34:$L$606)</f>
        <v>3360</v>
      </c>
      <c r="E1013" s="20">
        <f>LOOKUP(B1013,'Batch 6'!$C$34:$C$625,'Batch 6'!$E$34:$E$625)</f>
        <v>27900</v>
      </c>
      <c r="F1013" s="20">
        <f t="shared" si="45"/>
        <v>3.36</v>
      </c>
      <c r="G1013" s="20">
        <f t="shared" si="46"/>
        <v>27.9</v>
      </c>
      <c r="H1013" s="26">
        <f>LOOKUP(B1013,'Batch 6'!$K$34:$K$606,'Batch 6'!$P$34:$P$606)</f>
        <v>0.40800000000000003</v>
      </c>
      <c r="I1013" s="28">
        <f t="shared" si="47"/>
        <v>24.076270000000029</v>
      </c>
    </row>
    <row r="1014" spans="2:9" ht="20.100000000000001" customHeight="1" x14ac:dyDescent="0.2">
      <c r="B1014" s="20">
        <v>133</v>
      </c>
      <c r="C1014" s="20">
        <v>998</v>
      </c>
      <c r="D1014" s="20">
        <f>LOOKUP(B1014,'Batch 6'!$K$34:$K$606,'Batch 6'!$L$34:$L$606)</f>
        <v>3330</v>
      </c>
      <c r="E1014" s="20">
        <f>LOOKUP(B1014,'Batch 6'!$C$34:$C$625,'Batch 6'!$E$34:$E$625)</f>
        <v>27800</v>
      </c>
      <c r="F1014" s="20">
        <f t="shared" si="45"/>
        <v>3.33</v>
      </c>
      <c r="G1014" s="20">
        <f t="shared" si="46"/>
        <v>27.8</v>
      </c>
      <c r="H1014" s="26">
        <f>LOOKUP(B1014,'Batch 6'!$K$34:$K$606,'Batch 6'!$P$34:$P$606)</f>
        <v>0.40933333333333333</v>
      </c>
      <c r="I1014" s="28">
        <f t="shared" si="47"/>
        <v>24.100790000000028</v>
      </c>
    </row>
    <row r="1015" spans="2:9" ht="20.100000000000001" customHeight="1" x14ac:dyDescent="0.2">
      <c r="B1015" s="20">
        <v>134</v>
      </c>
      <c r="C1015" s="20">
        <v>999</v>
      </c>
      <c r="D1015" s="20">
        <f>LOOKUP(B1015,'Batch 6'!$K$34:$K$606,'Batch 6'!$L$34:$L$606)</f>
        <v>3300</v>
      </c>
      <c r="E1015" s="20">
        <f>LOOKUP(B1015,'Batch 6'!$C$34:$C$625,'Batch 6'!$E$34:$E$625)</f>
        <v>27900</v>
      </c>
      <c r="F1015" s="20">
        <f t="shared" si="45"/>
        <v>3.3</v>
      </c>
      <c r="G1015" s="20">
        <f t="shared" si="46"/>
        <v>27.9</v>
      </c>
      <c r="H1015" s="26">
        <f>LOOKUP(B1015,'Batch 6'!$K$34:$K$606,'Batch 6'!$P$34:$P$606)</f>
        <v>0.41</v>
      </c>
      <c r="I1015" s="28">
        <f t="shared" si="47"/>
        <v>24.125370000000029</v>
      </c>
    </row>
    <row r="1016" spans="2:9" ht="20.100000000000001" customHeight="1" x14ac:dyDescent="0.2">
      <c r="B1016" s="20">
        <v>135</v>
      </c>
      <c r="C1016" s="20">
        <v>1000</v>
      </c>
      <c r="D1016" s="20">
        <f>LOOKUP(B1016,'Batch 6'!$K$34:$K$606,'Batch 6'!$L$34:$L$606)</f>
        <v>3270</v>
      </c>
      <c r="E1016" s="20">
        <f>LOOKUP(B1016,'Batch 6'!$C$34:$C$625,'Batch 6'!$E$34:$E$625)</f>
        <v>27900</v>
      </c>
      <c r="F1016" s="20">
        <f t="shared" si="45"/>
        <v>3.27</v>
      </c>
      <c r="G1016" s="20">
        <f t="shared" si="46"/>
        <v>27.9</v>
      </c>
      <c r="H1016" s="26">
        <f>LOOKUP(B1016,'Batch 6'!$K$34:$K$606,'Batch 6'!$P$34:$P$606)</f>
        <v>0.41100000000000003</v>
      </c>
      <c r="I1016" s="28">
        <f t="shared" si="47"/>
        <v>24.150000000000027</v>
      </c>
    </row>
    <row r="1017" spans="2:9" ht="20.100000000000001" customHeight="1" x14ac:dyDescent="0.2">
      <c r="B1017" s="20">
        <v>136</v>
      </c>
      <c r="C1017" s="20">
        <v>1001</v>
      </c>
      <c r="D1017" s="20">
        <f>LOOKUP(B1017,'Batch 6'!$K$34:$K$606,'Batch 6'!$L$34:$L$606)</f>
        <v>3230</v>
      </c>
      <c r="E1017" s="20">
        <f>LOOKUP(B1017,'Batch 6'!$C$34:$C$625,'Batch 6'!$E$34:$E$625)</f>
        <v>27900</v>
      </c>
      <c r="F1017" s="20">
        <f t="shared" si="45"/>
        <v>3.23</v>
      </c>
      <c r="G1017" s="20">
        <f t="shared" si="46"/>
        <v>27.9</v>
      </c>
      <c r="H1017" s="26">
        <f>LOOKUP(B1017,'Batch 6'!$K$34:$K$606,'Batch 6'!$P$34:$P$606)</f>
        <v>0.41233333333333344</v>
      </c>
      <c r="I1017" s="28">
        <f t="shared" si="47"/>
        <v>24.174700000000026</v>
      </c>
    </row>
    <row r="1018" spans="2:9" ht="20.100000000000001" customHeight="1" x14ac:dyDescent="0.2">
      <c r="B1018" s="20">
        <v>137</v>
      </c>
      <c r="C1018" s="20">
        <v>1002</v>
      </c>
      <c r="D1018" s="20">
        <f>LOOKUP(B1018,'Batch 6'!$K$34:$K$606,'Batch 6'!$L$34:$L$606)</f>
        <v>3200</v>
      </c>
      <c r="E1018" s="20">
        <f>LOOKUP(B1018,'Batch 6'!$C$34:$C$625,'Batch 6'!$E$34:$E$625)</f>
        <v>27900</v>
      </c>
      <c r="F1018" s="20">
        <f t="shared" si="45"/>
        <v>3.2</v>
      </c>
      <c r="G1018" s="20">
        <f t="shared" si="46"/>
        <v>27.9</v>
      </c>
      <c r="H1018" s="26">
        <f>LOOKUP(B1018,'Batch 6'!$K$34:$K$606,'Batch 6'!$P$34:$P$606)</f>
        <v>0.41300000000000003</v>
      </c>
      <c r="I1018" s="28">
        <f t="shared" si="47"/>
        <v>24.199460000000027</v>
      </c>
    </row>
    <row r="1019" spans="2:9" ht="20.100000000000001" customHeight="1" x14ac:dyDescent="0.2">
      <c r="B1019" s="20">
        <v>138</v>
      </c>
      <c r="C1019" s="20">
        <v>1003</v>
      </c>
      <c r="D1019" s="20">
        <f>LOOKUP(B1019,'Batch 6'!$K$34:$K$606,'Batch 6'!$L$34:$L$606)</f>
        <v>3170</v>
      </c>
      <c r="E1019" s="20">
        <f>LOOKUP(B1019,'Batch 6'!$C$34:$C$625,'Batch 6'!$E$34:$E$625)</f>
        <v>27900</v>
      </c>
      <c r="F1019" s="20">
        <f t="shared" si="45"/>
        <v>3.17</v>
      </c>
      <c r="G1019" s="20">
        <f t="shared" si="46"/>
        <v>27.9</v>
      </c>
      <c r="H1019" s="26">
        <f>LOOKUP(B1019,'Batch 6'!$K$34:$K$606,'Batch 6'!$P$34:$P$606)</f>
        <v>0.41399999999999998</v>
      </c>
      <c r="I1019" s="28">
        <f t="shared" si="47"/>
        <v>24.224270000000026</v>
      </c>
    </row>
    <row r="1020" spans="2:9" ht="20.100000000000001" customHeight="1" x14ac:dyDescent="0.2">
      <c r="B1020" s="20">
        <v>139</v>
      </c>
      <c r="C1020" s="20">
        <v>1004</v>
      </c>
      <c r="D1020" s="20">
        <f>LOOKUP(B1020,'Batch 6'!$K$34:$K$606,'Batch 6'!$L$34:$L$606)</f>
        <v>3140</v>
      </c>
      <c r="E1020" s="20">
        <f>LOOKUP(B1020,'Batch 6'!$C$34:$C$625,'Batch 6'!$E$34:$E$625)</f>
        <v>27900</v>
      </c>
      <c r="F1020" s="20">
        <f t="shared" si="45"/>
        <v>3.14</v>
      </c>
      <c r="G1020" s="20">
        <f t="shared" si="46"/>
        <v>27.9</v>
      </c>
      <c r="H1020" s="26">
        <f>LOOKUP(B1020,'Batch 6'!$K$34:$K$606,'Batch 6'!$P$34:$P$606)</f>
        <v>0.41500000000000004</v>
      </c>
      <c r="I1020" s="28">
        <f t="shared" si="47"/>
        <v>24.249140000000025</v>
      </c>
    </row>
    <row r="1021" spans="2:9" ht="20.100000000000001" customHeight="1" x14ac:dyDescent="0.2">
      <c r="B1021" s="20">
        <v>140</v>
      </c>
      <c r="C1021" s="20">
        <v>1005</v>
      </c>
      <c r="D1021" s="20">
        <f>LOOKUP(B1021,'Batch 6'!$K$34:$K$606,'Batch 6'!$L$34:$L$606)</f>
        <v>3100</v>
      </c>
      <c r="E1021" s="20">
        <f>LOOKUP(B1021,'Batch 6'!$C$34:$C$625,'Batch 6'!$E$34:$E$625)</f>
        <v>27900</v>
      </c>
      <c r="F1021" s="20">
        <f t="shared" si="45"/>
        <v>3.1</v>
      </c>
      <c r="G1021" s="20">
        <f t="shared" si="46"/>
        <v>27.9</v>
      </c>
      <c r="H1021" s="26">
        <f>LOOKUP(B1021,'Batch 6'!$K$34:$K$606,'Batch 6'!$P$34:$P$606)</f>
        <v>0.41500000000000004</v>
      </c>
      <c r="I1021" s="28">
        <f t="shared" si="47"/>
        <v>24.274040000000024</v>
      </c>
    </row>
    <row r="1022" spans="2:9" ht="20.100000000000001" customHeight="1" x14ac:dyDescent="0.2">
      <c r="B1022" s="20">
        <v>141</v>
      </c>
      <c r="C1022" s="20">
        <v>1006</v>
      </c>
      <c r="D1022" s="20">
        <f>LOOKUP(B1022,'Batch 6'!$K$34:$K$606,'Batch 6'!$L$34:$L$606)</f>
        <v>3070</v>
      </c>
      <c r="E1022" s="20">
        <f>LOOKUP(B1022,'Batch 6'!$C$34:$C$625,'Batch 6'!$E$34:$E$625)</f>
        <v>27900</v>
      </c>
      <c r="F1022" s="20">
        <f t="shared" si="45"/>
        <v>3.07</v>
      </c>
      <c r="G1022" s="20">
        <f t="shared" si="46"/>
        <v>27.9</v>
      </c>
      <c r="H1022" s="26">
        <f>LOOKUP(B1022,'Batch 6'!$K$34:$K$606,'Batch 6'!$P$34:$P$606)</f>
        <v>0.41600000000000004</v>
      </c>
      <c r="I1022" s="28">
        <f t="shared" si="47"/>
        <v>24.298970000000025</v>
      </c>
    </row>
    <row r="1023" spans="2:9" ht="20.100000000000001" customHeight="1" x14ac:dyDescent="0.2">
      <c r="B1023" s="20">
        <v>142</v>
      </c>
      <c r="C1023" s="20">
        <v>1007</v>
      </c>
      <c r="D1023" s="20">
        <f>LOOKUP(B1023,'Batch 6'!$K$34:$K$606,'Batch 6'!$L$34:$L$606)</f>
        <v>3040</v>
      </c>
      <c r="E1023" s="20">
        <f>LOOKUP(B1023,'Batch 6'!$C$34:$C$625,'Batch 6'!$E$34:$E$625)</f>
        <v>27900</v>
      </c>
      <c r="F1023" s="20">
        <f t="shared" si="45"/>
        <v>3.04</v>
      </c>
      <c r="G1023" s="20">
        <f t="shared" si="46"/>
        <v>27.9</v>
      </c>
      <c r="H1023" s="26">
        <f>LOOKUP(B1023,'Batch 6'!$K$34:$K$606,'Batch 6'!$P$34:$P$606)</f>
        <v>0.41650000000000004</v>
      </c>
      <c r="I1023" s="28">
        <f t="shared" si="47"/>
        <v>24.323945000000027</v>
      </c>
    </row>
    <row r="1024" spans="2:9" ht="20.100000000000001" customHeight="1" x14ac:dyDescent="0.2">
      <c r="B1024" s="20">
        <v>143</v>
      </c>
      <c r="C1024" s="20">
        <v>1008</v>
      </c>
      <c r="D1024" s="20">
        <f>LOOKUP(B1024,'Batch 6'!$K$34:$K$606,'Batch 6'!$L$34:$L$606)</f>
        <v>3010</v>
      </c>
      <c r="E1024" s="20">
        <f>LOOKUP(B1024,'Batch 6'!$C$34:$C$625,'Batch 6'!$E$34:$E$625)</f>
        <v>27900</v>
      </c>
      <c r="F1024" s="20">
        <f t="shared" si="45"/>
        <v>3.01</v>
      </c>
      <c r="G1024" s="20">
        <f t="shared" si="46"/>
        <v>27.9</v>
      </c>
      <c r="H1024" s="26">
        <f>LOOKUP(B1024,'Batch 6'!$K$34:$K$606,'Batch 6'!$P$34:$P$606)</f>
        <v>0.41900000000000004</v>
      </c>
      <c r="I1024" s="28">
        <f t="shared" si="47"/>
        <v>24.349010000000028</v>
      </c>
    </row>
    <row r="1025" spans="2:9" ht="20.100000000000001" customHeight="1" x14ac:dyDescent="0.2">
      <c r="B1025" s="20">
        <v>144</v>
      </c>
      <c r="C1025" s="20">
        <v>1009</v>
      </c>
      <c r="D1025" s="20">
        <f>LOOKUP(B1025,'Batch 6'!$K$34:$K$606,'Batch 6'!$L$34:$L$606)</f>
        <v>2970</v>
      </c>
      <c r="E1025" s="20">
        <f>LOOKUP(B1025,'Batch 6'!$C$34:$C$625,'Batch 6'!$E$34:$E$625)</f>
        <v>27900</v>
      </c>
      <c r="F1025" s="20">
        <f t="shared" si="45"/>
        <v>2.97</v>
      </c>
      <c r="G1025" s="20">
        <f t="shared" si="46"/>
        <v>27.9</v>
      </c>
      <c r="H1025" s="26">
        <f>LOOKUP(B1025,'Batch 6'!$K$34:$K$606,'Batch 6'!$P$34:$P$606)</f>
        <v>0.41950000000000004</v>
      </c>
      <c r="I1025" s="28">
        <f t="shared" si="47"/>
        <v>24.37416500000003</v>
      </c>
    </row>
    <row r="1026" spans="2:9" ht="20.100000000000001" customHeight="1" x14ac:dyDescent="0.2">
      <c r="B1026" s="20">
        <v>145</v>
      </c>
      <c r="C1026" s="20">
        <v>1010</v>
      </c>
      <c r="D1026" s="20">
        <f>LOOKUP(B1026,'Batch 6'!$K$34:$K$606,'Batch 6'!$L$34:$L$606)</f>
        <v>2940</v>
      </c>
      <c r="E1026" s="20">
        <f>LOOKUP(B1026,'Batch 6'!$C$34:$C$625,'Batch 6'!$E$34:$E$625)</f>
        <v>27900</v>
      </c>
      <c r="F1026" s="20">
        <f t="shared" si="45"/>
        <v>2.94</v>
      </c>
      <c r="G1026" s="20">
        <f t="shared" si="46"/>
        <v>27.9</v>
      </c>
      <c r="H1026" s="26">
        <f>LOOKUP(B1026,'Batch 6'!$K$34:$K$606,'Batch 6'!$P$34:$P$606)</f>
        <v>0.42000000000000004</v>
      </c>
      <c r="I1026" s="28">
        <f t="shared" si="47"/>
        <v>24.39935000000003</v>
      </c>
    </row>
    <row r="1027" spans="2:9" ht="20.100000000000001" customHeight="1" x14ac:dyDescent="0.2">
      <c r="B1027" s="20">
        <v>146</v>
      </c>
      <c r="C1027" s="20">
        <v>1011</v>
      </c>
      <c r="D1027" s="20">
        <f>LOOKUP(B1027,'Batch 6'!$K$34:$K$606,'Batch 6'!$L$34:$L$606)</f>
        <v>2910</v>
      </c>
      <c r="E1027" s="20">
        <f>LOOKUP(B1027,'Batch 6'!$C$34:$C$625,'Batch 6'!$E$34:$E$625)</f>
        <v>27900</v>
      </c>
      <c r="F1027" s="20">
        <f t="shared" si="45"/>
        <v>2.91</v>
      </c>
      <c r="G1027" s="20">
        <f t="shared" si="46"/>
        <v>27.9</v>
      </c>
      <c r="H1027" s="26">
        <f>LOOKUP(B1027,'Batch 6'!$K$34:$K$606,'Batch 6'!$P$34:$P$606)</f>
        <v>0.42100000000000004</v>
      </c>
      <c r="I1027" s="28">
        <f t="shared" si="47"/>
        <v>24.424580000000031</v>
      </c>
    </row>
    <row r="1028" spans="2:9" ht="20.100000000000001" customHeight="1" x14ac:dyDescent="0.2">
      <c r="B1028" s="20">
        <v>147</v>
      </c>
      <c r="C1028" s="20">
        <v>1012</v>
      </c>
      <c r="D1028" s="20">
        <f>LOOKUP(B1028,'Batch 6'!$K$34:$K$606,'Batch 6'!$L$34:$L$606)</f>
        <v>2880</v>
      </c>
      <c r="E1028" s="20">
        <f>LOOKUP(B1028,'Batch 6'!$C$34:$C$625,'Batch 6'!$E$34:$E$625)</f>
        <v>28000</v>
      </c>
      <c r="F1028" s="20">
        <f t="shared" si="45"/>
        <v>2.88</v>
      </c>
      <c r="G1028" s="20">
        <f t="shared" si="46"/>
        <v>28</v>
      </c>
      <c r="H1028" s="26">
        <f>LOOKUP(B1028,'Batch 6'!$K$34:$K$606,'Batch 6'!$P$34:$P$606)</f>
        <v>0.42249999999999999</v>
      </c>
      <c r="I1028" s="28">
        <f t="shared" si="47"/>
        <v>24.44988500000003</v>
      </c>
    </row>
    <row r="1029" spans="2:9" ht="20.100000000000001" customHeight="1" x14ac:dyDescent="0.2">
      <c r="B1029" s="20">
        <v>148</v>
      </c>
      <c r="C1029" s="20">
        <v>1013</v>
      </c>
      <c r="D1029" s="20">
        <f>LOOKUP(B1029,'Batch 6'!$K$34:$K$606,'Batch 6'!$L$34:$L$606)</f>
        <v>2850</v>
      </c>
      <c r="E1029" s="20">
        <f>LOOKUP(B1029,'Batch 6'!$C$34:$C$625,'Batch 6'!$E$34:$E$625)</f>
        <v>28000</v>
      </c>
      <c r="F1029" s="20">
        <f t="shared" si="45"/>
        <v>2.85</v>
      </c>
      <c r="G1029" s="20">
        <f t="shared" si="46"/>
        <v>28</v>
      </c>
      <c r="H1029" s="26">
        <f>LOOKUP(B1029,'Batch 6'!$K$34:$K$606,'Batch 6'!$P$34:$P$606)</f>
        <v>0.42300000000000004</v>
      </c>
      <c r="I1029" s="28">
        <f t="shared" si="47"/>
        <v>24.475250000000031</v>
      </c>
    </row>
    <row r="1030" spans="2:9" ht="20.100000000000001" customHeight="1" x14ac:dyDescent="0.2">
      <c r="B1030" s="20">
        <v>149</v>
      </c>
      <c r="C1030" s="20">
        <v>1014</v>
      </c>
      <c r="D1030" s="20">
        <f>LOOKUP(B1030,'Batch 6'!$K$34:$K$606,'Batch 6'!$L$34:$L$606)</f>
        <v>2810</v>
      </c>
      <c r="E1030" s="20">
        <f>LOOKUP(B1030,'Batch 6'!$C$34:$C$625,'Batch 6'!$E$34:$E$625)</f>
        <v>28000</v>
      </c>
      <c r="F1030" s="20">
        <f t="shared" si="45"/>
        <v>2.81</v>
      </c>
      <c r="G1030" s="20">
        <f t="shared" si="46"/>
        <v>28</v>
      </c>
      <c r="H1030" s="26">
        <f>LOOKUP(B1030,'Batch 6'!$K$34:$K$606,'Batch 6'!$P$34:$P$606)</f>
        <v>0.42333333333333334</v>
      </c>
      <c r="I1030" s="28">
        <f t="shared" si="47"/>
        <v>24.500640000000033</v>
      </c>
    </row>
    <row r="1031" spans="2:9" ht="20.100000000000001" customHeight="1" x14ac:dyDescent="0.2">
      <c r="B1031" s="20">
        <v>150</v>
      </c>
      <c r="C1031" s="20">
        <v>1015</v>
      </c>
      <c r="D1031" s="20">
        <f>LOOKUP(B1031,'Batch 6'!$K$34:$K$606,'Batch 6'!$L$34:$L$606)</f>
        <v>2780</v>
      </c>
      <c r="E1031" s="20">
        <f>LOOKUP(B1031,'Batch 6'!$C$34:$C$625,'Batch 6'!$E$34:$E$625)</f>
        <v>28000</v>
      </c>
      <c r="F1031" s="20">
        <f t="shared" si="45"/>
        <v>2.78</v>
      </c>
      <c r="G1031" s="20">
        <f t="shared" si="46"/>
        <v>28</v>
      </c>
      <c r="H1031" s="26">
        <f>LOOKUP(B1031,'Batch 6'!$K$34:$K$606,'Batch 6'!$P$34:$P$606)</f>
        <v>0.42450000000000004</v>
      </c>
      <c r="I1031" s="28">
        <f t="shared" si="47"/>
        <v>24.526075000000034</v>
      </c>
    </row>
    <row r="1032" spans="2:9" ht="20.100000000000001" customHeight="1" x14ac:dyDescent="0.2">
      <c r="B1032" s="20">
        <v>151</v>
      </c>
      <c r="C1032" s="20">
        <v>1016</v>
      </c>
      <c r="D1032" s="20">
        <f>LOOKUP(B1032,'Batch 6'!$K$34:$K$606,'Batch 6'!$L$34:$L$606)</f>
        <v>2750</v>
      </c>
      <c r="E1032" s="20">
        <f>LOOKUP(B1032,'Batch 6'!$C$34:$C$625,'Batch 6'!$E$34:$E$625)</f>
        <v>28000</v>
      </c>
      <c r="F1032" s="20">
        <f t="shared" si="45"/>
        <v>2.75</v>
      </c>
      <c r="G1032" s="20">
        <f t="shared" si="46"/>
        <v>28</v>
      </c>
      <c r="H1032" s="26">
        <f>LOOKUP(B1032,'Batch 6'!$K$34:$K$606,'Batch 6'!$P$34:$P$606)</f>
        <v>0.42649999999999999</v>
      </c>
      <c r="I1032" s="28">
        <f t="shared" si="47"/>
        <v>24.551605000000034</v>
      </c>
    </row>
    <row r="1033" spans="2:9" ht="20.100000000000001" customHeight="1" x14ac:dyDescent="0.2">
      <c r="B1033" s="20">
        <v>152</v>
      </c>
      <c r="C1033" s="20">
        <v>1017</v>
      </c>
      <c r="D1033" s="20">
        <f>LOOKUP(B1033,'Batch 6'!$K$34:$K$606,'Batch 6'!$L$34:$L$606)</f>
        <v>2720</v>
      </c>
      <c r="E1033" s="20">
        <f>LOOKUP(B1033,'Batch 6'!$C$34:$C$625,'Batch 6'!$E$34:$E$625)</f>
        <v>28000</v>
      </c>
      <c r="F1033" s="20">
        <f t="shared" si="45"/>
        <v>2.72</v>
      </c>
      <c r="G1033" s="20">
        <f t="shared" si="46"/>
        <v>28</v>
      </c>
      <c r="H1033" s="26">
        <f>LOOKUP(B1033,'Batch 6'!$K$34:$K$606,'Batch 6'!$P$34:$P$606)</f>
        <v>0.42800000000000005</v>
      </c>
      <c r="I1033" s="28">
        <f t="shared" si="47"/>
        <v>24.577240000000035</v>
      </c>
    </row>
    <row r="1034" spans="2:9" ht="20.100000000000001" customHeight="1" x14ac:dyDescent="0.2">
      <c r="B1034" s="20">
        <v>153</v>
      </c>
      <c r="C1034" s="20">
        <v>1018</v>
      </c>
      <c r="D1034" s="20">
        <f>LOOKUP(B1034,'Batch 6'!$K$34:$K$606,'Batch 6'!$L$34:$L$606)</f>
        <v>2690</v>
      </c>
      <c r="E1034" s="20">
        <f>LOOKUP(B1034,'Batch 6'!$C$34:$C$625,'Batch 6'!$E$34:$E$625)</f>
        <v>28000</v>
      </c>
      <c r="F1034" s="20">
        <f t="shared" si="45"/>
        <v>2.69</v>
      </c>
      <c r="G1034" s="20">
        <f t="shared" si="46"/>
        <v>28</v>
      </c>
      <c r="H1034" s="26">
        <f>LOOKUP(B1034,'Batch 6'!$K$34:$K$606,'Batch 6'!$P$34:$P$606)</f>
        <v>0.42850000000000005</v>
      </c>
      <c r="I1034" s="28">
        <f t="shared" si="47"/>
        <v>24.602935000000034</v>
      </c>
    </row>
    <row r="1035" spans="2:9" ht="20.100000000000001" customHeight="1" x14ac:dyDescent="0.2">
      <c r="B1035" s="20">
        <v>154</v>
      </c>
      <c r="C1035" s="20">
        <v>1019</v>
      </c>
      <c r="D1035" s="20">
        <f>LOOKUP(B1035,'Batch 6'!$K$34:$K$606,'Batch 6'!$L$34:$L$606)</f>
        <v>2650</v>
      </c>
      <c r="E1035" s="20">
        <f>LOOKUP(B1035,'Batch 6'!$C$34:$C$625,'Batch 6'!$E$34:$E$625)</f>
        <v>28000</v>
      </c>
      <c r="F1035" s="20">
        <f t="shared" si="45"/>
        <v>2.65</v>
      </c>
      <c r="G1035" s="20">
        <f t="shared" si="46"/>
        <v>28</v>
      </c>
      <c r="H1035" s="26">
        <f>LOOKUP(B1035,'Batch 6'!$K$34:$K$606,'Batch 6'!$P$34:$P$606)</f>
        <v>0.42900000000000005</v>
      </c>
      <c r="I1035" s="28">
        <f t="shared" si="47"/>
        <v>24.628660000000036</v>
      </c>
    </row>
    <row r="1036" spans="2:9" ht="20.100000000000001" customHeight="1" x14ac:dyDescent="0.2">
      <c r="B1036" s="20">
        <v>155</v>
      </c>
      <c r="C1036" s="20">
        <v>1020</v>
      </c>
      <c r="D1036" s="20">
        <f>LOOKUP(B1036,'Batch 6'!$K$34:$K$606,'Batch 6'!$L$34:$L$606)</f>
        <v>2620</v>
      </c>
      <c r="E1036" s="20">
        <f>LOOKUP(B1036,'Batch 6'!$C$34:$C$625,'Batch 6'!$E$34:$E$625)</f>
        <v>28000</v>
      </c>
      <c r="F1036" s="20">
        <f t="shared" si="45"/>
        <v>2.62</v>
      </c>
      <c r="G1036" s="20">
        <f t="shared" si="46"/>
        <v>28</v>
      </c>
      <c r="H1036" s="26">
        <f>LOOKUP(B1036,'Batch 6'!$K$34:$K$606,'Batch 6'!$P$34:$P$606)</f>
        <v>0.43149999999999999</v>
      </c>
      <c r="I1036" s="28">
        <f t="shared" si="47"/>
        <v>24.654475000000037</v>
      </c>
    </row>
    <row r="1037" spans="2:9" ht="20.100000000000001" customHeight="1" x14ac:dyDescent="0.2">
      <c r="B1037" s="20">
        <v>156</v>
      </c>
      <c r="C1037" s="20">
        <v>1021</v>
      </c>
      <c r="D1037" s="20">
        <f>LOOKUP(B1037,'Batch 6'!$K$34:$K$606,'Batch 6'!$L$34:$L$606)</f>
        <v>2590</v>
      </c>
      <c r="E1037" s="20">
        <f>LOOKUP(B1037,'Batch 6'!$C$34:$C$625,'Batch 6'!$E$34:$E$625)</f>
        <v>28000</v>
      </c>
      <c r="F1037" s="20">
        <f t="shared" si="45"/>
        <v>2.59</v>
      </c>
      <c r="G1037" s="20">
        <f t="shared" si="46"/>
        <v>28</v>
      </c>
      <c r="H1037" s="26">
        <f>LOOKUP(B1037,'Batch 6'!$K$34:$K$606,'Batch 6'!$P$34:$P$606)</f>
        <v>0.43200000000000005</v>
      </c>
      <c r="I1037" s="28">
        <f t="shared" si="47"/>
        <v>24.680380000000039</v>
      </c>
    </row>
    <row r="1038" spans="2:9" ht="20.100000000000001" customHeight="1" x14ac:dyDescent="0.2">
      <c r="B1038" s="20">
        <v>157</v>
      </c>
      <c r="C1038" s="20">
        <v>1022</v>
      </c>
      <c r="D1038" s="20">
        <f>LOOKUP(B1038,'Batch 6'!$K$34:$K$606,'Batch 6'!$L$34:$L$606)</f>
        <v>2560</v>
      </c>
      <c r="E1038" s="20">
        <f>LOOKUP(B1038,'Batch 6'!$C$34:$C$625,'Batch 6'!$E$34:$E$625)</f>
        <v>28000</v>
      </c>
      <c r="F1038" s="20">
        <f t="shared" si="45"/>
        <v>2.56</v>
      </c>
      <c r="G1038" s="20">
        <f t="shared" si="46"/>
        <v>28</v>
      </c>
      <c r="H1038" s="26">
        <f>LOOKUP(B1038,'Batch 6'!$K$34:$K$606,'Batch 6'!$P$34:$P$606)</f>
        <v>0.43300000000000005</v>
      </c>
      <c r="I1038" s="28">
        <f t="shared" si="47"/>
        <v>24.70633000000004</v>
      </c>
    </row>
    <row r="1039" spans="2:9" ht="20.100000000000001" customHeight="1" x14ac:dyDescent="0.2">
      <c r="B1039" s="20">
        <v>158</v>
      </c>
      <c r="C1039" s="20">
        <v>1023</v>
      </c>
      <c r="D1039" s="20">
        <f>LOOKUP(B1039,'Batch 6'!$K$34:$K$606,'Batch 6'!$L$34:$L$606)</f>
        <v>2530</v>
      </c>
      <c r="E1039" s="20">
        <f>LOOKUP(B1039,'Batch 6'!$C$34:$C$625,'Batch 6'!$E$34:$E$625)</f>
        <v>28000</v>
      </c>
      <c r="F1039" s="20">
        <f t="shared" si="45"/>
        <v>2.5299999999999998</v>
      </c>
      <c r="G1039" s="20">
        <f t="shared" si="46"/>
        <v>28</v>
      </c>
      <c r="H1039" s="26">
        <f>LOOKUP(B1039,'Batch 6'!$K$34:$K$606,'Batch 6'!$P$34:$P$606)</f>
        <v>0.4345</v>
      </c>
      <c r="I1039" s="28">
        <f t="shared" si="47"/>
        <v>24.732355000000041</v>
      </c>
    </row>
    <row r="1040" spans="2:9" ht="20.100000000000001" customHeight="1" x14ac:dyDescent="0.2">
      <c r="B1040" s="20">
        <v>159</v>
      </c>
      <c r="C1040" s="20">
        <v>1024</v>
      </c>
      <c r="D1040" s="20">
        <f>LOOKUP(B1040,'Batch 6'!$K$34:$K$606,'Batch 6'!$L$34:$L$606)</f>
        <v>2500</v>
      </c>
      <c r="E1040" s="20">
        <f>LOOKUP(B1040,'Batch 6'!$C$34:$C$625,'Batch 6'!$E$34:$E$625)</f>
        <v>28000</v>
      </c>
      <c r="F1040" s="20">
        <f t="shared" si="45"/>
        <v>2.5</v>
      </c>
      <c r="G1040" s="20">
        <f t="shared" si="46"/>
        <v>28</v>
      </c>
      <c r="H1040" s="26">
        <f>LOOKUP(B1040,'Batch 6'!$K$34:$K$606,'Batch 6'!$P$34:$P$606)</f>
        <v>0.43700000000000006</v>
      </c>
      <c r="I1040" s="28">
        <f t="shared" si="47"/>
        <v>24.758500000000041</v>
      </c>
    </row>
    <row r="1041" spans="2:9" ht="20.100000000000001" customHeight="1" x14ac:dyDescent="0.2">
      <c r="B1041" s="20">
        <v>160</v>
      </c>
      <c r="C1041" s="20">
        <v>1025</v>
      </c>
      <c r="D1041" s="20">
        <f>LOOKUP(B1041,'Batch 6'!$K$34:$K$606,'Batch 6'!$L$34:$L$606)</f>
        <v>2460</v>
      </c>
      <c r="E1041" s="20">
        <f>LOOKUP(B1041,'Batch 6'!$C$34:$C$625,'Batch 6'!$E$34:$E$625)</f>
        <v>28000</v>
      </c>
      <c r="F1041" s="20">
        <f t="shared" ref="F1041:F1104" si="48">D1041/1000</f>
        <v>2.46</v>
      </c>
      <c r="G1041" s="20">
        <f t="shared" ref="G1041:G1104" si="49">E1041/1000</f>
        <v>28</v>
      </c>
      <c r="H1041" s="26">
        <f>LOOKUP(B1041,'Batch 6'!$K$34:$K$606,'Batch 6'!$P$34:$P$606)</f>
        <v>0.438</v>
      </c>
      <c r="I1041" s="28">
        <f t="shared" si="47"/>
        <v>24.784750000000042</v>
      </c>
    </row>
    <row r="1042" spans="2:9" ht="20.100000000000001" customHeight="1" x14ac:dyDescent="0.2">
      <c r="B1042" s="20">
        <v>161</v>
      </c>
      <c r="C1042" s="20">
        <v>1026</v>
      </c>
      <c r="D1042" s="20">
        <f>LOOKUP(B1042,'Batch 6'!$K$34:$K$606,'Batch 6'!$L$34:$L$606)</f>
        <v>2430</v>
      </c>
      <c r="E1042" s="20">
        <f>LOOKUP(B1042,'Batch 6'!$C$34:$C$625,'Batch 6'!$E$34:$E$625)</f>
        <v>28000</v>
      </c>
      <c r="F1042" s="20">
        <f t="shared" si="48"/>
        <v>2.4300000000000002</v>
      </c>
      <c r="G1042" s="20">
        <f t="shared" si="49"/>
        <v>28</v>
      </c>
      <c r="H1042" s="26">
        <f>LOOKUP(B1042,'Batch 6'!$K$34:$K$606,'Batch 6'!$P$34:$P$606)</f>
        <v>0.43900000000000006</v>
      </c>
      <c r="I1042" s="28">
        <f t="shared" ref="I1042:I1105" si="50">AVERAGE(H1042,H1041)*((C1042-C1041)/60)*3.6+I1041</f>
        <v>24.81106000000004</v>
      </c>
    </row>
    <row r="1043" spans="2:9" ht="20.100000000000001" customHeight="1" x14ac:dyDescent="0.2">
      <c r="B1043" s="20">
        <v>162</v>
      </c>
      <c r="C1043" s="20">
        <v>1027</v>
      </c>
      <c r="D1043" s="20">
        <f>LOOKUP(B1043,'Batch 6'!$K$34:$K$606,'Batch 6'!$L$34:$L$606)</f>
        <v>2400</v>
      </c>
      <c r="E1043" s="20">
        <f>LOOKUP(B1043,'Batch 6'!$C$34:$C$625,'Batch 6'!$E$34:$E$625)</f>
        <v>28100</v>
      </c>
      <c r="F1043" s="20">
        <f t="shared" si="48"/>
        <v>2.4</v>
      </c>
      <c r="G1043" s="20">
        <f t="shared" si="49"/>
        <v>28.1</v>
      </c>
      <c r="H1043" s="26">
        <f>LOOKUP(B1043,'Batch 6'!$K$34:$K$606,'Batch 6'!$P$34:$P$606)</f>
        <v>0.44000000000000006</v>
      </c>
      <c r="I1043" s="28">
        <f t="shared" si="50"/>
        <v>24.83743000000004</v>
      </c>
    </row>
    <row r="1044" spans="2:9" ht="20.100000000000001" customHeight="1" x14ac:dyDescent="0.2">
      <c r="B1044" s="20">
        <v>163</v>
      </c>
      <c r="C1044" s="20">
        <v>1028</v>
      </c>
      <c r="D1044" s="20">
        <f>LOOKUP(B1044,'Batch 6'!$K$34:$K$606,'Batch 6'!$L$34:$L$606)</f>
        <v>2370</v>
      </c>
      <c r="E1044" s="20">
        <f>LOOKUP(B1044,'Batch 6'!$C$34:$C$625,'Batch 6'!$E$34:$E$625)</f>
        <v>28000</v>
      </c>
      <c r="F1044" s="20">
        <f t="shared" si="48"/>
        <v>2.37</v>
      </c>
      <c r="G1044" s="20">
        <f t="shared" si="49"/>
        <v>28</v>
      </c>
      <c r="H1044" s="26">
        <f>LOOKUP(B1044,'Batch 6'!$K$34:$K$606,'Batch 6'!$P$34:$P$606)</f>
        <v>0.4415</v>
      </c>
      <c r="I1044" s="28">
        <f t="shared" si="50"/>
        <v>24.863875000000039</v>
      </c>
    </row>
    <row r="1045" spans="2:9" ht="20.100000000000001" customHeight="1" x14ac:dyDescent="0.2">
      <c r="B1045" s="20">
        <v>164</v>
      </c>
      <c r="C1045" s="20">
        <v>1029</v>
      </c>
      <c r="D1045" s="20">
        <f>LOOKUP(B1045,'Batch 6'!$K$34:$K$606,'Batch 6'!$L$34:$L$606)</f>
        <v>2340</v>
      </c>
      <c r="E1045" s="20">
        <f>LOOKUP(B1045,'Batch 6'!$C$34:$C$625,'Batch 6'!$E$34:$E$625)</f>
        <v>28100</v>
      </c>
      <c r="F1045" s="20">
        <f t="shared" si="48"/>
        <v>2.34</v>
      </c>
      <c r="G1045" s="20">
        <f t="shared" si="49"/>
        <v>28.1</v>
      </c>
      <c r="H1045" s="26">
        <f>LOOKUP(B1045,'Batch 6'!$K$34:$K$606,'Batch 6'!$P$34:$P$606)</f>
        <v>0.4425</v>
      </c>
      <c r="I1045" s="28">
        <f t="shared" si="50"/>
        <v>24.890395000000041</v>
      </c>
    </row>
    <row r="1046" spans="2:9" ht="20.100000000000001" customHeight="1" x14ac:dyDescent="0.2">
      <c r="B1046" s="20">
        <v>165</v>
      </c>
      <c r="C1046" s="20">
        <v>1030</v>
      </c>
      <c r="D1046" s="20">
        <f>LOOKUP(B1046,'Batch 6'!$K$34:$K$606,'Batch 6'!$L$34:$L$606)</f>
        <v>2310</v>
      </c>
      <c r="E1046" s="20">
        <f>LOOKUP(B1046,'Batch 6'!$C$34:$C$625,'Batch 6'!$E$34:$E$625)</f>
        <v>28100</v>
      </c>
      <c r="F1046" s="20">
        <f t="shared" si="48"/>
        <v>2.31</v>
      </c>
      <c r="G1046" s="20">
        <f t="shared" si="49"/>
        <v>28.1</v>
      </c>
      <c r="H1046" s="26">
        <f>LOOKUP(B1046,'Batch 6'!$K$34:$K$606,'Batch 6'!$P$34:$P$606)</f>
        <v>0.44450000000000006</v>
      </c>
      <c r="I1046" s="28">
        <f t="shared" si="50"/>
        <v>24.917005000000042</v>
      </c>
    </row>
    <row r="1047" spans="2:9" ht="20.100000000000001" customHeight="1" x14ac:dyDescent="0.2">
      <c r="B1047" s="20">
        <v>166</v>
      </c>
      <c r="C1047" s="20">
        <v>1031</v>
      </c>
      <c r="D1047" s="20">
        <f>LOOKUP(B1047,'Batch 6'!$K$34:$K$606,'Batch 6'!$L$34:$L$606)</f>
        <v>2280</v>
      </c>
      <c r="E1047" s="20">
        <f>LOOKUP(B1047,'Batch 6'!$C$34:$C$625,'Batch 6'!$E$34:$E$625)</f>
        <v>28100</v>
      </c>
      <c r="F1047" s="20">
        <f t="shared" si="48"/>
        <v>2.2799999999999998</v>
      </c>
      <c r="G1047" s="20">
        <f t="shared" si="49"/>
        <v>28.1</v>
      </c>
      <c r="H1047" s="26">
        <f>LOOKUP(B1047,'Batch 6'!$K$34:$K$606,'Batch 6'!$P$34:$P$606)</f>
        <v>0.44500000000000006</v>
      </c>
      <c r="I1047" s="28">
        <f t="shared" si="50"/>
        <v>24.943690000000043</v>
      </c>
    </row>
    <row r="1048" spans="2:9" ht="20.100000000000001" customHeight="1" x14ac:dyDescent="0.2">
      <c r="B1048" s="20">
        <v>167</v>
      </c>
      <c r="C1048" s="20">
        <v>1032</v>
      </c>
      <c r="D1048" s="20">
        <f>LOOKUP(B1048,'Batch 6'!$K$34:$K$606,'Batch 6'!$L$34:$L$606)</f>
        <v>2240</v>
      </c>
      <c r="E1048" s="20">
        <f>LOOKUP(B1048,'Batch 6'!$C$34:$C$625,'Batch 6'!$E$34:$E$625)</f>
        <v>28100</v>
      </c>
      <c r="F1048" s="20">
        <f t="shared" si="48"/>
        <v>2.2400000000000002</v>
      </c>
      <c r="G1048" s="20">
        <f t="shared" si="49"/>
        <v>28.1</v>
      </c>
      <c r="H1048" s="26">
        <f>LOOKUP(B1048,'Batch 6'!$K$34:$K$606,'Batch 6'!$P$34:$P$606)</f>
        <v>0.44750000000000001</v>
      </c>
      <c r="I1048" s="28">
        <f t="shared" si="50"/>
        <v>24.970465000000043</v>
      </c>
    </row>
    <row r="1049" spans="2:9" ht="20.100000000000001" customHeight="1" x14ac:dyDescent="0.2">
      <c r="B1049" s="20">
        <v>168</v>
      </c>
      <c r="C1049" s="20">
        <v>1033</v>
      </c>
      <c r="D1049" s="20">
        <f>LOOKUP(B1049,'Batch 6'!$K$34:$K$606,'Batch 6'!$L$34:$L$606)</f>
        <v>2210</v>
      </c>
      <c r="E1049" s="20">
        <f>LOOKUP(B1049,'Batch 6'!$C$34:$C$625,'Batch 6'!$E$34:$E$625)</f>
        <v>28100</v>
      </c>
      <c r="F1049" s="20">
        <f t="shared" si="48"/>
        <v>2.21</v>
      </c>
      <c r="G1049" s="20">
        <f t="shared" si="49"/>
        <v>28.1</v>
      </c>
      <c r="H1049" s="26">
        <f>LOOKUP(B1049,'Batch 6'!$K$34:$K$606,'Batch 6'!$P$34:$P$606)</f>
        <v>0.44900000000000007</v>
      </c>
      <c r="I1049" s="28">
        <f t="shared" si="50"/>
        <v>24.997360000000043</v>
      </c>
    </row>
    <row r="1050" spans="2:9" ht="20.100000000000001" customHeight="1" x14ac:dyDescent="0.2">
      <c r="B1050" s="20">
        <v>169</v>
      </c>
      <c r="C1050" s="20">
        <v>1034</v>
      </c>
      <c r="D1050" s="20">
        <f>LOOKUP(B1050,'Batch 6'!$K$34:$K$606,'Batch 6'!$L$34:$L$606)</f>
        <v>2180</v>
      </c>
      <c r="E1050" s="20">
        <f>LOOKUP(B1050,'Batch 6'!$C$34:$C$625,'Batch 6'!$E$34:$E$625)</f>
        <v>28100</v>
      </c>
      <c r="F1050" s="20">
        <f t="shared" si="48"/>
        <v>2.1800000000000002</v>
      </c>
      <c r="G1050" s="20">
        <f t="shared" si="49"/>
        <v>28.1</v>
      </c>
      <c r="H1050" s="26">
        <f>LOOKUP(B1050,'Batch 6'!$K$34:$K$606,'Batch 6'!$P$34:$P$606)</f>
        <v>0.45</v>
      </c>
      <c r="I1050" s="28">
        <f t="shared" si="50"/>
        <v>25.024330000000042</v>
      </c>
    </row>
    <row r="1051" spans="2:9" ht="20.100000000000001" customHeight="1" x14ac:dyDescent="0.2">
      <c r="B1051" s="20">
        <v>170</v>
      </c>
      <c r="C1051" s="20">
        <v>1035</v>
      </c>
      <c r="D1051" s="20">
        <f>LOOKUP(B1051,'Batch 6'!$K$34:$K$606,'Batch 6'!$L$34:$L$606)</f>
        <v>2150</v>
      </c>
      <c r="E1051" s="20">
        <f>LOOKUP(B1051,'Batch 6'!$C$34:$C$625,'Batch 6'!$E$34:$E$625)</f>
        <v>28100</v>
      </c>
      <c r="F1051" s="20">
        <f t="shared" si="48"/>
        <v>2.15</v>
      </c>
      <c r="G1051" s="20">
        <f t="shared" si="49"/>
        <v>28.1</v>
      </c>
      <c r="H1051" s="26">
        <f>LOOKUP(B1051,'Batch 6'!$K$34:$K$606,'Batch 6'!$P$34:$P$606)</f>
        <v>0.45150000000000001</v>
      </c>
      <c r="I1051" s="28">
        <f t="shared" si="50"/>
        <v>25.051375000000043</v>
      </c>
    </row>
    <row r="1052" spans="2:9" ht="20.100000000000001" customHeight="1" x14ac:dyDescent="0.2">
      <c r="B1052" s="20">
        <v>171</v>
      </c>
      <c r="C1052" s="20">
        <v>1036</v>
      </c>
      <c r="D1052" s="20">
        <f>LOOKUP(B1052,'Batch 6'!$K$34:$K$606,'Batch 6'!$L$34:$L$606)</f>
        <v>2120</v>
      </c>
      <c r="E1052" s="20">
        <f>LOOKUP(B1052,'Batch 6'!$C$34:$C$625,'Batch 6'!$E$34:$E$625)</f>
        <v>28100</v>
      </c>
      <c r="F1052" s="20">
        <f t="shared" si="48"/>
        <v>2.12</v>
      </c>
      <c r="G1052" s="20">
        <f t="shared" si="49"/>
        <v>28.1</v>
      </c>
      <c r="H1052" s="26">
        <f>LOOKUP(B1052,'Batch 6'!$K$34:$K$606,'Batch 6'!$P$34:$P$606)</f>
        <v>0.45300000000000007</v>
      </c>
      <c r="I1052" s="28">
        <f t="shared" si="50"/>
        <v>25.078510000000044</v>
      </c>
    </row>
    <row r="1053" spans="2:9" ht="20.100000000000001" customHeight="1" x14ac:dyDescent="0.2">
      <c r="B1053" s="20">
        <v>172</v>
      </c>
      <c r="C1053" s="20">
        <v>1037</v>
      </c>
      <c r="D1053" s="20">
        <f>LOOKUP(B1053,'Batch 6'!$K$34:$K$606,'Batch 6'!$L$34:$L$606)</f>
        <v>2090</v>
      </c>
      <c r="E1053" s="20">
        <f>LOOKUP(B1053,'Batch 6'!$C$34:$C$625,'Batch 6'!$E$34:$E$625)</f>
        <v>28100</v>
      </c>
      <c r="F1053" s="20">
        <f t="shared" si="48"/>
        <v>2.09</v>
      </c>
      <c r="G1053" s="20">
        <f t="shared" si="49"/>
        <v>28.1</v>
      </c>
      <c r="H1053" s="26">
        <f>LOOKUP(B1053,'Batch 6'!$K$34:$K$606,'Batch 6'!$P$34:$P$606)</f>
        <v>0.45599999999999996</v>
      </c>
      <c r="I1053" s="28">
        <f t="shared" si="50"/>
        <v>25.105780000000046</v>
      </c>
    </row>
    <row r="1054" spans="2:9" ht="20.100000000000001" customHeight="1" x14ac:dyDescent="0.2">
      <c r="B1054" s="20">
        <v>173</v>
      </c>
      <c r="C1054" s="20">
        <v>1038</v>
      </c>
      <c r="D1054" s="20">
        <f>LOOKUP(B1054,'Batch 6'!$K$34:$K$606,'Batch 6'!$L$34:$L$606)</f>
        <v>2060</v>
      </c>
      <c r="E1054" s="20">
        <f>LOOKUP(B1054,'Batch 6'!$C$34:$C$625,'Batch 6'!$E$34:$E$625)</f>
        <v>28100</v>
      </c>
      <c r="F1054" s="20">
        <f t="shared" si="48"/>
        <v>2.06</v>
      </c>
      <c r="G1054" s="20">
        <f t="shared" si="49"/>
        <v>28.1</v>
      </c>
      <c r="H1054" s="26">
        <f>LOOKUP(B1054,'Batch 6'!$K$34:$K$606,'Batch 6'!$P$34:$P$606)</f>
        <v>0.45700000000000007</v>
      </c>
      <c r="I1054" s="28">
        <f t="shared" si="50"/>
        <v>25.133170000000046</v>
      </c>
    </row>
    <row r="1055" spans="2:9" ht="20.100000000000001" customHeight="1" x14ac:dyDescent="0.2">
      <c r="B1055" s="20">
        <v>174</v>
      </c>
      <c r="C1055" s="20">
        <v>1039</v>
      </c>
      <c r="D1055" s="20">
        <f>LOOKUP(B1055,'Batch 6'!$K$34:$K$606,'Batch 6'!$L$34:$L$606)</f>
        <v>2030</v>
      </c>
      <c r="E1055" s="20">
        <f>LOOKUP(B1055,'Batch 6'!$C$34:$C$625,'Batch 6'!$E$34:$E$625)</f>
        <v>28100</v>
      </c>
      <c r="F1055" s="20">
        <f t="shared" si="48"/>
        <v>2.0299999999999998</v>
      </c>
      <c r="G1055" s="20">
        <f t="shared" si="49"/>
        <v>28.1</v>
      </c>
      <c r="H1055" s="26">
        <f>LOOKUP(B1055,'Batch 6'!$K$34:$K$606,'Batch 6'!$P$34:$P$606)</f>
        <v>0.45766666666666672</v>
      </c>
      <c r="I1055" s="28">
        <f t="shared" si="50"/>
        <v>25.160610000000045</v>
      </c>
    </row>
    <row r="1056" spans="2:9" ht="20.100000000000001" customHeight="1" x14ac:dyDescent="0.2">
      <c r="B1056" s="20">
        <v>175</v>
      </c>
      <c r="C1056" s="20">
        <v>1040</v>
      </c>
      <c r="D1056" s="20">
        <f>LOOKUP(B1056,'Batch 6'!$K$34:$K$606,'Batch 6'!$L$34:$L$606)</f>
        <v>1996</v>
      </c>
      <c r="E1056" s="20">
        <f>LOOKUP(B1056,'Batch 6'!$C$34:$C$625,'Batch 6'!$E$34:$E$625)</f>
        <v>28100</v>
      </c>
      <c r="F1056" s="20">
        <f t="shared" si="48"/>
        <v>1.996</v>
      </c>
      <c r="G1056" s="20">
        <f t="shared" si="49"/>
        <v>28.1</v>
      </c>
      <c r="H1056" s="26">
        <f>LOOKUP(B1056,'Batch 6'!$K$34:$K$606,'Batch 6'!$P$34:$P$606)</f>
        <v>0.46033333333333337</v>
      </c>
      <c r="I1056" s="28">
        <f t="shared" si="50"/>
        <v>25.188150000000043</v>
      </c>
    </row>
    <row r="1057" spans="2:9" ht="20.100000000000001" customHeight="1" x14ac:dyDescent="0.2">
      <c r="B1057" s="20">
        <v>176</v>
      </c>
      <c r="C1057" s="20">
        <v>1041</v>
      </c>
      <c r="D1057" s="20">
        <f>LOOKUP(B1057,'Batch 6'!$K$34:$K$606,'Batch 6'!$L$34:$L$606)</f>
        <v>1966</v>
      </c>
      <c r="E1057" s="20">
        <f>LOOKUP(B1057,'Batch 6'!$C$34:$C$625,'Batch 6'!$E$34:$E$625)</f>
        <v>28100</v>
      </c>
      <c r="F1057" s="20">
        <f t="shared" si="48"/>
        <v>1.966</v>
      </c>
      <c r="G1057" s="20">
        <f t="shared" si="49"/>
        <v>28.1</v>
      </c>
      <c r="H1057" s="26">
        <f>LOOKUP(B1057,'Batch 6'!$K$34:$K$606,'Batch 6'!$P$34:$P$606)</f>
        <v>0.46250000000000002</v>
      </c>
      <c r="I1057" s="28">
        <f t="shared" si="50"/>
        <v>25.215835000000045</v>
      </c>
    </row>
    <row r="1058" spans="2:9" ht="20.100000000000001" customHeight="1" x14ac:dyDescent="0.2">
      <c r="B1058" s="20">
        <v>177</v>
      </c>
      <c r="C1058" s="20">
        <v>1042</v>
      </c>
      <c r="D1058" s="20">
        <f>LOOKUP(B1058,'Batch 6'!$K$34:$K$606,'Batch 6'!$L$34:$L$606)</f>
        <v>1934</v>
      </c>
      <c r="E1058" s="20">
        <f>LOOKUP(B1058,'Batch 6'!$C$34:$C$625,'Batch 6'!$E$34:$E$625)</f>
        <v>28100</v>
      </c>
      <c r="F1058" s="20">
        <f t="shared" si="48"/>
        <v>1.9339999999999999</v>
      </c>
      <c r="G1058" s="20">
        <f t="shared" si="49"/>
        <v>28.1</v>
      </c>
      <c r="H1058" s="26">
        <f>LOOKUP(B1058,'Batch 6'!$K$34:$K$606,'Batch 6'!$P$34:$P$606)</f>
        <v>0.46449999999999997</v>
      </c>
      <c r="I1058" s="28">
        <f t="shared" si="50"/>
        <v>25.243645000000043</v>
      </c>
    </row>
    <row r="1059" spans="2:9" ht="20.100000000000001" customHeight="1" x14ac:dyDescent="0.2">
      <c r="B1059" s="20">
        <v>178</v>
      </c>
      <c r="C1059" s="20">
        <v>1043</v>
      </c>
      <c r="D1059" s="20">
        <f>LOOKUP(B1059,'Batch 6'!$K$34:$K$606,'Batch 6'!$L$34:$L$606)</f>
        <v>1904</v>
      </c>
      <c r="E1059" s="20">
        <f>LOOKUP(B1059,'Batch 6'!$C$34:$C$625,'Batch 6'!$E$34:$E$625)</f>
        <v>28100</v>
      </c>
      <c r="F1059" s="20">
        <f t="shared" si="48"/>
        <v>1.9039999999999999</v>
      </c>
      <c r="G1059" s="20">
        <f t="shared" si="49"/>
        <v>28.1</v>
      </c>
      <c r="H1059" s="26">
        <f>LOOKUP(B1059,'Batch 6'!$K$34:$K$606,'Batch 6'!$P$34:$P$606)</f>
        <v>0.46733333333333332</v>
      </c>
      <c r="I1059" s="28">
        <f t="shared" si="50"/>
        <v>25.271600000000042</v>
      </c>
    </row>
    <row r="1060" spans="2:9" ht="20.100000000000001" customHeight="1" x14ac:dyDescent="0.2">
      <c r="B1060" s="20">
        <v>179</v>
      </c>
      <c r="C1060" s="20">
        <v>1044</v>
      </c>
      <c r="D1060" s="20">
        <f>LOOKUP(B1060,'Batch 6'!$K$34:$K$606,'Batch 6'!$L$34:$L$606)</f>
        <v>1873</v>
      </c>
      <c r="E1060" s="20">
        <f>LOOKUP(B1060,'Batch 6'!$C$34:$C$625,'Batch 6'!$E$34:$E$625)</f>
        <v>28100</v>
      </c>
      <c r="F1060" s="20">
        <f t="shared" si="48"/>
        <v>1.873</v>
      </c>
      <c r="G1060" s="20">
        <f t="shared" si="49"/>
        <v>28.1</v>
      </c>
      <c r="H1060" s="26">
        <f>LOOKUP(B1060,'Batch 6'!$K$34:$K$606,'Batch 6'!$P$34:$P$606)</f>
        <v>0.46900000000000008</v>
      </c>
      <c r="I1060" s="28">
        <f t="shared" si="50"/>
        <v>25.299690000000041</v>
      </c>
    </row>
    <row r="1061" spans="2:9" ht="20.100000000000001" customHeight="1" x14ac:dyDescent="0.2">
      <c r="B1061" s="20">
        <v>180</v>
      </c>
      <c r="C1061" s="20">
        <v>1045</v>
      </c>
      <c r="D1061" s="20">
        <f>LOOKUP(B1061,'Batch 6'!$K$34:$K$606,'Batch 6'!$L$34:$L$606)</f>
        <v>1842</v>
      </c>
      <c r="E1061" s="20">
        <f>LOOKUP(B1061,'Batch 6'!$C$34:$C$625,'Batch 6'!$E$34:$E$625)</f>
        <v>28100</v>
      </c>
      <c r="F1061" s="20">
        <f t="shared" si="48"/>
        <v>1.8420000000000001</v>
      </c>
      <c r="G1061" s="20">
        <f t="shared" si="49"/>
        <v>28.1</v>
      </c>
      <c r="H1061" s="26">
        <f>LOOKUP(B1061,'Batch 6'!$K$34:$K$606,'Batch 6'!$P$34:$P$606)</f>
        <v>0.47150000000000003</v>
      </c>
      <c r="I1061" s="28">
        <f t="shared" si="50"/>
        <v>25.32790500000004</v>
      </c>
    </row>
    <row r="1062" spans="2:9" ht="20.100000000000001" customHeight="1" x14ac:dyDescent="0.2">
      <c r="B1062" s="20">
        <v>181</v>
      </c>
      <c r="C1062" s="20">
        <v>1046</v>
      </c>
      <c r="D1062" s="20">
        <f>LOOKUP(B1062,'Batch 6'!$K$34:$K$606,'Batch 6'!$L$34:$L$606)</f>
        <v>1811</v>
      </c>
      <c r="E1062" s="20">
        <f>LOOKUP(B1062,'Batch 6'!$C$34:$C$625,'Batch 6'!$E$34:$E$625)</f>
        <v>28100</v>
      </c>
      <c r="F1062" s="20">
        <f t="shared" si="48"/>
        <v>1.8109999999999999</v>
      </c>
      <c r="G1062" s="20">
        <f t="shared" si="49"/>
        <v>28.1</v>
      </c>
      <c r="H1062" s="26">
        <f>LOOKUP(B1062,'Batch 6'!$K$34:$K$606,'Batch 6'!$P$34:$P$606)</f>
        <v>0.47400000000000003</v>
      </c>
      <c r="I1062" s="28">
        <f t="shared" si="50"/>
        <v>25.356270000000041</v>
      </c>
    </row>
    <row r="1063" spans="2:9" ht="20.100000000000001" customHeight="1" x14ac:dyDescent="0.2">
      <c r="B1063" s="20">
        <v>182</v>
      </c>
      <c r="C1063" s="20">
        <v>1047</v>
      </c>
      <c r="D1063" s="20">
        <f>LOOKUP(B1063,'Batch 6'!$K$34:$K$606,'Batch 6'!$L$34:$L$606)</f>
        <v>1781</v>
      </c>
      <c r="E1063" s="20">
        <f>LOOKUP(B1063,'Batch 6'!$C$34:$C$625,'Batch 6'!$E$34:$E$625)</f>
        <v>28100</v>
      </c>
      <c r="F1063" s="20">
        <f t="shared" si="48"/>
        <v>1.7809999999999999</v>
      </c>
      <c r="G1063" s="20">
        <f t="shared" si="49"/>
        <v>28.1</v>
      </c>
      <c r="H1063" s="26">
        <f>LOOKUP(B1063,'Batch 6'!$K$34:$K$606,'Batch 6'!$P$34:$P$606)</f>
        <v>0.47550000000000003</v>
      </c>
      <c r="I1063" s="28">
        <f t="shared" si="50"/>
        <v>25.384755000000041</v>
      </c>
    </row>
    <row r="1064" spans="2:9" ht="20.100000000000001" customHeight="1" x14ac:dyDescent="0.2">
      <c r="B1064" s="20">
        <v>183</v>
      </c>
      <c r="C1064" s="20">
        <v>1048</v>
      </c>
      <c r="D1064" s="20">
        <f>LOOKUP(B1064,'Batch 6'!$K$34:$K$606,'Batch 6'!$L$34:$L$606)</f>
        <v>1750</v>
      </c>
      <c r="E1064" s="20">
        <f>LOOKUP(B1064,'Batch 6'!$C$34:$C$625,'Batch 6'!$E$34:$E$625)</f>
        <v>28100</v>
      </c>
      <c r="F1064" s="20">
        <f t="shared" si="48"/>
        <v>1.75</v>
      </c>
      <c r="G1064" s="20">
        <f t="shared" si="49"/>
        <v>28.1</v>
      </c>
      <c r="H1064" s="26">
        <f>LOOKUP(B1064,'Batch 6'!$K$34:$K$606,'Batch 6'!$P$34:$P$606)</f>
        <v>0.47699999999999998</v>
      </c>
      <c r="I1064" s="28">
        <f t="shared" si="50"/>
        <v>25.413330000000041</v>
      </c>
    </row>
    <row r="1065" spans="2:9" ht="20.100000000000001" customHeight="1" x14ac:dyDescent="0.2">
      <c r="B1065" s="20">
        <v>184</v>
      </c>
      <c r="C1065" s="20">
        <v>1049</v>
      </c>
      <c r="D1065" s="20">
        <f>LOOKUP(B1065,'Batch 6'!$K$34:$K$606,'Batch 6'!$L$34:$L$606)</f>
        <v>1719</v>
      </c>
      <c r="E1065" s="20">
        <f>LOOKUP(B1065,'Batch 6'!$C$34:$C$625,'Batch 6'!$E$34:$E$625)</f>
        <v>28100</v>
      </c>
      <c r="F1065" s="20">
        <f t="shared" si="48"/>
        <v>1.7190000000000001</v>
      </c>
      <c r="G1065" s="20">
        <f t="shared" si="49"/>
        <v>28.1</v>
      </c>
      <c r="H1065" s="26">
        <f>LOOKUP(B1065,'Batch 6'!$K$34:$K$606,'Batch 6'!$P$34:$P$606)</f>
        <v>0.48</v>
      </c>
      <c r="I1065" s="28">
        <f t="shared" si="50"/>
        <v>25.442040000000041</v>
      </c>
    </row>
    <row r="1066" spans="2:9" ht="20.100000000000001" customHeight="1" x14ac:dyDescent="0.2">
      <c r="B1066" s="20">
        <v>185</v>
      </c>
      <c r="C1066" s="20">
        <v>1050</v>
      </c>
      <c r="D1066" s="20">
        <f>LOOKUP(B1066,'Batch 6'!$K$34:$K$606,'Batch 6'!$L$34:$L$606)</f>
        <v>1689</v>
      </c>
      <c r="E1066" s="20">
        <f>LOOKUP(B1066,'Batch 6'!$C$34:$C$625,'Batch 6'!$E$34:$E$625)</f>
        <v>28200</v>
      </c>
      <c r="F1066" s="20">
        <f t="shared" si="48"/>
        <v>1.6890000000000001</v>
      </c>
      <c r="G1066" s="20">
        <f t="shared" si="49"/>
        <v>28.2</v>
      </c>
      <c r="H1066" s="26">
        <f>LOOKUP(B1066,'Batch 6'!$K$34:$K$606,'Batch 6'!$P$34:$P$606)</f>
        <v>0.48300000000000004</v>
      </c>
      <c r="I1066" s="28">
        <f t="shared" si="50"/>
        <v>25.470930000000042</v>
      </c>
    </row>
    <row r="1067" spans="2:9" ht="20.100000000000001" customHeight="1" x14ac:dyDescent="0.2">
      <c r="B1067" s="20">
        <v>186</v>
      </c>
      <c r="C1067" s="20">
        <v>1051</v>
      </c>
      <c r="D1067" s="20">
        <f>LOOKUP(B1067,'Batch 6'!$K$34:$K$606,'Batch 6'!$L$34:$L$606)</f>
        <v>1658</v>
      </c>
      <c r="E1067" s="20">
        <f>LOOKUP(B1067,'Batch 6'!$C$34:$C$625,'Batch 6'!$E$34:$E$625)</f>
        <v>28200</v>
      </c>
      <c r="F1067" s="20">
        <f t="shared" si="48"/>
        <v>1.6579999999999999</v>
      </c>
      <c r="G1067" s="20">
        <f t="shared" si="49"/>
        <v>28.2</v>
      </c>
      <c r="H1067" s="26">
        <f>LOOKUP(B1067,'Batch 6'!$K$34:$K$606,'Batch 6'!$P$34:$P$606)</f>
        <v>0.48499999999999999</v>
      </c>
      <c r="I1067" s="28">
        <f t="shared" si="50"/>
        <v>25.49997000000004</v>
      </c>
    </row>
    <row r="1068" spans="2:9" ht="20.100000000000001" customHeight="1" x14ac:dyDescent="0.2">
      <c r="B1068" s="20">
        <v>187</v>
      </c>
      <c r="C1068" s="20">
        <v>1052</v>
      </c>
      <c r="D1068" s="20">
        <f>LOOKUP(B1068,'Batch 6'!$K$34:$K$606,'Batch 6'!$L$34:$L$606)</f>
        <v>1628</v>
      </c>
      <c r="E1068" s="20">
        <f>LOOKUP(B1068,'Batch 6'!$C$34:$C$625,'Batch 6'!$E$34:$E$625)</f>
        <v>28200</v>
      </c>
      <c r="F1068" s="20">
        <f t="shared" si="48"/>
        <v>1.6279999999999999</v>
      </c>
      <c r="G1068" s="20">
        <f t="shared" si="49"/>
        <v>28.2</v>
      </c>
      <c r="H1068" s="26">
        <f>LOOKUP(B1068,'Batch 6'!$K$34:$K$606,'Batch 6'!$P$34:$P$606)</f>
        <v>0.48799999999999999</v>
      </c>
      <c r="I1068" s="28">
        <f t="shared" si="50"/>
        <v>25.52916000000004</v>
      </c>
    </row>
    <row r="1069" spans="2:9" ht="20.100000000000001" customHeight="1" x14ac:dyDescent="0.2">
      <c r="B1069" s="20">
        <v>188</v>
      </c>
      <c r="C1069" s="20">
        <v>1053</v>
      </c>
      <c r="D1069" s="20">
        <f>LOOKUP(B1069,'Batch 6'!$K$34:$K$606,'Batch 6'!$L$34:$L$606)</f>
        <v>1597</v>
      </c>
      <c r="E1069" s="20">
        <f>LOOKUP(B1069,'Batch 6'!$C$34:$C$625,'Batch 6'!$E$34:$E$625)</f>
        <v>28100</v>
      </c>
      <c r="F1069" s="20">
        <f t="shared" si="48"/>
        <v>1.597</v>
      </c>
      <c r="G1069" s="20">
        <f t="shared" si="49"/>
        <v>28.1</v>
      </c>
      <c r="H1069" s="26">
        <f>LOOKUP(B1069,'Batch 6'!$K$34:$K$606,'Batch 6'!$P$34:$P$606)</f>
        <v>0.49050000000000005</v>
      </c>
      <c r="I1069" s="28">
        <f t="shared" si="50"/>
        <v>25.558515000000039</v>
      </c>
    </row>
    <row r="1070" spans="2:9" ht="20.100000000000001" customHeight="1" x14ac:dyDescent="0.2">
      <c r="B1070" s="20">
        <v>189</v>
      </c>
      <c r="C1070" s="20">
        <v>1054</v>
      </c>
      <c r="D1070" s="20">
        <f>LOOKUP(B1070,'Batch 6'!$K$34:$K$606,'Batch 6'!$L$34:$L$606)</f>
        <v>1567</v>
      </c>
      <c r="E1070" s="20">
        <f>LOOKUP(B1070,'Batch 6'!$C$34:$C$625,'Batch 6'!$E$34:$E$625)</f>
        <v>28200</v>
      </c>
      <c r="F1070" s="20">
        <f t="shared" si="48"/>
        <v>1.5669999999999999</v>
      </c>
      <c r="G1070" s="20">
        <f t="shared" si="49"/>
        <v>28.2</v>
      </c>
      <c r="H1070" s="26">
        <f>LOOKUP(B1070,'Batch 6'!$K$34:$K$606,'Batch 6'!$P$34:$P$606)</f>
        <v>0.49299999999999999</v>
      </c>
      <c r="I1070" s="28">
        <f t="shared" si="50"/>
        <v>25.588020000000039</v>
      </c>
    </row>
    <row r="1071" spans="2:9" ht="20.100000000000001" customHeight="1" x14ac:dyDescent="0.2">
      <c r="B1071" s="20">
        <v>190</v>
      </c>
      <c r="C1071" s="20">
        <v>1055</v>
      </c>
      <c r="D1071" s="20">
        <f>LOOKUP(B1071,'Batch 6'!$K$34:$K$606,'Batch 6'!$L$34:$L$606)</f>
        <v>1536</v>
      </c>
      <c r="E1071" s="20">
        <f>LOOKUP(B1071,'Batch 6'!$C$34:$C$625,'Batch 6'!$E$34:$E$625)</f>
        <v>28200</v>
      </c>
      <c r="F1071" s="20">
        <f t="shared" si="48"/>
        <v>1.536</v>
      </c>
      <c r="G1071" s="20">
        <f t="shared" si="49"/>
        <v>28.2</v>
      </c>
      <c r="H1071" s="26">
        <f>LOOKUP(B1071,'Batch 6'!$K$34:$K$606,'Batch 6'!$P$34:$P$606)</f>
        <v>0.49550000000000005</v>
      </c>
      <c r="I1071" s="28">
        <f t="shared" si="50"/>
        <v>25.617675000000041</v>
      </c>
    </row>
    <row r="1072" spans="2:9" ht="20.100000000000001" customHeight="1" x14ac:dyDescent="0.2">
      <c r="B1072" s="20">
        <v>191</v>
      </c>
      <c r="C1072" s="20">
        <v>1056</v>
      </c>
      <c r="D1072" s="20">
        <f>LOOKUP(B1072,'Batch 6'!$K$34:$K$606,'Batch 6'!$L$34:$L$606)</f>
        <v>1506</v>
      </c>
      <c r="E1072" s="20">
        <f>LOOKUP(B1072,'Batch 6'!$C$34:$C$625,'Batch 6'!$E$34:$E$625)</f>
        <v>28200</v>
      </c>
      <c r="F1072" s="20">
        <f t="shared" si="48"/>
        <v>1.506</v>
      </c>
      <c r="G1072" s="20">
        <f t="shared" si="49"/>
        <v>28.2</v>
      </c>
      <c r="H1072" s="26">
        <f>LOOKUP(B1072,'Batch 6'!$K$34:$K$606,'Batch 6'!$P$34:$P$606)</f>
        <v>0.49850000000000005</v>
      </c>
      <c r="I1072" s="28">
        <f t="shared" si="50"/>
        <v>25.647495000000042</v>
      </c>
    </row>
    <row r="1073" spans="2:9" ht="20.100000000000001" customHeight="1" x14ac:dyDescent="0.2">
      <c r="B1073" s="20">
        <v>192</v>
      </c>
      <c r="C1073" s="20">
        <v>1057</v>
      </c>
      <c r="D1073" s="20">
        <f>LOOKUP(B1073,'Batch 6'!$K$34:$K$606,'Batch 6'!$L$34:$L$606)</f>
        <v>1475</v>
      </c>
      <c r="E1073" s="20">
        <f>LOOKUP(B1073,'Batch 6'!$C$34:$C$625,'Batch 6'!$E$34:$E$625)</f>
        <v>28200</v>
      </c>
      <c r="F1073" s="20">
        <f t="shared" si="48"/>
        <v>1.4750000000000001</v>
      </c>
      <c r="G1073" s="20">
        <f t="shared" si="49"/>
        <v>28.2</v>
      </c>
      <c r="H1073" s="26">
        <f>LOOKUP(B1073,'Batch 6'!$K$34:$K$606,'Batch 6'!$P$34:$P$606)</f>
        <v>0.50050000000000006</v>
      </c>
      <c r="I1073" s="28">
        <f t="shared" si="50"/>
        <v>25.677465000000041</v>
      </c>
    </row>
    <row r="1074" spans="2:9" ht="20.100000000000001" customHeight="1" x14ac:dyDescent="0.2">
      <c r="B1074" s="20">
        <v>193</v>
      </c>
      <c r="C1074" s="20">
        <v>1058</v>
      </c>
      <c r="D1074" s="20">
        <f>LOOKUP(B1074,'Batch 6'!$K$34:$K$606,'Batch 6'!$L$34:$L$606)</f>
        <v>1446</v>
      </c>
      <c r="E1074" s="20">
        <f>LOOKUP(B1074,'Batch 6'!$C$34:$C$625,'Batch 6'!$E$34:$E$625)</f>
        <v>28200</v>
      </c>
      <c r="F1074" s="20">
        <f t="shared" si="48"/>
        <v>1.446</v>
      </c>
      <c r="G1074" s="20">
        <f t="shared" si="49"/>
        <v>28.2</v>
      </c>
      <c r="H1074" s="26">
        <f>LOOKUP(B1074,'Batch 6'!$K$34:$K$606,'Batch 6'!$P$34:$P$606)</f>
        <v>0.50450000000000006</v>
      </c>
      <c r="I1074" s="28">
        <f t="shared" si="50"/>
        <v>25.70761500000004</v>
      </c>
    </row>
    <row r="1075" spans="2:9" ht="20.100000000000001" customHeight="1" x14ac:dyDescent="0.2">
      <c r="B1075" s="20">
        <v>194</v>
      </c>
      <c r="C1075" s="20">
        <v>1059</v>
      </c>
      <c r="D1075" s="20">
        <f>LOOKUP(B1075,'Batch 6'!$K$34:$K$606,'Batch 6'!$L$34:$L$606)</f>
        <v>1415</v>
      </c>
      <c r="E1075" s="20">
        <f>LOOKUP(B1075,'Batch 6'!$C$34:$C$625,'Batch 6'!$E$34:$E$625)</f>
        <v>28200</v>
      </c>
      <c r="F1075" s="20">
        <f t="shared" si="48"/>
        <v>1.415</v>
      </c>
      <c r="G1075" s="20">
        <f t="shared" si="49"/>
        <v>28.2</v>
      </c>
      <c r="H1075" s="26">
        <f>LOOKUP(B1075,'Batch 6'!$K$34:$K$606,'Batch 6'!$P$34:$P$606)</f>
        <v>0.5073333333333333</v>
      </c>
      <c r="I1075" s="28">
        <f t="shared" si="50"/>
        <v>25.73797000000004</v>
      </c>
    </row>
    <row r="1076" spans="2:9" ht="20.100000000000001" customHeight="1" x14ac:dyDescent="0.2">
      <c r="B1076" s="20">
        <v>195</v>
      </c>
      <c r="C1076" s="20">
        <v>1060</v>
      </c>
      <c r="D1076" s="20">
        <f>LOOKUP(B1076,'Batch 6'!$K$34:$K$606,'Batch 6'!$L$34:$L$606)</f>
        <v>1385</v>
      </c>
      <c r="E1076" s="20">
        <f>LOOKUP(B1076,'Batch 6'!$C$34:$C$625,'Batch 6'!$E$34:$E$625)</f>
        <v>28100</v>
      </c>
      <c r="F1076" s="20">
        <f t="shared" si="48"/>
        <v>1.385</v>
      </c>
      <c r="G1076" s="20">
        <f t="shared" si="49"/>
        <v>28.1</v>
      </c>
      <c r="H1076" s="26">
        <f>LOOKUP(B1076,'Batch 6'!$K$34:$K$606,'Batch 6'!$P$34:$P$606)</f>
        <v>0.51050000000000006</v>
      </c>
      <c r="I1076" s="28">
        <f t="shared" si="50"/>
        <v>25.76850500000004</v>
      </c>
    </row>
    <row r="1077" spans="2:9" ht="20.100000000000001" customHeight="1" x14ac:dyDescent="0.2">
      <c r="B1077" s="20">
        <v>196</v>
      </c>
      <c r="C1077" s="20">
        <v>1061</v>
      </c>
      <c r="D1077" s="20">
        <f>LOOKUP(B1077,'Batch 6'!$K$34:$K$606,'Batch 6'!$L$34:$L$606)</f>
        <v>1355</v>
      </c>
      <c r="E1077" s="20">
        <f>LOOKUP(B1077,'Batch 6'!$C$34:$C$625,'Batch 6'!$E$34:$E$625)</f>
        <v>28200</v>
      </c>
      <c r="F1077" s="20">
        <f t="shared" si="48"/>
        <v>1.355</v>
      </c>
      <c r="G1077" s="20">
        <f t="shared" si="49"/>
        <v>28.2</v>
      </c>
      <c r="H1077" s="26">
        <f>LOOKUP(B1077,'Batch 6'!$K$34:$K$606,'Batch 6'!$P$34:$P$606)</f>
        <v>0.51449999999999996</v>
      </c>
      <c r="I1077" s="28">
        <f t="shared" si="50"/>
        <v>25.799255000000041</v>
      </c>
    </row>
    <row r="1078" spans="2:9" ht="20.100000000000001" customHeight="1" x14ac:dyDescent="0.2">
      <c r="B1078" s="20">
        <v>197</v>
      </c>
      <c r="C1078" s="20">
        <v>1062</v>
      </c>
      <c r="D1078" s="20">
        <f>LOOKUP(B1078,'Batch 6'!$K$34:$K$606,'Batch 6'!$L$34:$L$606)</f>
        <v>1324</v>
      </c>
      <c r="E1078" s="20">
        <f>LOOKUP(B1078,'Batch 6'!$C$34:$C$625,'Batch 6'!$E$34:$E$625)</f>
        <v>28200</v>
      </c>
      <c r="F1078" s="20">
        <f t="shared" si="48"/>
        <v>1.3240000000000001</v>
      </c>
      <c r="G1078" s="20">
        <f t="shared" si="49"/>
        <v>28.2</v>
      </c>
      <c r="H1078" s="26">
        <f>LOOKUP(B1078,'Batch 6'!$K$34:$K$606,'Batch 6'!$P$34:$P$606)</f>
        <v>0.51800000000000013</v>
      </c>
      <c r="I1078" s="28">
        <f t="shared" si="50"/>
        <v>25.830230000000043</v>
      </c>
    </row>
    <row r="1079" spans="2:9" ht="20.100000000000001" customHeight="1" x14ac:dyDescent="0.2">
      <c r="B1079" s="20">
        <v>198</v>
      </c>
      <c r="C1079" s="20">
        <v>1063</v>
      </c>
      <c r="D1079" s="20">
        <f>LOOKUP(B1079,'Batch 6'!$K$34:$K$606,'Batch 6'!$L$34:$L$606)</f>
        <v>1294</v>
      </c>
      <c r="E1079" s="20">
        <f>LOOKUP(B1079,'Batch 6'!$C$34:$C$625,'Batch 6'!$E$34:$E$625)</f>
        <v>28200</v>
      </c>
      <c r="F1079" s="20">
        <f t="shared" si="48"/>
        <v>1.294</v>
      </c>
      <c r="G1079" s="20">
        <f t="shared" si="49"/>
        <v>28.2</v>
      </c>
      <c r="H1079" s="26">
        <f>LOOKUP(B1079,'Batch 6'!$K$34:$K$606,'Batch 6'!$P$34:$P$606)</f>
        <v>0.52149999999999996</v>
      </c>
      <c r="I1079" s="28">
        <f t="shared" si="50"/>
        <v>25.861415000000044</v>
      </c>
    </row>
    <row r="1080" spans="2:9" ht="20.100000000000001" customHeight="1" x14ac:dyDescent="0.2">
      <c r="B1080" s="20">
        <v>199</v>
      </c>
      <c r="C1080" s="20">
        <v>1064</v>
      </c>
      <c r="D1080" s="20">
        <f>LOOKUP(B1080,'Batch 6'!$K$34:$K$606,'Batch 6'!$L$34:$L$606)</f>
        <v>1264</v>
      </c>
      <c r="E1080" s="20">
        <f>LOOKUP(B1080,'Batch 6'!$C$34:$C$625,'Batch 6'!$E$34:$E$625)</f>
        <v>28200</v>
      </c>
      <c r="F1080" s="20">
        <f t="shared" si="48"/>
        <v>1.264</v>
      </c>
      <c r="G1080" s="20">
        <f t="shared" si="49"/>
        <v>28.2</v>
      </c>
      <c r="H1080" s="26">
        <f>LOOKUP(B1080,'Batch 6'!$K$34:$K$606,'Batch 6'!$P$34:$P$606)</f>
        <v>0.52500000000000002</v>
      </c>
      <c r="I1080" s="28">
        <f t="shared" si="50"/>
        <v>25.892810000000043</v>
      </c>
    </row>
    <row r="1081" spans="2:9" ht="20.100000000000001" customHeight="1" x14ac:dyDescent="0.2">
      <c r="B1081" s="20">
        <v>200</v>
      </c>
      <c r="C1081" s="20">
        <v>1065</v>
      </c>
      <c r="D1081" s="20">
        <f>LOOKUP(B1081,'Batch 6'!$K$34:$K$606,'Batch 6'!$L$34:$L$606)</f>
        <v>1234</v>
      </c>
      <c r="E1081" s="20">
        <f>LOOKUP(B1081,'Batch 6'!$C$34:$C$625,'Batch 6'!$E$34:$E$625)</f>
        <v>28200</v>
      </c>
      <c r="F1081" s="20">
        <f t="shared" si="48"/>
        <v>1.234</v>
      </c>
      <c r="G1081" s="20">
        <f t="shared" si="49"/>
        <v>28.2</v>
      </c>
      <c r="H1081" s="26">
        <f>LOOKUP(B1081,'Batch 6'!$K$34:$K$606,'Batch 6'!$P$34:$P$606)</f>
        <v>0.53</v>
      </c>
      <c r="I1081" s="28">
        <f t="shared" si="50"/>
        <v>25.924460000000042</v>
      </c>
    </row>
    <row r="1082" spans="2:9" ht="20.100000000000001" customHeight="1" x14ac:dyDescent="0.2">
      <c r="B1082" s="20">
        <v>201</v>
      </c>
      <c r="C1082" s="20">
        <v>1066</v>
      </c>
      <c r="D1082" s="20">
        <f>LOOKUP(B1082,'Batch 6'!$K$34:$K$606,'Batch 6'!$L$34:$L$606)</f>
        <v>1204</v>
      </c>
      <c r="E1082" s="20">
        <f>LOOKUP(B1082,'Batch 6'!$C$34:$C$625,'Batch 6'!$E$34:$E$625)</f>
        <v>28200</v>
      </c>
      <c r="F1082" s="20">
        <f t="shared" si="48"/>
        <v>1.204</v>
      </c>
      <c r="G1082" s="20">
        <f t="shared" si="49"/>
        <v>28.2</v>
      </c>
      <c r="H1082" s="26">
        <f>LOOKUP(B1082,'Batch 6'!$K$34:$K$606,'Batch 6'!$P$34:$P$606)</f>
        <v>0.52249999999999996</v>
      </c>
      <c r="I1082" s="28">
        <f t="shared" si="50"/>
        <v>25.956035000000043</v>
      </c>
    </row>
    <row r="1083" spans="2:9" ht="20.100000000000001" customHeight="1" x14ac:dyDescent="0.2">
      <c r="B1083" s="20">
        <v>202</v>
      </c>
      <c r="C1083" s="20">
        <v>1067</v>
      </c>
      <c r="D1083" s="20">
        <f>LOOKUP(B1083,'Batch 6'!$K$34:$K$606,'Batch 6'!$L$34:$L$606)</f>
        <v>1174</v>
      </c>
      <c r="E1083" s="20">
        <f>LOOKUP(B1083,'Batch 6'!$C$34:$C$625,'Batch 6'!$E$34:$E$625)</f>
        <v>28200</v>
      </c>
      <c r="F1083" s="20">
        <f t="shared" si="48"/>
        <v>1.1739999999999999</v>
      </c>
      <c r="G1083" s="20">
        <f t="shared" si="49"/>
        <v>28.2</v>
      </c>
      <c r="H1083" s="26">
        <f>LOOKUP(B1083,'Batch 6'!$K$34:$K$606,'Batch 6'!$P$34:$P$606)</f>
        <v>0.52600000000000002</v>
      </c>
      <c r="I1083" s="28">
        <f t="shared" si="50"/>
        <v>25.987490000000044</v>
      </c>
    </row>
    <row r="1084" spans="2:9" ht="20.100000000000001" customHeight="1" x14ac:dyDescent="0.2">
      <c r="B1084" s="20">
        <v>203</v>
      </c>
      <c r="C1084" s="20">
        <v>1068</v>
      </c>
      <c r="D1084" s="20">
        <f>LOOKUP(B1084,'Batch 6'!$K$34:$K$606,'Batch 6'!$L$34:$L$606)</f>
        <v>1144</v>
      </c>
      <c r="E1084" s="20">
        <f>LOOKUP(B1084,'Batch 6'!$C$34:$C$625,'Batch 6'!$E$34:$E$625)</f>
        <v>28200</v>
      </c>
      <c r="F1084" s="20">
        <f t="shared" si="48"/>
        <v>1.1439999999999999</v>
      </c>
      <c r="G1084" s="20">
        <f t="shared" si="49"/>
        <v>28.2</v>
      </c>
      <c r="H1084" s="26">
        <f>LOOKUP(B1084,'Batch 6'!$K$34:$K$606,'Batch 6'!$P$34:$P$606)</f>
        <v>0.53100000000000003</v>
      </c>
      <c r="I1084" s="28">
        <f t="shared" si="50"/>
        <v>26.019200000000044</v>
      </c>
    </row>
    <row r="1085" spans="2:9" ht="20.100000000000001" customHeight="1" x14ac:dyDescent="0.2">
      <c r="B1085" s="20">
        <v>204</v>
      </c>
      <c r="C1085" s="20">
        <v>1069</v>
      </c>
      <c r="D1085" s="20">
        <f>LOOKUP(B1085,'Batch 6'!$K$34:$K$606,'Batch 6'!$L$34:$L$606)</f>
        <v>1114</v>
      </c>
      <c r="E1085" s="20">
        <f>LOOKUP(B1085,'Batch 6'!$C$34:$C$625,'Batch 6'!$E$34:$E$625)</f>
        <v>28200</v>
      </c>
      <c r="F1085" s="20">
        <f t="shared" si="48"/>
        <v>1.1140000000000001</v>
      </c>
      <c r="G1085" s="20">
        <f t="shared" si="49"/>
        <v>28.2</v>
      </c>
      <c r="H1085" s="26">
        <f>LOOKUP(B1085,'Batch 6'!$K$34:$K$606,'Batch 6'!$P$34:$P$606)</f>
        <v>0.53550000000000009</v>
      </c>
      <c r="I1085" s="28">
        <f t="shared" si="50"/>
        <v>26.051195000000043</v>
      </c>
    </row>
    <row r="1086" spans="2:9" ht="20.100000000000001" customHeight="1" x14ac:dyDescent="0.2">
      <c r="B1086" s="20">
        <v>205</v>
      </c>
      <c r="C1086" s="20">
        <v>1070</v>
      </c>
      <c r="D1086" s="20">
        <f>LOOKUP(B1086,'Batch 6'!$K$34:$K$606,'Batch 6'!$L$34:$L$606)</f>
        <v>1084</v>
      </c>
      <c r="E1086" s="20">
        <f>LOOKUP(B1086,'Batch 6'!$C$34:$C$625,'Batch 6'!$E$34:$E$625)</f>
        <v>28300</v>
      </c>
      <c r="F1086" s="20">
        <f t="shared" si="48"/>
        <v>1.0840000000000001</v>
      </c>
      <c r="G1086" s="20">
        <f t="shared" si="49"/>
        <v>28.3</v>
      </c>
      <c r="H1086" s="26">
        <f>LOOKUP(B1086,'Batch 6'!$K$34:$K$606,'Batch 6'!$P$34:$P$606)</f>
        <v>0.54149999999999998</v>
      </c>
      <c r="I1086" s="28">
        <f t="shared" si="50"/>
        <v>26.083505000000041</v>
      </c>
    </row>
    <row r="1087" spans="2:9" ht="20.100000000000001" customHeight="1" x14ac:dyDescent="0.2">
      <c r="B1087" s="20">
        <v>206</v>
      </c>
      <c r="C1087" s="20">
        <v>1071</v>
      </c>
      <c r="D1087" s="20">
        <f>LOOKUP(B1087,'Batch 6'!$K$34:$K$606,'Batch 6'!$L$34:$L$606)</f>
        <v>1054</v>
      </c>
      <c r="E1087" s="20">
        <f>LOOKUP(B1087,'Batch 6'!$C$34:$C$625,'Batch 6'!$E$34:$E$625)</f>
        <v>28200</v>
      </c>
      <c r="F1087" s="20">
        <f t="shared" si="48"/>
        <v>1.054</v>
      </c>
      <c r="G1087" s="20">
        <f t="shared" si="49"/>
        <v>28.2</v>
      </c>
      <c r="H1087" s="26">
        <f>LOOKUP(B1087,'Batch 6'!$K$34:$K$606,'Batch 6'!$P$34:$P$606)</f>
        <v>0.54649999999999999</v>
      </c>
      <c r="I1087" s="28">
        <f t="shared" si="50"/>
        <v>26.116145000000042</v>
      </c>
    </row>
    <row r="1088" spans="2:9" ht="20.100000000000001" customHeight="1" x14ac:dyDescent="0.2">
      <c r="B1088" s="20">
        <v>207</v>
      </c>
      <c r="C1088" s="20">
        <v>1072</v>
      </c>
      <c r="D1088" s="20">
        <f>LOOKUP(B1088,'Batch 6'!$K$34:$K$606,'Batch 6'!$L$34:$L$606)</f>
        <v>1024</v>
      </c>
      <c r="E1088" s="20">
        <f>LOOKUP(B1088,'Batch 6'!$C$34:$C$625,'Batch 6'!$E$34:$E$625)</f>
        <v>28200</v>
      </c>
      <c r="F1088" s="20">
        <f t="shared" si="48"/>
        <v>1.024</v>
      </c>
      <c r="G1088" s="20">
        <f t="shared" si="49"/>
        <v>28.2</v>
      </c>
      <c r="H1088" s="26">
        <f>LOOKUP(B1088,'Batch 6'!$K$34:$K$606,'Batch 6'!$P$34:$P$606)</f>
        <v>0.55199999999999994</v>
      </c>
      <c r="I1088" s="28">
        <f t="shared" si="50"/>
        <v>26.149100000000043</v>
      </c>
    </row>
    <row r="1089" spans="1:9" ht="20.100000000000001" customHeight="1" x14ac:dyDescent="0.2">
      <c r="B1089" s="20">
        <v>208</v>
      </c>
      <c r="C1089" s="20">
        <v>1073</v>
      </c>
      <c r="D1089" s="20">
        <f>LOOKUP(B1089,'Batch 6'!$K$34:$K$606,'Batch 6'!$L$34:$L$606)</f>
        <v>994</v>
      </c>
      <c r="E1089" s="20">
        <f>LOOKUP(B1089,'Batch 6'!$C$34:$C$625,'Batch 6'!$E$34:$E$625)</f>
        <v>28200</v>
      </c>
      <c r="F1089" s="20">
        <f t="shared" si="48"/>
        <v>0.99399999999999999</v>
      </c>
      <c r="G1089" s="20">
        <f t="shared" si="49"/>
        <v>28.2</v>
      </c>
      <c r="H1089" s="26">
        <f>LOOKUP(B1089,'Batch 6'!$K$34:$K$606,'Batch 6'!$P$34:$P$606)</f>
        <v>0.5585</v>
      </c>
      <c r="I1089" s="28">
        <f t="shared" si="50"/>
        <v>26.182415000000045</v>
      </c>
    </row>
    <row r="1090" spans="1:9" ht="20.100000000000001" customHeight="1" x14ac:dyDescent="0.2">
      <c r="B1090" s="20">
        <v>209</v>
      </c>
      <c r="C1090" s="20">
        <v>1074</v>
      </c>
      <c r="D1090" s="20">
        <f>LOOKUP(B1090,'Batch 6'!$K$34:$K$606,'Batch 6'!$L$34:$L$606)</f>
        <v>964</v>
      </c>
      <c r="E1090" s="20">
        <f>LOOKUP(B1090,'Batch 6'!$C$34:$C$625,'Batch 6'!$E$34:$E$625)</f>
        <v>28200</v>
      </c>
      <c r="F1090" s="20">
        <f t="shared" si="48"/>
        <v>0.96399999999999997</v>
      </c>
      <c r="G1090" s="20">
        <f t="shared" si="49"/>
        <v>28.2</v>
      </c>
      <c r="H1090" s="26">
        <f>LOOKUP(B1090,'Batch 6'!$K$34:$K$606,'Batch 6'!$P$34:$P$606)</f>
        <v>0.5645</v>
      </c>
      <c r="I1090" s="28">
        <f t="shared" si="50"/>
        <v>26.216105000000045</v>
      </c>
    </row>
    <row r="1091" spans="1:9" ht="20.100000000000001" customHeight="1" x14ac:dyDescent="0.2">
      <c r="A1091" s="18" t="s">
        <v>39</v>
      </c>
      <c r="B1091" s="20">
        <v>0</v>
      </c>
      <c r="C1091" s="20">
        <v>1075</v>
      </c>
      <c r="D1091" s="20">
        <f>LOOKUP(B1091,'Batch 7'!$K$34:$K$606,'Batch 7'!$L$34:$L$606)</f>
        <v>8040</v>
      </c>
      <c r="E1091" s="20">
        <f>LOOKUP(B1091,'Batch 7'!$C$34:$C$625,'Batch 7'!$E$34:$E$625)</f>
        <v>27800</v>
      </c>
      <c r="F1091" s="20">
        <f t="shared" si="48"/>
        <v>8.0399999999999991</v>
      </c>
      <c r="G1091" s="20">
        <f t="shared" si="49"/>
        <v>27.8</v>
      </c>
      <c r="H1091" s="26">
        <f>LOOKUP(B1091,'Batch 7'!$K$34:$K$606,'Batch 7'!$P$34:$P$606)</f>
        <v>0</v>
      </c>
      <c r="I1091" s="28">
        <f t="shared" si="50"/>
        <v>26.233040000000045</v>
      </c>
    </row>
    <row r="1092" spans="1:9" ht="20.100000000000001" customHeight="1" x14ac:dyDescent="0.2">
      <c r="B1092" s="20">
        <v>1</v>
      </c>
      <c r="C1092" s="20">
        <v>1076</v>
      </c>
      <c r="D1092" s="20">
        <f>LOOKUP(B1092,'Batch 7'!$K$34:$K$606,'Batch 7'!$L$34:$L$606)</f>
        <v>7970</v>
      </c>
      <c r="E1092" s="20">
        <f>LOOKUP(B1092,'Batch 7'!$C$34:$C$625,'Batch 7'!$E$34:$E$625)</f>
        <v>27800</v>
      </c>
      <c r="F1092" s="20">
        <f t="shared" si="48"/>
        <v>7.97</v>
      </c>
      <c r="G1092" s="20">
        <f t="shared" si="49"/>
        <v>27.8</v>
      </c>
      <c r="H1092" s="26">
        <f>LOOKUP(B1092,'Batch 7'!$K$34:$K$606,'Batch 7'!$P$34:$P$606)</f>
        <v>0.35000000000000003</v>
      </c>
      <c r="I1092" s="28">
        <f t="shared" si="50"/>
        <v>26.243540000000046</v>
      </c>
    </row>
    <row r="1093" spans="1:9" ht="20.100000000000001" customHeight="1" x14ac:dyDescent="0.2">
      <c r="B1093" s="20">
        <v>2</v>
      </c>
      <c r="C1093" s="20">
        <v>1077</v>
      </c>
      <c r="D1093" s="20">
        <f>LOOKUP(B1093,'Batch 7'!$K$34:$K$606,'Batch 7'!$L$34:$L$606)</f>
        <v>7930</v>
      </c>
      <c r="E1093" s="20">
        <f>LOOKUP(B1093,'Batch 7'!$C$34:$C$625,'Batch 7'!$E$34:$E$625)</f>
        <v>27900</v>
      </c>
      <c r="F1093" s="20">
        <f t="shared" si="48"/>
        <v>7.93</v>
      </c>
      <c r="G1093" s="20">
        <f t="shared" si="49"/>
        <v>27.9</v>
      </c>
      <c r="H1093" s="26">
        <f>LOOKUP(B1093,'Batch 7'!$K$34:$K$606,'Batch 7'!$P$34:$P$606)</f>
        <v>0.36</v>
      </c>
      <c r="I1093" s="28">
        <f t="shared" si="50"/>
        <v>26.264840000000046</v>
      </c>
    </row>
    <row r="1094" spans="1:9" ht="20.100000000000001" customHeight="1" x14ac:dyDescent="0.2">
      <c r="B1094" s="20">
        <v>3</v>
      </c>
      <c r="C1094" s="20">
        <v>1078</v>
      </c>
      <c r="D1094" s="20">
        <f>LOOKUP(B1094,'Batch 7'!$K$34:$K$606,'Batch 7'!$L$34:$L$606)</f>
        <v>7890</v>
      </c>
      <c r="E1094" s="20">
        <f>LOOKUP(B1094,'Batch 7'!$C$34:$C$625,'Batch 7'!$E$34:$E$625)</f>
        <v>27900</v>
      </c>
      <c r="F1094" s="20">
        <f t="shared" si="48"/>
        <v>7.89</v>
      </c>
      <c r="G1094" s="20">
        <f t="shared" si="49"/>
        <v>27.9</v>
      </c>
      <c r="H1094" s="26">
        <f>LOOKUP(B1094,'Batch 7'!$K$34:$K$606,'Batch 7'!$P$34:$P$606)</f>
        <v>0.36050000000000004</v>
      </c>
      <c r="I1094" s="28">
        <f t="shared" si="50"/>
        <v>26.286455000000046</v>
      </c>
    </row>
    <row r="1095" spans="1:9" ht="20.100000000000001" customHeight="1" x14ac:dyDescent="0.2">
      <c r="B1095" s="20">
        <v>4</v>
      </c>
      <c r="C1095" s="20">
        <v>1079</v>
      </c>
      <c r="D1095" s="20">
        <f>LOOKUP(B1095,'Batch 7'!$K$34:$K$606,'Batch 7'!$L$34:$L$606)</f>
        <v>7850</v>
      </c>
      <c r="E1095" s="20">
        <f>LOOKUP(B1095,'Batch 7'!$C$34:$C$625,'Batch 7'!$E$34:$E$625)</f>
        <v>27900</v>
      </c>
      <c r="F1095" s="20">
        <f t="shared" si="48"/>
        <v>7.85</v>
      </c>
      <c r="G1095" s="20">
        <f t="shared" si="49"/>
        <v>27.9</v>
      </c>
      <c r="H1095" s="26">
        <f>LOOKUP(B1095,'Batch 7'!$K$34:$K$606,'Batch 7'!$P$34:$P$606)</f>
        <v>0.36050000000000004</v>
      </c>
      <c r="I1095" s="28">
        <f t="shared" si="50"/>
        <v>26.308085000000045</v>
      </c>
    </row>
    <row r="1096" spans="1:9" ht="20.100000000000001" customHeight="1" x14ac:dyDescent="0.2">
      <c r="B1096" s="20">
        <v>5</v>
      </c>
      <c r="C1096" s="20">
        <v>1080</v>
      </c>
      <c r="D1096" s="20">
        <f>LOOKUP(B1096,'Batch 7'!$K$34:$K$606,'Batch 7'!$L$34:$L$606)</f>
        <v>7800</v>
      </c>
      <c r="E1096" s="20">
        <f>LOOKUP(B1096,'Batch 7'!$C$34:$C$625,'Batch 7'!$E$34:$E$625)</f>
        <v>27900</v>
      </c>
      <c r="F1096" s="20">
        <f t="shared" si="48"/>
        <v>7.8</v>
      </c>
      <c r="G1096" s="20">
        <f t="shared" si="49"/>
        <v>27.9</v>
      </c>
      <c r="H1096" s="26">
        <f>LOOKUP(B1096,'Batch 7'!$K$34:$K$606,'Batch 7'!$P$34:$P$606)</f>
        <v>0.35949999999999999</v>
      </c>
      <c r="I1096" s="28">
        <f t="shared" si="50"/>
        <v>26.329685000000044</v>
      </c>
    </row>
    <row r="1097" spans="1:9" ht="20.100000000000001" customHeight="1" x14ac:dyDescent="0.2">
      <c r="B1097" s="20">
        <v>6</v>
      </c>
      <c r="C1097" s="20">
        <v>1081</v>
      </c>
      <c r="D1097" s="20">
        <f>LOOKUP(B1097,'Batch 7'!$K$34:$K$606,'Batch 7'!$L$34:$L$606)</f>
        <v>7760</v>
      </c>
      <c r="E1097" s="20">
        <f>LOOKUP(B1097,'Batch 7'!$C$34:$C$625,'Batch 7'!$E$34:$E$625)</f>
        <v>27900</v>
      </c>
      <c r="F1097" s="20">
        <f t="shared" si="48"/>
        <v>7.76</v>
      </c>
      <c r="G1097" s="20">
        <f t="shared" si="49"/>
        <v>27.9</v>
      </c>
      <c r="H1097" s="26">
        <f>LOOKUP(B1097,'Batch 7'!$K$34:$K$606,'Batch 7'!$P$34:$P$606)</f>
        <v>0.36</v>
      </c>
      <c r="I1097" s="28">
        <f t="shared" si="50"/>
        <v>26.351270000000046</v>
      </c>
    </row>
    <row r="1098" spans="1:9" ht="20.100000000000001" customHeight="1" x14ac:dyDescent="0.2">
      <c r="B1098" s="20">
        <v>7</v>
      </c>
      <c r="C1098" s="20">
        <v>1082</v>
      </c>
      <c r="D1098" s="20">
        <f>LOOKUP(B1098,'Batch 7'!$K$34:$K$606,'Batch 7'!$L$34:$L$606)</f>
        <v>7720</v>
      </c>
      <c r="E1098" s="20">
        <f>LOOKUP(B1098,'Batch 7'!$C$34:$C$625,'Batch 7'!$E$34:$E$625)</f>
        <v>28000</v>
      </c>
      <c r="F1098" s="20">
        <f t="shared" si="48"/>
        <v>7.72</v>
      </c>
      <c r="G1098" s="20">
        <f t="shared" si="49"/>
        <v>28</v>
      </c>
      <c r="H1098" s="26">
        <f>LOOKUP(B1098,'Batch 7'!$K$34:$K$606,'Batch 7'!$P$34:$P$606)</f>
        <v>0.36050000000000004</v>
      </c>
      <c r="I1098" s="28">
        <f t="shared" si="50"/>
        <v>26.372885000000046</v>
      </c>
    </row>
    <row r="1099" spans="1:9" ht="20.100000000000001" customHeight="1" x14ac:dyDescent="0.2">
      <c r="B1099" s="20">
        <v>8</v>
      </c>
      <c r="C1099" s="20">
        <v>1083</v>
      </c>
      <c r="D1099" s="20">
        <f>LOOKUP(B1099,'Batch 7'!$K$34:$K$606,'Batch 7'!$L$34:$L$606)</f>
        <v>7680</v>
      </c>
      <c r="E1099" s="20">
        <f>LOOKUP(B1099,'Batch 7'!$C$34:$C$625,'Batch 7'!$E$34:$E$625)</f>
        <v>28000</v>
      </c>
      <c r="F1099" s="20">
        <f t="shared" si="48"/>
        <v>7.68</v>
      </c>
      <c r="G1099" s="20">
        <f t="shared" si="49"/>
        <v>28</v>
      </c>
      <c r="H1099" s="26">
        <f>LOOKUP(B1099,'Batch 7'!$K$34:$K$606,'Batch 7'!$P$34:$P$606)</f>
        <v>0.35949999999999999</v>
      </c>
      <c r="I1099" s="28">
        <f t="shared" si="50"/>
        <v>26.394485000000046</v>
      </c>
    </row>
    <row r="1100" spans="1:9" ht="20.100000000000001" customHeight="1" x14ac:dyDescent="0.2">
      <c r="B1100" s="20">
        <v>9</v>
      </c>
      <c r="C1100" s="20">
        <v>1084</v>
      </c>
      <c r="D1100" s="20">
        <f>LOOKUP(B1100,'Batch 7'!$K$34:$K$606,'Batch 7'!$L$34:$L$606)</f>
        <v>7650</v>
      </c>
      <c r="E1100" s="20">
        <f>LOOKUP(B1100,'Batch 7'!$C$34:$C$625,'Batch 7'!$E$34:$E$625)</f>
        <v>28000</v>
      </c>
      <c r="F1100" s="20">
        <f t="shared" si="48"/>
        <v>7.65</v>
      </c>
      <c r="G1100" s="20">
        <f t="shared" si="49"/>
        <v>28</v>
      </c>
      <c r="H1100" s="26">
        <f>LOOKUP(B1100,'Batch 7'!$K$34:$K$606,'Batch 7'!$P$34:$P$606)</f>
        <v>0.36050000000000004</v>
      </c>
      <c r="I1100" s="28">
        <f t="shared" si="50"/>
        <v>26.416085000000045</v>
      </c>
    </row>
    <row r="1101" spans="1:9" ht="20.100000000000001" customHeight="1" x14ac:dyDescent="0.2">
      <c r="B1101" s="20">
        <v>10</v>
      </c>
      <c r="C1101" s="20">
        <v>1085</v>
      </c>
      <c r="D1101" s="20">
        <f>LOOKUP(B1101,'Batch 7'!$K$34:$K$606,'Batch 7'!$L$34:$L$606)</f>
        <v>7610</v>
      </c>
      <c r="E1101" s="20">
        <f>LOOKUP(B1101,'Batch 7'!$C$34:$C$625,'Batch 7'!$E$34:$E$625)</f>
        <v>28000</v>
      </c>
      <c r="F1101" s="20">
        <f t="shared" si="48"/>
        <v>7.61</v>
      </c>
      <c r="G1101" s="20">
        <f t="shared" si="49"/>
        <v>28</v>
      </c>
      <c r="H1101" s="26">
        <f>LOOKUP(B1101,'Batch 7'!$K$34:$K$606,'Batch 7'!$P$34:$P$606)</f>
        <v>0.35949999999999999</v>
      </c>
      <c r="I1101" s="28">
        <f t="shared" si="50"/>
        <v>26.437685000000045</v>
      </c>
    </row>
    <row r="1102" spans="1:9" ht="20.100000000000001" customHeight="1" x14ac:dyDescent="0.2">
      <c r="B1102" s="20">
        <v>11</v>
      </c>
      <c r="C1102" s="20">
        <v>1086</v>
      </c>
      <c r="D1102" s="20">
        <f>LOOKUP(B1102,'Batch 7'!$K$34:$K$606,'Batch 7'!$L$34:$L$606)</f>
        <v>7580</v>
      </c>
      <c r="E1102" s="20">
        <f>LOOKUP(B1102,'Batch 7'!$C$34:$C$625,'Batch 7'!$E$34:$E$625)</f>
        <v>28000</v>
      </c>
      <c r="F1102" s="20">
        <f t="shared" si="48"/>
        <v>7.58</v>
      </c>
      <c r="G1102" s="20">
        <f t="shared" si="49"/>
        <v>28</v>
      </c>
      <c r="H1102" s="26">
        <f>LOOKUP(B1102,'Batch 7'!$K$34:$K$606,'Batch 7'!$P$34:$P$606)</f>
        <v>0.35899999999999999</v>
      </c>
      <c r="I1102" s="28">
        <f t="shared" si="50"/>
        <v>26.459240000000044</v>
      </c>
    </row>
    <row r="1103" spans="1:9" ht="20.100000000000001" customHeight="1" x14ac:dyDescent="0.2">
      <c r="B1103" s="20">
        <v>12</v>
      </c>
      <c r="C1103" s="20">
        <v>1087</v>
      </c>
      <c r="D1103" s="20">
        <f>LOOKUP(B1103,'Batch 7'!$K$34:$K$606,'Batch 7'!$L$34:$L$606)</f>
        <v>7530</v>
      </c>
      <c r="E1103" s="20">
        <f>LOOKUP(B1103,'Batch 7'!$C$34:$C$625,'Batch 7'!$E$34:$E$625)</f>
        <v>28000</v>
      </c>
      <c r="F1103" s="20">
        <f t="shared" si="48"/>
        <v>7.53</v>
      </c>
      <c r="G1103" s="20">
        <f t="shared" si="49"/>
        <v>28</v>
      </c>
      <c r="H1103" s="26">
        <f>LOOKUP(B1103,'Batch 7'!$K$34:$K$606,'Batch 7'!$P$34:$P$606)</f>
        <v>0.36000000000000004</v>
      </c>
      <c r="I1103" s="28">
        <f t="shared" si="50"/>
        <v>26.480810000000044</v>
      </c>
    </row>
    <row r="1104" spans="1:9" ht="20.100000000000001" customHeight="1" x14ac:dyDescent="0.2">
      <c r="B1104" s="20">
        <v>13</v>
      </c>
      <c r="C1104" s="20">
        <v>1088</v>
      </c>
      <c r="D1104" s="20">
        <f>LOOKUP(B1104,'Batch 7'!$K$34:$K$606,'Batch 7'!$L$34:$L$606)</f>
        <v>7490</v>
      </c>
      <c r="E1104" s="20">
        <f>LOOKUP(B1104,'Batch 7'!$C$34:$C$625,'Batch 7'!$E$34:$E$625)</f>
        <v>28000</v>
      </c>
      <c r="F1104" s="20">
        <f t="shared" si="48"/>
        <v>7.49</v>
      </c>
      <c r="G1104" s="20">
        <f t="shared" si="49"/>
        <v>28</v>
      </c>
      <c r="H1104" s="26">
        <f>LOOKUP(B1104,'Batch 7'!$K$34:$K$606,'Batch 7'!$P$34:$P$606)</f>
        <v>0.35899999999999999</v>
      </c>
      <c r="I1104" s="28">
        <f t="shared" si="50"/>
        <v>26.502380000000045</v>
      </c>
    </row>
    <row r="1105" spans="2:9" ht="20.100000000000001" customHeight="1" x14ac:dyDescent="0.2">
      <c r="B1105" s="20">
        <v>14</v>
      </c>
      <c r="C1105" s="20">
        <v>1089</v>
      </c>
      <c r="D1105" s="20">
        <f>LOOKUP(B1105,'Batch 7'!$K$34:$K$606,'Batch 7'!$L$34:$L$606)</f>
        <v>7450</v>
      </c>
      <c r="E1105" s="20">
        <f>LOOKUP(B1105,'Batch 7'!$C$34:$C$625,'Batch 7'!$E$34:$E$625)</f>
        <v>28000</v>
      </c>
      <c r="F1105" s="20">
        <f t="shared" ref="F1105:F1168" si="51">D1105/1000</f>
        <v>7.45</v>
      </c>
      <c r="G1105" s="20">
        <f t="shared" ref="G1105:G1168" si="52">E1105/1000</f>
        <v>28</v>
      </c>
      <c r="H1105" s="26">
        <f>LOOKUP(B1105,'Batch 7'!$K$34:$K$606,'Batch 7'!$P$34:$P$606)</f>
        <v>0.35899999999999999</v>
      </c>
      <c r="I1105" s="28">
        <f t="shared" si="50"/>
        <v>26.523920000000047</v>
      </c>
    </row>
    <row r="1106" spans="2:9" ht="20.100000000000001" customHeight="1" x14ac:dyDescent="0.2">
      <c r="B1106" s="20">
        <v>15</v>
      </c>
      <c r="C1106" s="20">
        <v>1090</v>
      </c>
      <c r="D1106" s="20">
        <f>LOOKUP(B1106,'Batch 7'!$K$34:$K$606,'Batch 7'!$L$34:$L$606)</f>
        <v>7420</v>
      </c>
      <c r="E1106" s="20">
        <f>LOOKUP(B1106,'Batch 7'!$C$34:$C$625,'Batch 7'!$E$34:$E$625)</f>
        <v>28000</v>
      </c>
      <c r="F1106" s="20">
        <f t="shared" si="51"/>
        <v>7.42</v>
      </c>
      <c r="G1106" s="20">
        <f t="shared" si="52"/>
        <v>28</v>
      </c>
      <c r="H1106" s="26">
        <f>LOOKUP(B1106,'Batch 7'!$K$34:$K$606,'Batch 7'!$P$34:$P$606)</f>
        <v>0.35899999999999999</v>
      </c>
      <c r="I1106" s="28">
        <f t="shared" ref="I1106:I1169" si="53">AVERAGE(H1106,H1105)*((C1106-C1105)/60)*3.6+I1105</f>
        <v>26.545460000000048</v>
      </c>
    </row>
    <row r="1107" spans="2:9" ht="20.100000000000001" customHeight="1" x14ac:dyDescent="0.2">
      <c r="B1107" s="20">
        <v>16</v>
      </c>
      <c r="C1107" s="20">
        <v>1091</v>
      </c>
      <c r="D1107" s="20">
        <f>LOOKUP(B1107,'Batch 7'!$K$34:$K$606,'Batch 7'!$L$34:$L$606)</f>
        <v>7380</v>
      </c>
      <c r="E1107" s="20">
        <f>LOOKUP(B1107,'Batch 7'!$C$34:$C$625,'Batch 7'!$E$34:$E$625)</f>
        <v>28100</v>
      </c>
      <c r="F1107" s="20">
        <f t="shared" si="51"/>
        <v>7.38</v>
      </c>
      <c r="G1107" s="20">
        <f t="shared" si="52"/>
        <v>28.1</v>
      </c>
      <c r="H1107" s="26">
        <f>LOOKUP(B1107,'Batch 7'!$K$34:$K$606,'Batch 7'!$P$34:$P$606)</f>
        <v>0.36</v>
      </c>
      <c r="I1107" s="28">
        <f t="shared" si="53"/>
        <v>26.567030000000049</v>
      </c>
    </row>
    <row r="1108" spans="2:9" ht="20.100000000000001" customHeight="1" x14ac:dyDescent="0.2">
      <c r="B1108" s="20">
        <v>17</v>
      </c>
      <c r="C1108" s="20">
        <v>1092</v>
      </c>
      <c r="D1108" s="20">
        <f>LOOKUP(B1108,'Batch 7'!$K$34:$K$606,'Batch 7'!$L$34:$L$606)</f>
        <v>7340</v>
      </c>
      <c r="E1108" s="20">
        <f>LOOKUP(B1108,'Batch 7'!$C$34:$C$625,'Batch 7'!$E$34:$E$625)</f>
        <v>28100</v>
      </c>
      <c r="F1108" s="20">
        <f t="shared" si="51"/>
        <v>7.34</v>
      </c>
      <c r="G1108" s="20">
        <f t="shared" si="52"/>
        <v>28.1</v>
      </c>
      <c r="H1108" s="26">
        <f>LOOKUP(B1108,'Batch 7'!$K$34:$K$606,'Batch 7'!$P$34:$P$606)</f>
        <v>0.35899999999999999</v>
      </c>
      <c r="I1108" s="28">
        <f t="shared" si="53"/>
        <v>26.588600000000049</v>
      </c>
    </row>
    <row r="1109" spans="2:9" ht="20.100000000000001" customHeight="1" x14ac:dyDescent="0.2">
      <c r="B1109" s="20">
        <v>18</v>
      </c>
      <c r="C1109" s="20">
        <v>1093</v>
      </c>
      <c r="D1109" s="20">
        <f>LOOKUP(B1109,'Batch 7'!$K$34:$K$606,'Batch 7'!$L$34:$L$606)</f>
        <v>7300</v>
      </c>
      <c r="E1109" s="20">
        <f>LOOKUP(B1109,'Batch 7'!$C$34:$C$625,'Batch 7'!$E$34:$E$625)</f>
        <v>28100</v>
      </c>
      <c r="F1109" s="20">
        <f t="shared" si="51"/>
        <v>7.3</v>
      </c>
      <c r="G1109" s="20">
        <f t="shared" si="52"/>
        <v>28.1</v>
      </c>
      <c r="H1109" s="26">
        <f>LOOKUP(B1109,'Batch 7'!$K$34:$K$606,'Batch 7'!$P$34:$P$606)</f>
        <v>0.35899999999999999</v>
      </c>
      <c r="I1109" s="28">
        <f t="shared" si="53"/>
        <v>26.610140000000051</v>
      </c>
    </row>
    <row r="1110" spans="2:9" ht="20.100000000000001" customHeight="1" x14ac:dyDescent="0.2">
      <c r="B1110" s="20">
        <v>19</v>
      </c>
      <c r="C1110" s="20">
        <v>1094</v>
      </c>
      <c r="D1110" s="20">
        <f>LOOKUP(B1110,'Batch 7'!$K$34:$K$606,'Batch 7'!$L$34:$L$606)</f>
        <v>7260</v>
      </c>
      <c r="E1110" s="20">
        <f>LOOKUP(B1110,'Batch 7'!$C$34:$C$625,'Batch 7'!$E$34:$E$625)</f>
        <v>28100</v>
      </c>
      <c r="F1110" s="20">
        <f t="shared" si="51"/>
        <v>7.26</v>
      </c>
      <c r="G1110" s="20">
        <f t="shared" si="52"/>
        <v>28.1</v>
      </c>
      <c r="H1110" s="26">
        <f>LOOKUP(B1110,'Batch 7'!$K$34:$K$606,'Batch 7'!$P$34:$P$606)</f>
        <v>0.36000000000000004</v>
      </c>
      <c r="I1110" s="28">
        <f t="shared" si="53"/>
        <v>26.631710000000052</v>
      </c>
    </row>
    <row r="1111" spans="2:9" ht="20.100000000000001" customHeight="1" x14ac:dyDescent="0.2">
      <c r="B1111" s="20">
        <v>20</v>
      </c>
      <c r="C1111" s="20">
        <v>1095</v>
      </c>
      <c r="D1111" s="20">
        <f>LOOKUP(B1111,'Batch 7'!$K$34:$K$606,'Batch 7'!$L$34:$L$606)</f>
        <v>7220</v>
      </c>
      <c r="E1111" s="20">
        <f>LOOKUP(B1111,'Batch 7'!$C$34:$C$625,'Batch 7'!$E$34:$E$625)</f>
        <v>28100</v>
      </c>
      <c r="F1111" s="20">
        <f t="shared" si="51"/>
        <v>7.22</v>
      </c>
      <c r="G1111" s="20">
        <f t="shared" si="52"/>
        <v>28.1</v>
      </c>
      <c r="H1111" s="26">
        <f>LOOKUP(B1111,'Batch 7'!$K$34:$K$606,'Batch 7'!$P$34:$P$606)</f>
        <v>0.35949999999999999</v>
      </c>
      <c r="I1111" s="28">
        <f t="shared" si="53"/>
        <v>26.653295000000053</v>
      </c>
    </row>
    <row r="1112" spans="2:9" ht="20.100000000000001" customHeight="1" x14ac:dyDescent="0.2">
      <c r="B1112" s="20">
        <v>21</v>
      </c>
      <c r="C1112" s="20">
        <v>1096</v>
      </c>
      <c r="D1112" s="20">
        <f>LOOKUP(B1112,'Batch 7'!$K$34:$K$606,'Batch 7'!$L$34:$L$606)</f>
        <v>7180</v>
      </c>
      <c r="E1112" s="20">
        <f>LOOKUP(B1112,'Batch 7'!$C$34:$C$625,'Batch 7'!$E$34:$E$625)</f>
        <v>28100</v>
      </c>
      <c r="F1112" s="20">
        <f t="shared" si="51"/>
        <v>7.18</v>
      </c>
      <c r="G1112" s="20">
        <f t="shared" si="52"/>
        <v>28.1</v>
      </c>
      <c r="H1112" s="26">
        <f>LOOKUP(B1112,'Batch 7'!$K$34:$K$606,'Batch 7'!$P$34:$P$606)</f>
        <v>0.36</v>
      </c>
      <c r="I1112" s="28">
        <f t="shared" si="53"/>
        <v>26.674880000000055</v>
      </c>
    </row>
    <row r="1113" spans="2:9" ht="20.100000000000001" customHeight="1" x14ac:dyDescent="0.2">
      <c r="B1113" s="20">
        <v>22</v>
      </c>
      <c r="C1113" s="20">
        <v>1097</v>
      </c>
      <c r="D1113" s="20">
        <f>LOOKUP(B1113,'Batch 7'!$K$34:$K$606,'Batch 7'!$L$34:$L$606)</f>
        <v>7140</v>
      </c>
      <c r="E1113" s="20">
        <f>LOOKUP(B1113,'Batch 7'!$C$34:$C$625,'Batch 7'!$E$34:$E$625)</f>
        <v>28100</v>
      </c>
      <c r="F1113" s="20">
        <f t="shared" si="51"/>
        <v>7.14</v>
      </c>
      <c r="G1113" s="20">
        <f t="shared" si="52"/>
        <v>28.1</v>
      </c>
      <c r="H1113" s="26">
        <f>LOOKUP(B1113,'Batch 7'!$K$34:$K$606,'Batch 7'!$P$34:$P$606)</f>
        <v>0.35899999999999999</v>
      </c>
      <c r="I1113" s="28">
        <f t="shared" si="53"/>
        <v>26.696450000000056</v>
      </c>
    </row>
    <row r="1114" spans="2:9" ht="20.100000000000001" customHeight="1" x14ac:dyDescent="0.2">
      <c r="B1114" s="20">
        <v>23</v>
      </c>
      <c r="C1114" s="20">
        <v>1098</v>
      </c>
      <c r="D1114" s="20">
        <f>LOOKUP(B1114,'Batch 7'!$K$34:$K$606,'Batch 7'!$L$34:$L$606)</f>
        <v>7100</v>
      </c>
      <c r="E1114" s="20">
        <f>LOOKUP(B1114,'Batch 7'!$C$34:$C$625,'Batch 7'!$E$34:$E$625)</f>
        <v>28100</v>
      </c>
      <c r="F1114" s="20">
        <f t="shared" si="51"/>
        <v>7.1</v>
      </c>
      <c r="G1114" s="20">
        <f t="shared" si="52"/>
        <v>28.1</v>
      </c>
      <c r="H1114" s="26">
        <f>LOOKUP(B1114,'Batch 7'!$K$34:$K$606,'Batch 7'!$P$34:$P$606)</f>
        <v>0.36050000000000004</v>
      </c>
      <c r="I1114" s="28">
        <f t="shared" si="53"/>
        <v>26.718035000000057</v>
      </c>
    </row>
    <row r="1115" spans="2:9" ht="20.100000000000001" customHeight="1" x14ac:dyDescent="0.2">
      <c r="B1115" s="20">
        <v>24</v>
      </c>
      <c r="C1115" s="20">
        <v>1099</v>
      </c>
      <c r="D1115" s="20">
        <f>LOOKUP(B1115,'Batch 7'!$K$34:$K$606,'Batch 7'!$L$34:$L$606)</f>
        <v>7060</v>
      </c>
      <c r="E1115" s="20">
        <f>LOOKUP(B1115,'Batch 7'!$C$34:$C$625,'Batch 7'!$E$34:$E$625)</f>
        <v>28100</v>
      </c>
      <c r="F1115" s="20">
        <f t="shared" si="51"/>
        <v>7.06</v>
      </c>
      <c r="G1115" s="20">
        <f t="shared" si="52"/>
        <v>28.1</v>
      </c>
      <c r="H1115" s="26">
        <f>LOOKUP(B1115,'Batch 7'!$K$34:$K$606,'Batch 7'!$P$34:$P$606)</f>
        <v>0.35949999999999999</v>
      </c>
      <c r="I1115" s="28">
        <f t="shared" si="53"/>
        <v>26.739635000000057</v>
      </c>
    </row>
    <row r="1116" spans="2:9" ht="20.100000000000001" customHeight="1" x14ac:dyDescent="0.2">
      <c r="B1116" s="20">
        <v>25</v>
      </c>
      <c r="C1116" s="20">
        <v>1100</v>
      </c>
      <c r="D1116" s="20">
        <f>LOOKUP(B1116,'Batch 7'!$K$34:$K$606,'Batch 7'!$L$34:$L$606)</f>
        <v>7010</v>
      </c>
      <c r="E1116" s="20">
        <f>LOOKUP(B1116,'Batch 7'!$C$34:$C$625,'Batch 7'!$E$34:$E$625)</f>
        <v>28100</v>
      </c>
      <c r="F1116" s="20">
        <f t="shared" si="51"/>
        <v>7.01</v>
      </c>
      <c r="G1116" s="20">
        <f t="shared" si="52"/>
        <v>28.1</v>
      </c>
      <c r="H1116" s="26">
        <f>LOOKUP(B1116,'Batch 7'!$K$34:$K$606,'Batch 7'!$P$34:$P$606)</f>
        <v>0.36050000000000004</v>
      </c>
      <c r="I1116" s="28">
        <f t="shared" si="53"/>
        <v>26.761235000000056</v>
      </c>
    </row>
    <row r="1117" spans="2:9" ht="20.100000000000001" customHeight="1" x14ac:dyDescent="0.2">
      <c r="B1117" s="20">
        <v>26</v>
      </c>
      <c r="C1117" s="20">
        <v>1101</v>
      </c>
      <c r="D1117" s="20">
        <f>LOOKUP(B1117,'Batch 7'!$K$34:$K$606,'Batch 7'!$L$34:$L$606)</f>
        <v>6980</v>
      </c>
      <c r="E1117" s="20">
        <f>LOOKUP(B1117,'Batch 7'!$C$34:$C$625,'Batch 7'!$E$34:$E$625)</f>
        <v>28100</v>
      </c>
      <c r="F1117" s="20">
        <f t="shared" si="51"/>
        <v>6.98</v>
      </c>
      <c r="G1117" s="20">
        <f t="shared" si="52"/>
        <v>28.1</v>
      </c>
      <c r="H1117" s="26">
        <f>LOOKUP(B1117,'Batch 7'!$K$34:$K$606,'Batch 7'!$P$34:$P$606)</f>
        <v>0.36000000000000004</v>
      </c>
      <c r="I1117" s="28">
        <f t="shared" si="53"/>
        <v>26.782850000000057</v>
      </c>
    </row>
    <row r="1118" spans="2:9" ht="20.100000000000001" customHeight="1" x14ac:dyDescent="0.2">
      <c r="B1118" s="20">
        <v>27</v>
      </c>
      <c r="C1118" s="20">
        <v>1102</v>
      </c>
      <c r="D1118" s="20">
        <f>LOOKUP(B1118,'Batch 7'!$K$34:$K$606,'Batch 7'!$L$34:$L$606)</f>
        <v>6940</v>
      </c>
      <c r="E1118" s="20">
        <f>LOOKUP(B1118,'Batch 7'!$C$34:$C$625,'Batch 7'!$E$34:$E$625)</f>
        <v>28100</v>
      </c>
      <c r="F1118" s="20">
        <f t="shared" si="51"/>
        <v>6.94</v>
      </c>
      <c r="G1118" s="20">
        <f t="shared" si="52"/>
        <v>28.1</v>
      </c>
      <c r="H1118" s="26">
        <f>LOOKUP(B1118,'Batch 7'!$K$34:$K$606,'Batch 7'!$P$34:$P$606)</f>
        <v>0.36050000000000004</v>
      </c>
      <c r="I1118" s="28">
        <f t="shared" si="53"/>
        <v>26.804465000000057</v>
      </c>
    </row>
    <row r="1119" spans="2:9" ht="20.100000000000001" customHeight="1" x14ac:dyDescent="0.2">
      <c r="B1119" s="20">
        <v>28</v>
      </c>
      <c r="C1119" s="20">
        <v>1103</v>
      </c>
      <c r="D1119" s="20">
        <f>LOOKUP(B1119,'Batch 7'!$K$34:$K$606,'Batch 7'!$L$34:$L$606)</f>
        <v>6900</v>
      </c>
      <c r="E1119" s="20">
        <f>LOOKUP(B1119,'Batch 7'!$C$34:$C$625,'Batch 7'!$E$34:$E$625)</f>
        <v>28200</v>
      </c>
      <c r="F1119" s="20">
        <f t="shared" si="51"/>
        <v>6.9</v>
      </c>
      <c r="G1119" s="20">
        <f t="shared" si="52"/>
        <v>28.2</v>
      </c>
      <c r="H1119" s="26">
        <f>LOOKUP(B1119,'Batch 7'!$K$34:$K$606,'Batch 7'!$P$34:$P$606)</f>
        <v>0.36050000000000004</v>
      </c>
      <c r="I1119" s="28">
        <f t="shared" si="53"/>
        <v>26.826095000000056</v>
      </c>
    </row>
    <row r="1120" spans="2:9" ht="20.100000000000001" customHeight="1" x14ac:dyDescent="0.2">
      <c r="B1120" s="20">
        <v>29</v>
      </c>
      <c r="C1120" s="20">
        <v>1104</v>
      </c>
      <c r="D1120" s="20">
        <f>LOOKUP(B1120,'Batch 7'!$K$34:$K$606,'Batch 7'!$L$34:$L$606)</f>
        <v>6860</v>
      </c>
      <c r="E1120" s="20">
        <f>LOOKUP(B1120,'Batch 7'!$C$34:$C$625,'Batch 7'!$E$34:$E$625)</f>
        <v>28200</v>
      </c>
      <c r="F1120" s="20">
        <f t="shared" si="51"/>
        <v>6.86</v>
      </c>
      <c r="G1120" s="20">
        <f t="shared" si="52"/>
        <v>28.2</v>
      </c>
      <c r="H1120" s="26">
        <f>LOOKUP(B1120,'Batch 7'!$K$34:$K$606,'Batch 7'!$P$34:$P$606)</f>
        <v>0.35933333333333334</v>
      </c>
      <c r="I1120" s="28">
        <f t="shared" si="53"/>
        <v>26.847690000000057</v>
      </c>
    </row>
    <row r="1121" spans="2:9" ht="20.100000000000001" customHeight="1" x14ac:dyDescent="0.2">
      <c r="B1121" s="20">
        <v>30</v>
      </c>
      <c r="C1121" s="20">
        <v>1105</v>
      </c>
      <c r="D1121" s="20">
        <f>LOOKUP(B1121,'Batch 7'!$K$34:$K$606,'Batch 7'!$L$34:$L$606)</f>
        <v>6820</v>
      </c>
      <c r="E1121" s="20">
        <f>LOOKUP(B1121,'Batch 7'!$C$34:$C$625,'Batch 7'!$E$34:$E$625)</f>
        <v>28200</v>
      </c>
      <c r="F1121" s="20">
        <f t="shared" si="51"/>
        <v>6.82</v>
      </c>
      <c r="G1121" s="20">
        <f t="shared" si="52"/>
        <v>28.2</v>
      </c>
      <c r="H1121" s="26">
        <f>LOOKUP(B1121,'Batch 7'!$K$34:$K$606,'Batch 7'!$P$34:$P$606)</f>
        <v>0.36</v>
      </c>
      <c r="I1121" s="28">
        <f t="shared" si="53"/>
        <v>26.869270000000057</v>
      </c>
    </row>
    <row r="1122" spans="2:9" ht="20.100000000000001" customHeight="1" x14ac:dyDescent="0.2">
      <c r="B1122" s="20">
        <v>31</v>
      </c>
      <c r="C1122" s="20">
        <v>1106</v>
      </c>
      <c r="D1122" s="20">
        <f>LOOKUP(B1122,'Batch 7'!$K$34:$K$606,'Batch 7'!$L$34:$L$606)</f>
        <v>6780</v>
      </c>
      <c r="E1122" s="20">
        <f>LOOKUP(B1122,'Batch 7'!$C$34:$C$625,'Batch 7'!$E$34:$E$625)</f>
        <v>28200</v>
      </c>
      <c r="F1122" s="20">
        <f t="shared" si="51"/>
        <v>6.78</v>
      </c>
      <c r="G1122" s="20">
        <f t="shared" si="52"/>
        <v>28.2</v>
      </c>
      <c r="H1122" s="26">
        <f>LOOKUP(B1122,'Batch 7'!$K$34:$K$606,'Batch 7'!$P$34:$P$606)</f>
        <v>0.35949999999999999</v>
      </c>
      <c r="I1122" s="28">
        <f t="shared" si="53"/>
        <v>26.890855000000059</v>
      </c>
    </row>
    <row r="1123" spans="2:9" ht="20.100000000000001" customHeight="1" x14ac:dyDescent="0.2">
      <c r="B1123" s="20">
        <v>32</v>
      </c>
      <c r="C1123" s="20">
        <v>1107</v>
      </c>
      <c r="D1123" s="20">
        <f>LOOKUP(B1123,'Batch 7'!$K$34:$K$606,'Batch 7'!$L$34:$L$606)</f>
        <v>6750</v>
      </c>
      <c r="E1123" s="20">
        <f>LOOKUP(B1123,'Batch 7'!$C$34:$C$625,'Batch 7'!$E$34:$E$625)</f>
        <v>28200</v>
      </c>
      <c r="F1123" s="20">
        <f t="shared" si="51"/>
        <v>6.75</v>
      </c>
      <c r="G1123" s="20">
        <f t="shared" si="52"/>
        <v>28.2</v>
      </c>
      <c r="H1123" s="26">
        <f>LOOKUP(B1123,'Batch 7'!$K$34:$K$606,'Batch 7'!$P$34:$P$606)</f>
        <v>0.36050000000000004</v>
      </c>
      <c r="I1123" s="28">
        <f t="shared" si="53"/>
        <v>26.912455000000058</v>
      </c>
    </row>
    <row r="1124" spans="2:9" ht="20.100000000000001" customHeight="1" x14ac:dyDescent="0.2">
      <c r="B1124" s="20">
        <v>33</v>
      </c>
      <c r="C1124" s="20">
        <v>1108</v>
      </c>
      <c r="D1124" s="20">
        <f>LOOKUP(B1124,'Batch 7'!$K$34:$K$606,'Batch 7'!$L$34:$L$606)</f>
        <v>6700</v>
      </c>
      <c r="E1124" s="20">
        <f>LOOKUP(B1124,'Batch 7'!$C$34:$C$625,'Batch 7'!$E$34:$E$625)</f>
        <v>28200</v>
      </c>
      <c r="F1124" s="20">
        <f t="shared" si="51"/>
        <v>6.7</v>
      </c>
      <c r="G1124" s="20">
        <f t="shared" si="52"/>
        <v>28.2</v>
      </c>
      <c r="H1124" s="26">
        <f>LOOKUP(B1124,'Batch 7'!$K$34:$K$606,'Batch 7'!$P$34:$P$606)</f>
        <v>0.36000000000000004</v>
      </c>
      <c r="I1124" s="28">
        <f t="shared" si="53"/>
        <v>26.934070000000059</v>
      </c>
    </row>
    <row r="1125" spans="2:9" ht="20.100000000000001" customHeight="1" x14ac:dyDescent="0.2">
      <c r="B1125" s="20">
        <v>34</v>
      </c>
      <c r="C1125" s="20">
        <v>1109</v>
      </c>
      <c r="D1125" s="20">
        <f>LOOKUP(B1125,'Batch 7'!$K$34:$K$606,'Batch 7'!$L$34:$L$606)</f>
        <v>6670</v>
      </c>
      <c r="E1125" s="20">
        <f>LOOKUP(B1125,'Batch 7'!$C$34:$C$625,'Batch 7'!$E$34:$E$625)</f>
        <v>28200</v>
      </c>
      <c r="F1125" s="20">
        <f t="shared" si="51"/>
        <v>6.67</v>
      </c>
      <c r="G1125" s="20">
        <f t="shared" si="52"/>
        <v>28.2</v>
      </c>
      <c r="H1125" s="26">
        <f>LOOKUP(B1125,'Batch 7'!$K$34:$K$606,'Batch 7'!$P$34:$P$606)</f>
        <v>0.36099999999999999</v>
      </c>
      <c r="I1125" s="28">
        <f t="shared" si="53"/>
        <v>26.955700000000057</v>
      </c>
    </row>
    <row r="1126" spans="2:9" ht="20.100000000000001" customHeight="1" x14ac:dyDescent="0.2">
      <c r="B1126" s="20">
        <v>35</v>
      </c>
      <c r="C1126" s="20">
        <v>1110</v>
      </c>
      <c r="D1126" s="20">
        <f>LOOKUP(B1126,'Batch 7'!$K$34:$K$606,'Batch 7'!$L$34:$L$606)</f>
        <v>6620</v>
      </c>
      <c r="E1126" s="20">
        <f>LOOKUP(B1126,'Batch 7'!$C$34:$C$625,'Batch 7'!$E$34:$E$625)</f>
        <v>28300</v>
      </c>
      <c r="F1126" s="20">
        <f t="shared" si="51"/>
        <v>6.62</v>
      </c>
      <c r="G1126" s="20">
        <f t="shared" si="52"/>
        <v>28.3</v>
      </c>
      <c r="H1126" s="26">
        <f>LOOKUP(B1126,'Batch 7'!$K$34:$K$606,'Batch 7'!$P$34:$P$606)</f>
        <v>0.36050000000000004</v>
      </c>
      <c r="I1126" s="28">
        <f t="shared" si="53"/>
        <v>26.977345000000057</v>
      </c>
    </row>
    <row r="1127" spans="2:9" ht="20.100000000000001" customHeight="1" x14ac:dyDescent="0.2">
      <c r="B1127" s="20">
        <v>36</v>
      </c>
      <c r="C1127" s="20">
        <v>1111</v>
      </c>
      <c r="D1127" s="20">
        <f>LOOKUP(B1127,'Batch 7'!$K$34:$K$606,'Batch 7'!$L$34:$L$606)</f>
        <v>6570</v>
      </c>
      <c r="E1127" s="20">
        <f>LOOKUP(B1127,'Batch 7'!$C$34:$C$625,'Batch 7'!$E$34:$E$625)</f>
        <v>28200</v>
      </c>
      <c r="F1127" s="20">
        <f t="shared" si="51"/>
        <v>6.57</v>
      </c>
      <c r="G1127" s="20">
        <f t="shared" si="52"/>
        <v>28.2</v>
      </c>
      <c r="H1127" s="26">
        <f>LOOKUP(B1127,'Batch 7'!$K$34:$K$606,'Batch 7'!$P$34:$P$606)</f>
        <v>0.36000000000000004</v>
      </c>
      <c r="I1127" s="28">
        <f t="shared" si="53"/>
        <v>26.998960000000057</v>
      </c>
    </row>
    <row r="1128" spans="2:9" ht="20.100000000000001" customHeight="1" x14ac:dyDescent="0.2">
      <c r="B1128" s="20">
        <v>37</v>
      </c>
      <c r="C1128" s="20">
        <v>1112</v>
      </c>
      <c r="D1128" s="20">
        <f>LOOKUP(B1128,'Batch 7'!$K$34:$K$606,'Batch 7'!$L$34:$L$606)</f>
        <v>6540</v>
      </c>
      <c r="E1128" s="20">
        <f>LOOKUP(B1128,'Batch 7'!$C$34:$C$625,'Batch 7'!$E$34:$E$625)</f>
        <v>28300</v>
      </c>
      <c r="F1128" s="20">
        <f t="shared" si="51"/>
        <v>6.54</v>
      </c>
      <c r="G1128" s="20">
        <f t="shared" si="52"/>
        <v>28.3</v>
      </c>
      <c r="H1128" s="26">
        <f>LOOKUP(B1128,'Batch 7'!$K$34:$K$606,'Batch 7'!$P$34:$P$606)</f>
        <v>0.36150000000000004</v>
      </c>
      <c r="I1128" s="28">
        <f t="shared" si="53"/>
        <v>27.020605000000057</v>
      </c>
    </row>
    <row r="1129" spans="2:9" ht="20.100000000000001" customHeight="1" x14ac:dyDescent="0.2">
      <c r="B1129" s="20">
        <v>38</v>
      </c>
      <c r="C1129" s="20">
        <v>1113</v>
      </c>
      <c r="D1129" s="20">
        <f>LOOKUP(B1129,'Batch 7'!$K$34:$K$606,'Batch 7'!$L$34:$L$606)</f>
        <v>6510</v>
      </c>
      <c r="E1129" s="20">
        <f>LOOKUP(B1129,'Batch 7'!$C$34:$C$625,'Batch 7'!$E$34:$E$625)</f>
        <v>28200</v>
      </c>
      <c r="F1129" s="20">
        <f t="shared" si="51"/>
        <v>6.51</v>
      </c>
      <c r="G1129" s="20">
        <f t="shared" si="52"/>
        <v>28.2</v>
      </c>
      <c r="H1129" s="26">
        <f>LOOKUP(B1129,'Batch 7'!$K$34:$K$606,'Batch 7'!$P$34:$P$606)</f>
        <v>0.36050000000000004</v>
      </c>
      <c r="I1129" s="28">
        <f t="shared" si="53"/>
        <v>27.042265000000057</v>
      </c>
    </row>
    <row r="1130" spans="2:9" ht="20.100000000000001" customHeight="1" x14ac:dyDescent="0.2">
      <c r="B1130" s="20">
        <v>39</v>
      </c>
      <c r="C1130" s="20">
        <v>1114</v>
      </c>
      <c r="D1130" s="20">
        <f>LOOKUP(B1130,'Batch 7'!$K$34:$K$606,'Batch 7'!$L$34:$L$606)</f>
        <v>6460</v>
      </c>
      <c r="E1130" s="20">
        <f>LOOKUP(B1130,'Batch 7'!$C$34:$C$625,'Batch 7'!$E$34:$E$625)</f>
        <v>28300</v>
      </c>
      <c r="F1130" s="20">
        <f t="shared" si="51"/>
        <v>6.46</v>
      </c>
      <c r="G1130" s="20">
        <f t="shared" si="52"/>
        <v>28.3</v>
      </c>
      <c r="H1130" s="26">
        <f>LOOKUP(B1130,'Batch 7'!$K$34:$K$606,'Batch 7'!$P$34:$P$606)</f>
        <v>0.36200000000000004</v>
      </c>
      <c r="I1130" s="28">
        <f t="shared" si="53"/>
        <v>27.063940000000056</v>
      </c>
    </row>
    <row r="1131" spans="2:9" ht="20.100000000000001" customHeight="1" x14ac:dyDescent="0.2">
      <c r="B1131" s="20">
        <v>40</v>
      </c>
      <c r="C1131" s="20">
        <v>1115</v>
      </c>
      <c r="D1131" s="20">
        <f>LOOKUP(B1131,'Batch 7'!$K$34:$K$606,'Batch 7'!$L$34:$L$606)</f>
        <v>6430</v>
      </c>
      <c r="E1131" s="20">
        <f>LOOKUP(B1131,'Batch 7'!$C$34:$C$625,'Batch 7'!$E$34:$E$625)</f>
        <v>28200</v>
      </c>
      <c r="F1131" s="20">
        <f t="shared" si="51"/>
        <v>6.43</v>
      </c>
      <c r="G1131" s="20">
        <f t="shared" si="52"/>
        <v>28.2</v>
      </c>
      <c r="H1131" s="26">
        <f>LOOKUP(B1131,'Batch 7'!$K$34:$K$606,'Batch 7'!$P$34:$P$606)</f>
        <v>0.36150000000000004</v>
      </c>
      <c r="I1131" s="28">
        <f t="shared" si="53"/>
        <v>27.085645000000056</v>
      </c>
    </row>
    <row r="1132" spans="2:9" ht="20.100000000000001" customHeight="1" x14ac:dyDescent="0.2">
      <c r="B1132" s="20">
        <v>41</v>
      </c>
      <c r="C1132" s="20">
        <v>1116</v>
      </c>
      <c r="D1132" s="20">
        <f>LOOKUP(B1132,'Batch 7'!$K$34:$K$606,'Batch 7'!$L$34:$L$606)</f>
        <v>6390</v>
      </c>
      <c r="E1132" s="20">
        <f>LOOKUP(B1132,'Batch 7'!$C$34:$C$625,'Batch 7'!$E$34:$E$625)</f>
        <v>28300</v>
      </c>
      <c r="F1132" s="20">
        <f t="shared" si="51"/>
        <v>6.39</v>
      </c>
      <c r="G1132" s="20">
        <f t="shared" si="52"/>
        <v>28.3</v>
      </c>
      <c r="H1132" s="26">
        <f>LOOKUP(B1132,'Batch 7'!$K$34:$K$606,'Batch 7'!$P$34:$P$606)</f>
        <v>0.36200000000000004</v>
      </c>
      <c r="I1132" s="28">
        <f t="shared" si="53"/>
        <v>27.107350000000057</v>
      </c>
    </row>
    <row r="1133" spans="2:9" ht="20.100000000000001" customHeight="1" x14ac:dyDescent="0.2">
      <c r="B1133" s="20">
        <v>42</v>
      </c>
      <c r="C1133" s="20">
        <v>1117</v>
      </c>
      <c r="D1133" s="20">
        <f>LOOKUP(B1133,'Batch 7'!$K$34:$K$606,'Batch 7'!$L$34:$L$606)</f>
        <v>6350</v>
      </c>
      <c r="E1133" s="20">
        <f>LOOKUP(B1133,'Batch 7'!$C$34:$C$625,'Batch 7'!$E$34:$E$625)</f>
        <v>28300</v>
      </c>
      <c r="F1133" s="20">
        <f t="shared" si="51"/>
        <v>6.35</v>
      </c>
      <c r="G1133" s="20">
        <f t="shared" si="52"/>
        <v>28.3</v>
      </c>
      <c r="H1133" s="26">
        <f>LOOKUP(B1133,'Batch 7'!$K$34:$K$606,'Batch 7'!$P$34:$P$606)</f>
        <v>0.36250000000000004</v>
      </c>
      <c r="I1133" s="28">
        <f t="shared" si="53"/>
        <v>27.129085000000057</v>
      </c>
    </row>
    <row r="1134" spans="2:9" ht="20.100000000000001" customHeight="1" x14ac:dyDescent="0.2">
      <c r="B1134" s="20">
        <v>43</v>
      </c>
      <c r="C1134" s="20">
        <v>1118</v>
      </c>
      <c r="D1134" s="20">
        <f>LOOKUP(B1134,'Batch 7'!$K$34:$K$606,'Batch 7'!$L$34:$L$606)</f>
        <v>6300</v>
      </c>
      <c r="E1134" s="20">
        <f>LOOKUP(B1134,'Batch 7'!$C$34:$C$625,'Batch 7'!$E$34:$E$625)</f>
        <v>28300</v>
      </c>
      <c r="F1134" s="20">
        <f t="shared" si="51"/>
        <v>6.3</v>
      </c>
      <c r="G1134" s="20">
        <f t="shared" si="52"/>
        <v>28.3</v>
      </c>
      <c r="H1134" s="26">
        <f>LOOKUP(B1134,'Batch 7'!$K$34:$K$606,'Batch 7'!$P$34:$P$606)</f>
        <v>0.36250000000000004</v>
      </c>
      <c r="I1134" s="28">
        <f t="shared" si="53"/>
        <v>27.150835000000058</v>
      </c>
    </row>
    <row r="1135" spans="2:9" ht="20.100000000000001" customHeight="1" x14ac:dyDescent="0.2">
      <c r="B1135" s="20">
        <v>44</v>
      </c>
      <c r="C1135" s="20">
        <v>1119</v>
      </c>
      <c r="D1135" s="20">
        <f>LOOKUP(B1135,'Batch 7'!$K$34:$K$606,'Batch 7'!$L$34:$L$606)</f>
        <v>6280</v>
      </c>
      <c r="E1135" s="20">
        <f>LOOKUP(B1135,'Batch 7'!$C$34:$C$625,'Batch 7'!$E$34:$E$625)</f>
        <v>28300</v>
      </c>
      <c r="F1135" s="20">
        <f t="shared" si="51"/>
        <v>6.28</v>
      </c>
      <c r="G1135" s="20">
        <f t="shared" si="52"/>
        <v>28.3</v>
      </c>
      <c r="H1135" s="26">
        <f>LOOKUP(B1135,'Batch 7'!$K$34:$K$606,'Batch 7'!$P$34:$P$606)</f>
        <v>0.36099999999999999</v>
      </c>
      <c r="I1135" s="28">
        <f t="shared" si="53"/>
        <v>27.172540000000058</v>
      </c>
    </row>
    <row r="1136" spans="2:9" ht="20.100000000000001" customHeight="1" x14ac:dyDescent="0.2">
      <c r="B1136" s="20">
        <v>45</v>
      </c>
      <c r="C1136" s="20">
        <v>1120</v>
      </c>
      <c r="D1136" s="20">
        <f>LOOKUP(B1136,'Batch 7'!$K$34:$K$606,'Batch 7'!$L$34:$L$606)</f>
        <v>6250</v>
      </c>
      <c r="E1136" s="20">
        <f>LOOKUP(B1136,'Batch 7'!$C$34:$C$625,'Batch 7'!$E$34:$E$625)</f>
        <v>28300</v>
      </c>
      <c r="F1136" s="20">
        <f t="shared" si="51"/>
        <v>6.25</v>
      </c>
      <c r="G1136" s="20">
        <f t="shared" si="52"/>
        <v>28.3</v>
      </c>
      <c r="H1136" s="26">
        <f>LOOKUP(B1136,'Batch 7'!$K$34:$K$606,'Batch 7'!$P$34:$P$606)</f>
        <v>0.36299999999999999</v>
      </c>
      <c r="I1136" s="28">
        <f t="shared" si="53"/>
        <v>27.194260000000057</v>
      </c>
    </row>
    <row r="1137" spans="2:9" ht="20.100000000000001" customHeight="1" x14ac:dyDescent="0.2">
      <c r="B1137" s="20">
        <v>46</v>
      </c>
      <c r="C1137" s="20">
        <v>1121</v>
      </c>
      <c r="D1137" s="20">
        <f>LOOKUP(B1137,'Batch 7'!$K$34:$K$606,'Batch 7'!$L$34:$L$606)</f>
        <v>6210</v>
      </c>
      <c r="E1137" s="20">
        <f>LOOKUP(B1137,'Batch 7'!$C$34:$C$625,'Batch 7'!$E$34:$E$625)</f>
        <v>28300</v>
      </c>
      <c r="F1137" s="20">
        <f t="shared" si="51"/>
        <v>6.21</v>
      </c>
      <c r="G1137" s="20">
        <f t="shared" si="52"/>
        <v>28.3</v>
      </c>
      <c r="H1137" s="26">
        <f>LOOKUP(B1137,'Batch 7'!$K$34:$K$606,'Batch 7'!$P$34:$P$606)</f>
        <v>0.36250000000000004</v>
      </c>
      <c r="I1137" s="28">
        <f t="shared" si="53"/>
        <v>27.216025000000055</v>
      </c>
    </row>
    <row r="1138" spans="2:9" ht="20.100000000000001" customHeight="1" x14ac:dyDescent="0.2">
      <c r="B1138" s="20">
        <v>47</v>
      </c>
      <c r="C1138" s="20">
        <v>1122</v>
      </c>
      <c r="D1138" s="20">
        <f>LOOKUP(B1138,'Batch 7'!$K$34:$K$606,'Batch 7'!$L$34:$L$606)</f>
        <v>6170</v>
      </c>
      <c r="E1138" s="20">
        <f>LOOKUP(B1138,'Batch 7'!$C$34:$C$625,'Batch 7'!$E$34:$E$625)</f>
        <v>28300</v>
      </c>
      <c r="F1138" s="20">
        <f t="shared" si="51"/>
        <v>6.17</v>
      </c>
      <c r="G1138" s="20">
        <f t="shared" si="52"/>
        <v>28.3</v>
      </c>
      <c r="H1138" s="26">
        <f>LOOKUP(B1138,'Batch 7'!$K$34:$K$606,'Batch 7'!$P$34:$P$606)</f>
        <v>0.36200000000000004</v>
      </c>
      <c r="I1138" s="28">
        <f t="shared" si="53"/>
        <v>27.237760000000055</v>
      </c>
    </row>
    <row r="1139" spans="2:9" ht="20.100000000000001" customHeight="1" x14ac:dyDescent="0.2">
      <c r="B1139" s="20">
        <v>48</v>
      </c>
      <c r="C1139" s="20">
        <v>1123</v>
      </c>
      <c r="D1139" s="20">
        <f>LOOKUP(B1139,'Batch 7'!$K$34:$K$606,'Batch 7'!$L$34:$L$606)</f>
        <v>6130</v>
      </c>
      <c r="E1139" s="20">
        <f>LOOKUP(B1139,'Batch 7'!$C$34:$C$625,'Batch 7'!$E$34:$E$625)</f>
        <v>28300</v>
      </c>
      <c r="F1139" s="20">
        <f t="shared" si="51"/>
        <v>6.13</v>
      </c>
      <c r="G1139" s="20">
        <f t="shared" si="52"/>
        <v>28.3</v>
      </c>
      <c r="H1139" s="26">
        <f>LOOKUP(B1139,'Batch 7'!$K$34:$K$606,'Batch 7'!$P$34:$P$606)</f>
        <v>0.36349999999999999</v>
      </c>
      <c r="I1139" s="28">
        <f t="shared" si="53"/>
        <v>27.259525000000053</v>
      </c>
    </row>
    <row r="1140" spans="2:9" ht="20.100000000000001" customHeight="1" x14ac:dyDescent="0.2">
      <c r="B1140" s="20">
        <v>49</v>
      </c>
      <c r="C1140" s="20">
        <v>1124</v>
      </c>
      <c r="D1140" s="20">
        <f>LOOKUP(B1140,'Batch 7'!$K$34:$K$606,'Batch 7'!$L$34:$L$606)</f>
        <v>6110</v>
      </c>
      <c r="E1140" s="20">
        <f>LOOKUP(B1140,'Batch 7'!$C$34:$C$625,'Batch 7'!$E$34:$E$625)</f>
        <v>28400</v>
      </c>
      <c r="F1140" s="20">
        <f t="shared" si="51"/>
        <v>6.11</v>
      </c>
      <c r="G1140" s="20">
        <f t="shared" si="52"/>
        <v>28.4</v>
      </c>
      <c r="H1140" s="26">
        <f>LOOKUP(B1140,'Batch 7'!$K$34:$K$606,'Batch 7'!$P$34:$P$606)</f>
        <v>0.36200000000000004</v>
      </c>
      <c r="I1140" s="28">
        <f t="shared" si="53"/>
        <v>27.281290000000052</v>
      </c>
    </row>
    <row r="1141" spans="2:9" ht="20.100000000000001" customHeight="1" x14ac:dyDescent="0.2">
      <c r="B1141" s="20">
        <v>50</v>
      </c>
      <c r="C1141" s="20">
        <v>1125</v>
      </c>
      <c r="D1141" s="20">
        <f>LOOKUP(B1141,'Batch 7'!$K$34:$K$606,'Batch 7'!$L$34:$L$606)</f>
        <v>6060</v>
      </c>
      <c r="E1141" s="20">
        <f>LOOKUP(B1141,'Batch 7'!$C$34:$C$625,'Batch 7'!$E$34:$E$625)</f>
        <v>28400</v>
      </c>
      <c r="F1141" s="20">
        <f t="shared" si="51"/>
        <v>6.06</v>
      </c>
      <c r="G1141" s="20">
        <f t="shared" si="52"/>
        <v>28.4</v>
      </c>
      <c r="H1141" s="26">
        <f>LOOKUP(B1141,'Batch 7'!$K$34:$K$606,'Batch 7'!$P$34:$P$606)</f>
        <v>0.36299999999999999</v>
      </c>
      <c r="I1141" s="28">
        <f t="shared" si="53"/>
        <v>27.303040000000053</v>
      </c>
    </row>
    <row r="1142" spans="2:9" ht="20.100000000000001" customHeight="1" x14ac:dyDescent="0.2">
      <c r="B1142" s="20">
        <v>51</v>
      </c>
      <c r="C1142" s="20">
        <v>1126</v>
      </c>
      <c r="D1142" s="20">
        <f>LOOKUP(B1142,'Batch 7'!$K$34:$K$606,'Batch 7'!$L$34:$L$606)</f>
        <v>6040</v>
      </c>
      <c r="E1142" s="20">
        <f>LOOKUP(B1142,'Batch 7'!$C$34:$C$625,'Batch 7'!$E$34:$E$625)</f>
        <v>28400</v>
      </c>
      <c r="F1142" s="20">
        <f t="shared" si="51"/>
        <v>6.04</v>
      </c>
      <c r="G1142" s="20">
        <f t="shared" si="52"/>
        <v>28.4</v>
      </c>
      <c r="H1142" s="26">
        <f>LOOKUP(B1142,'Batch 7'!$K$34:$K$606,'Batch 7'!$P$34:$P$606)</f>
        <v>0.36299999999999999</v>
      </c>
      <c r="I1142" s="28">
        <f t="shared" si="53"/>
        <v>27.324820000000052</v>
      </c>
    </row>
    <row r="1143" spans="2:9" ht="20.100000000000001" customHeight="1" x14ac:dyDescent="0.2">
      <c r="B1143" s="20">
        <v>52</v>
      </c>
      <c r="C1143" s="20">
        <v>1127</v>
      </c>
      <c r="D1143" s="20">
        <f>LOOKUP(B1143,'Batch 7'!$K$34:$K$606,'Batch 7'!$L$34:$L$606)</f>
        <v>6000</v>
      </c>
      <c r="E1143" s="20">
        <f>LOOKUP(B1143,'Batch 7'!$C$34:$C$625,'Batch 7'!$E$34:$E$625)</f>
        <v>28400</v>
      </c>
      <c r="F1143" s="20">
        <f t="shared" si="51"/>
        <v>6</v>
      </c>
      <c r="G1143" s="20">
        <f t="shared" si="52"/>
        <v>28.4</v>
      </c>
      <c r="H1143" s="26">
        <f>LOOKUP(B1143,'Batch 7'!$K$34:$K$606,'Batch 7'!$P$34:$P$606)</f>
        <v>0.36349999999999999</v>
      </c>
      <c r="I1143" s="28">
        <f t="shared" si="53"/>
        <v>27.346615000000053</v>
      </c>
    </row>
    <row r="1144" spans="2:9" ht="20.100000000000001" customHeight="1" x14ac:dyDescent="0.2">
      <c r="B1144" s="20">
        <v>53</v>
      </c>
      <c r="C1144" s="20">
        <v>1128</v>
      </c>
      <c r="D1144" s="20">
        <f>LOOKUP(B1144,'Batch 7'!$K$34:$K$606,'Batch 7'!$L$34:$L$606)</f>
        <v>5940</v>
      </c>
      <c r="E1144" s="20">
        <f>LOOKUP(B1144,'Batch 7'!$C$34:$C$625,'Batch 7'!$E$34:$E$625)</f>
        <v>28400</v>
      </c>
      <c r="F1144" s="20">
        <f t="shared" si="51"/>
        <v>5.94</v>
      </c>
      <c r="G1144" s="20">
        <f t="shared" si="52"/>
        <v>28.4</v>
      </c>
      <c r="H1144" s="26">
        <f>LOOKUP(B1144,'Batch 7'!$K$34:$K$606,'Batch 7'!$P$34:$P$606)</f>
        <v>0.36299999999999999</v>
      </c>
      <c r="I1144" s="28">
        <f t="shared" si="53"/>
        <v>27.368410000000054</v>
      </c>
    </row>
    <row r="1145" spans="2:9" ht="20.100000000000001" customHeight="1" x14ac:dyDescent="0.2">
      <c r="B1145" s="20">
        <v>54</v>
      </c>
      <c r="C1145" s="20">
        <v>1129</v>
      </c>
      <c r="D1145" s="20">
        <f>LOOKUP(B1145,'Batch 7'!$K$34:$K$606,'Batch 7'!$L$34:$L$606)</f>
        <v>5920</v>
      </c>
      <c r="E1145" s="20">
        <f>LOOKUP(B1145,'Batch 7'!$C$34:$C$625,'Batch 7'!$E$34:$E$625)</f>
        <v>28400</v>
      </c>
      <c r="F1145" s="20">
        <f t="shared" si="51"/>
        <v>5.92</v>
      </c>
      <c r="G1145" s="20">
        <f t="shared" si="52"/>
        <v>28.4</v>
      </c>
      <c r="H1145" s="26">
        <f>LOOKUP(B1145,'Batch 7'!$K$34:$K$606,'Batch 7'!$P$34:$P$606)</f>
        <v>0.36400000000000005</v>
      </c>
      <c r="I1145" s="28">
        <f t="shared" si="53"/>
        <v>27.390220000000053</v>
      </c>
    </row>
    <row r="1146" spans="2:9" ht="20.100000000000001" customHeight="1" x14ac:dyDescent="0.2">
      <c r="B1146" s="20">
        <v>55</v>
      </c>
      <c r="C1146" s="20">
        <v>1130</v>
      </c>
      <c r="D1146" s="20">
        <f>LOOKUP(B1146,'Batch 7'!$K$34:$K$606,'Batch 7'!$L$34:$L$606)</f>
        <v>5880</v>
      </c>
      <c r="E1146" s="20">
        <f>LOOKUP(B1146,'Batch 7'!$C$34:$C$625,'Batch 7'!$E$34:$E$625)</f>
        <v>28400</v>
      </c>
      <c r="F1146" s="20">
        <f t="shared" si="51"/>
        <v>5.88</v>
      </c>
      <c r="G1146" s="20">
        <f t="shared" si="52"/>
        <v>28.4</v>
      </c>
      <c r="H1146" s="26">
        <f>LOOKUP(B1146,'Batch 7'!$K$34:$K$606,'Batch 7'!$P$34:$P$606)</f>
        <v>0.36400000000000005</v>
      </c>
      <c r="I1146" s="28">
        <f t="shared" si="53"/>
        <v>27.412060000000054</v>
      </c>
    </row>
    <row r="1147" spans="2:9" ht="20.100000000000001" customHeight="1" x14ac:dyDescent="0.2">
      <c r="B1147" s="20">
        <v>56</v>
      </c>
      <c r="C1147" s="20">
        <v>1131</v>
      </c>
      <c r="D1147" s="20">
        <f>LOOKUP(B1147,'Batch 7'!$K$34:$K$606,'Batch 7'!$L$34:$L$606)</f>
        <v>5840</v>
      </c>
      <c r="E1147" s="20">
        <f>LOOKUP(B1147,'Batch 7'!$C$34:$C$625,'Batch 7'!$E$34:$E$625)</f>
        <v>28400</v>
      </c>
      <c r="F1147" s="20">
        <f t="shared" si="51"/>
        <v>5.84</v>
      </c>
      <c r="G1147" s="20">
        <f t="shared" si="52"/>
        <v>28.4</v>
      </c>
      <c r="H1147" s="26">
        <f>LOOKUP(B1147,'Batch 7'!$K$34:$K$606,'Batch 7'!$P$34:$P$606)</f>
        <v>0.36400000000000005</v>
      </c>
      <c r="I1147" s="28">
        <f t="shared" si="53"/>
        <v>27.433900000000055</v>
      </c>
    </row>
    <row r="1148" spans="2:9" ht="20.100000000000001" customHeight="1" x14ac:dyDescent="0.2">
      <c r="B1148" s="20">
        <v>57</v>
      </c>
      <c r="C1148" s="20">
        <v>1132</v>
      </c>
      <c r="D1148" s="20">
        <f>LOOKUP(B1148,'Batch 7'!$K$34:$K$606,'Batch 7'!$L$34:$L$606)</f>
        <v>5810</v>
      </c>
      <c r="E1148" s="20">
        <f>LOOKUP(B1148,'Batch 7'!$C$34:$C$625,'Batch 7'!$E$34:$E$625)</f>
        <v>28400</v>
      </c>
      <c r="F1148" s="20">
        <f t="shared" si="51"/>
        <v>5.81</v>
      </c>
      <c r="G1148" s="20">
        <f t="shared" si="52"/>
        <v>28.4</v>
      </c>
      <c r="H1148" s="26">
        <f>LOOKUP(B1148,'Batch 7'!$K$34:$K$606,'Batch 7'!$P$34:$P$606)</f>
        <v>0.36400000000000005</v>
      </c>
      <c r="I1148" s="28">
        <f t="shared" si="53"/>
        <v>27.455740000000056</v>
      </c>
    </row>
    <row r="1149" spans="2:9" ht="20.100000000000001" customHeight="1" x14ac:dyDescent="0.2">
      <c r="B1149" s="20">
        <v>58</v>
      </c>
      <c r="C1149" s="20">
        <v>1133</v>
      </c>
      <c r="D1149" s="20">
        <f>LOOKUP(B1149,'Batch 7'!$K$34:$K$606,'Batch 7'!$L$34:$L$606)</f>
        <v>5780</v>
      </c>
      <c r="E1149" s="20">
        <f>LOOKUP(B1149,'Batch 7'!$C$34:$C$625,'Batch 7'!$E$34:$E$625)</f>
        <v>28400</v>
      </c>
      <c r="F1149" s="20">
        <f t="shared" si="51"/>
        <v>5.78</v>
      </c>
      <c r="G1149" s="20">
        <f t="shared" si="52"/>
        <v>28.4</v>
      </c>
      <c r="H1149" s="26">
        <f>LOOKUP(B1149,'Batch 7'!$K$34:$K$606,'Batch 7'!$P$34:$P$606)</f>
        <v>0.36400000000000005</v>
      </c>
      <c r="I1149" s="28">
        <f t="shared" si="53"/>
        <v>27.477580000000057</v>
      </c>
    </row>
    <row r="1150" spans="2:9" ht="20.100000000000001" customHeight="1" x14ac:dyDescent="0.2">
      <c r="B1150" s="20">
        <v>59</v>
      </c>
      <c r="C1150" s="20">
        <v>1134</v>
      </c>
      <c r="D1150" s="20">
        <f>LOOKUP(B1150,'Batch 7'!$K$34:$K$606,'Batch 7'!$L$34:$L$606)</f>
        <v>5730</v>
      </c>
      <c r="E1150" s="20">
        <f>LOOKUP(B1150,'Batch 7'!$C$34:$C$625,'Batch 7'!$E$34:$E$625)</f>
        <v>28400</v>
      </c>
      <c r="F1150" s="20">
        <f t="shared" si="51"/>
        <v>5.73</v>
      </c>
      <c r="G1150" s="20">
        <f t="shared" si="52"/>
        <v>28.4</v>
      </c>
      <c r="H1150" s="26">
        <f>LOOKUP(B1150,'Batch 7'!$K$34:$K$606,'Batch 7'!$P$34:$P$606)</f>
        <v>0.36450000000000005</v>
      </c>
      <c r="I1150" s="28">
        <f t="shared" si="53"/>
        <v>27.499435000000055</v>
      </c>
    </row>
    <row r="1151" spans="2:9" ht="20.100000000000001" customHeight="1" x14ac:dyDescent="0.2">
      <c r="B1151" s="20">
        <v>60</v>
      </c>
      <c r="C1151" s="20">
        <v>1135</v>
      </c>
      <c r="D1151" s="20">
        <f>LOOKUP(B1151,'Batch 7'!$K$34:$K$606,'Batch 7'!$L$34:$L$606)</f>
        <v>5690</v>
      </c>
      <c r="E1151" s="20">
        <f>LOOKUP(B1151,'Batch 7'!$C$34:$C$625,'Batch 7'!$E$34:$E$625)</f>
        <v>28400</v>
      </c>
      <c r="F1151" s="20">
        <f t="shared" si="51"/>
        <v>5.69</v>
      </c>
      <c r="G1151" s="20">
        <f t="shared" si="52"/>
        <v>28.4</v>
      </c>
      <c r="H1151" s="26">
        <f>LOOKUP(B1151,'Batch 7'!$K$34:$K$606,'Batch 7'!$P$34:$P$606)</f>
        <v>0.36499999999999999</v>
      </c>
      <c r="I1151" s="28">
        <f t="shared" si="53"/>
        <v>27.521320000000056</v>
      </c>
    </row>
    <row r="1152" spans="2:9" ht="20.100000000000001" customHeight="1" x14ac:dyDescent="0.2">
      <c r="B1152" s="20">
        <v>61</v>
      </c>
      <c r="C1152" s="20">
        <v>1136</v>
      </c>
      <c r="D1152" s="20">
        <f>LOOKUP(B1152,'Batch 7'!$K$34:$K$606,'Batch 7'!$L$34:$L$606)</f>
        <v>5670</v>
      </c>
      <c r="E1152" s="20">
        <f>LOOKUP(B1152,'Batch 7'!$C$34:$C$625,'Batch 7'!$E$34:$E$625)</f>
        <v>28400</v>
      </c>
      <c r="F1152" s="20">
        <f t="shared" si="51"/>
        <v>5.67</v>
      </c>
      <c r="G1152" s="20">
        <f t="shared" si="52"/>
        <v>28.4</v>
      </c>
      <c r="H1152" s="26">
        <f>LOOKUP(B1152,'Batch 7'!$K$34:$K$606,'Batch 7'!$P$34:$P$606)</f>
        <v>0.36400000000000005</v>
      </c>
      <c r="I1152" s="28">
        <f t="shared" si="53"/>
        <v>27.543190000000056</v>
      </c>
    </row>
    <row r="1153" spans="2:9" ht="20.100000000000001" customHeight="1" x14ac:dyDescent="0.2">
      <c r="B1153" s="20">
        <v>62</v>
      </c>
      <c r="C1153" s="20">
        <v>1137</v>
      </c>
      <c r="D1153" s="20">
        <f>LOOKUP(B1153,'Batch 7'!$K$34:$K$606,'Batch 7'!$L$34:$L$606)</f>
        <v>5620</v>
      </c>
      <c r="E1153" s="20">
        <f>LOOKUP(B1153,'Batch 7'!$C$34:$C$625,'Batch 7'!$E$34:$E$625)</f>
        <v>28400</v>
      </c>
      <c r="F1153" s="20">
        <f t="shared" si="51"/>
        <v>5.62</v>
      </c>
      <c r="G1153" s="20">
        <f t="shared" si="52"/>
        <v>28.4</v>
      </c>
      <c r="H1153" s="26">
        <f>LOOKUP(B1153,'Batch 7'!$K$34:$K$606,'Batch 7'!$P$34:$P$606)</f>
        <v>0.36400000000000005</v>
      </c>
      <c r="I1153" s="28">
        <f t="shared" si="53"/>
        <v>27.565030000000057</v>
      </c>
    </row>
    <row r="1154" spans="2:9" ht="20.100000000000001" customHeight="1" x14ac:dyDescent="0.2">
      <c r="B1154" s="20">
        <v>63</v>
      </c>
      <c r="C1154" s="20">
        <v>1138</v>
      </c>
      <c r="D1154" s="20">
        <f>LOOKUP(B1154,'Batch 7'!$K$34:$K$606,'Batch 7'!$L$34:$L$606)</f>
        <v>5580</v>
      </c>
      <c r="E1154" s="20">
        <f>LOOKUP(B1154,'Batch 7'!$C$34:$C$625,'Batch 7'!$E$34:$E$625)</f>
        <v>28400</v>
      </c>
      <c r="F1154" s="20">
        <f t="shared" si="51"/>
        <v>5.58</v>
      </c>
      <c r="G1154" s="20">
        <f t="shared" si="52"/>
        <v>28.4</v>
      </c>
      <c r="H1154" s="26">
        <f>LOOKUP(B1154,'Batch 7'!$K$34:$K$606,'Batch 7'!$P$34:$P$606)</f>
        <v>0.36600000000000005</v>
      </c>
      <c r="I1154" s="28">
        <f t="shared" si="53"/>
        <v>27.586930000000056</v>
      </c>
    </row>
    <row r="1155" spans="2:9" ht="20.100000000000001" customHeight="1" x14ac:dyDescent="0.2">
      <c r="B1155" s="20">
        <v>64</v>
      </c>
      <c r="C1155" s="20">
        <v>1139</v>
      </c>
      <c r="D1155" s="20">
        <f>LOOKUP(B1155,'Batch 7'!$K$34:$K$606,'Batch 7'!$L$34:$L$606)</f>
        <v>5550</v>
      </c>
      <c r="E1155" s="20">
        <f>LOOKUP(B1155,'Batch 7'!$C$34:$C$625,'Batch 7'!$E$34:$E$625)</f>
        <v>28400</v>
      </c>
      <c r="F1155" s="20">
        <f t="shared" si="51"/>
        <v>5.55</v>
      </c>
      <c r="G1155" s="20">
        <f t="shared" si="52"/>
        <v>28.4</v>
      </c>
      <c r="H1155" s="26">
        <f>LOOKUP(B1155,'Batch 7'!$K$34:$K$606,'Batch 7'!$P$34:$P$606)</f>
        <v>0.36499999999999999</v>
      </c>
      <c r="I1155" s="28">
        <f t="shared" si="53"/>
        <v>27.608860000000057</v>
      </c>
    </row>
    <row r="1156" spans="2:9" ht="20.100000000000001" customHeight="1" x14ac:dyDescent="0.2">
      <c r="B1156" s="20">
        <v>65</v>
      </c>
      <c r="C1156" s="20">
        <v>1140</v>
      </c>
      <c r="D1156" s="20">
        <f>LOOKUP(B1156,'Batch 7'!$K$34:$K$606,'Batch 7'!$L$34:$L$606)</f>
        <v>5520</v>
      </c>
      <c r="E1156" s="20">
        <f>LOOKUP(B1156,'Batch 7'!$C$34:$C$625,'Batch 7'!$E$34:$E$625)</f>
        <v>28400</v>
      </c>
      <c r="F1156" s="20">
        <f t="shared" si="51"/>
        <v>5.52</v>
      </c>
      <c r="G1156" s="20">
        <f t="shared" si="52"/>
        <v>28.4</v>
      </c>
      <c r="H1156" s="26">
        <f>LOOKUP(B1156,'Batch 7'!$K$34:$K$606,'Batch 7'!$P$34:$P$606)</f>
        <v>0.36499999999999999</v>
      </c>
      <c r="I1156" s="28">
        <f t="shared" si="53"/>
        <v>27.630760000000055</v>
      </c>
    </row>
    <row r="1157" spans="2:9" ht="20.100000000000001" customHeight="1" x14ac:dyDescent="0.2">
      <c r="B1157" s="20">
        <v>66</v>
      </c>
      <c r="C1157" s="20">
        <v>1141</v>
      </c>
      <c r="D1157" s="20">
        <f>LOOKUP(B1157,'Batch 7'!$K$34:$K$606,'Batch 7'!$L$34:$L$606)</f>
        <v>5470</v>
      </c>
      <c r="E1157" s="20">
        <f>LOOKUP(B1157,'Batch 7'!$C$34:$C$625,'Batch 7'!$E$34:$E$625)</f>
        <v>28400</v>
      </c>
      <c r="F1157" s="20">
        <f t="shared" si="51"/>
        <v>5.47</v>
      </c>
      <c r="G1157" s="20">
        <f t="shared" si="52"/>
        <v>28.4</v>
      </c>
      <c r="H1157" s="26">
        <f>LOOKUP(B1157,'Batch 7'!$K$34:$K$606,'Batch 7'!$P$34:$P$606)</f>
        <v>0.36550000000000005</v>
      </c>
      <c r="I1157" s="28">
        <f t="shared" si="53"/>
        <v>27.652675000000055</v>
      </c>
    </row>
    <row r="1158" spans="2:9" ht="20.100000000000001" customHeight="1" x14ac:dyDescent="0.2">
      <c r="B1158" s="20">
        <v>67</v>
      </c>
      <c r="C1158" s="20">
        <v>1142</v>
      </c>
      <c r="D1158" s="20">
        <f>LOOKUP(B1158,'Batch 7'!$K$34:$K$606,'Batch 7'!$L$34:$L$606)</f>
        <v>5450</v>
      </c>
      <c r="E1158" s="20">
        <f>LOOKUP(B1158,'Batch 7'!$C$34:$C$625,'Batch 7'!$E$34:$E$625)</f>
        <v>28500</v>
      </c>
      <c r="F1158" s="20">
        <f t="shared" si="51"/>
        <v>5.45</v>
      </c>
      <c r="G1158" s="20">
        <f t="shared" si="52"/>
        <v>28.5</v>
      </c>
      <c r="H1158" s="26">
        <f>LOOKUP(B1158,'Batch 7'!$K$34:$K$606,'Batch 7'!$P$34:$P$606)</f>
        <v>0.36699999999999999</v>
      </c>
      <c r="I1158" s="28">
        <f t="shared" si="53"/>
        <v>27.674650000000057</v>
      </c>
    </row>
    <row r="1159" spans="2:9" ht="20.100000000000001" customHeight="1" x14ac:dyDescent="0.2">
      <c r="B1159" s="20">
        <v>68</v>
      </c>
      <c r="C1159" s="20">
        <v>1143</v>
      </c>
      <c r="D1159" s="20">
        <f>LOOKUP(B1159,'Batch 7'!$K$34:$K$606,'Batch 7'!$L$34:$L$606)</f>
        <v>5410</v>
      </c>
      <c r="E1159" s="20">
        <f>LOOKUP(B1159,'Batch 7'!$C$34:$C$625,'Batch 7'!$E$34:$E$625)</f>
        <v>28500</v>
      </c>
      <c r="F1159" s="20">
        <f t="shared" si="51"/>
        <v>5.41</v>
      </c>
      <c r="G1159" s="20">
        <f t="shared" si="52"/>
        <v>28.5</v>
      </c>
      <c r="H1159" s="26">
        <f>LOOKUP(B1159,'Batch 7'!$K$34:$K$606,'Batch 7'!$P$34:$P$606)</f>
        <v>0.36650000000000005</v>
      </c>
      <c r="I1159" s="28">
        <f t="shared" si="53"/>
        <v>27.696655000000057</v>
      </c>
    </row>
    <row r="1160" spans="2:9" ht="20.100000000000001" customHeight="1" x14ac:dyDescent="0.2">
      <c r="B1160" s="20">
        <v>69</v>
      </c>
      <c r="C1160" s="20">
        <v>1144</v>
      </c>
      <c r="D1160" s="20">
        <f>LOOKUP(B1160,'Batch 7'!$K$34:$K$606,'Batch 7'!$L$34:$L$606)</f>
        <v>5370</v>
      </c>
      <c r="E1160" s="20">
        <f>LOOKUP(B1160,'Batch 7'!$C$34:$C$625,'Batch 7'!$E$34:$E$625)</f>
        <v>28500</v>
      </c>
      <c r="F1160" s="20">
        <f t="shared" si="51"/>
        <v>5.37</v>
      </c>
      <c r="G1160" s="20">
        <f t="shared" si="52"/>
        <v>28.5</v>
      </c>
      <c r="H1160" s="26">
        <f>LOOKUP(B1160,'Batch 7'!$K$34:$K$606,'Batch 7'!$P$34:$P$606)</f>
        <v>0.36699999999999999</v>
      </c>
      <c r="I1160" s="28">
        <f t="shared" si="53"/>
        <v>27.718660000000057</v>
      </c>
    </row>
    <row r="1161" spans="2:9" ht="20.100000000000001" customHeight="1" x14ac:dyDescent="0.2">
      <c r="B1161" s="20">
        <v>70</v>
      </c>
      <c r="C1161" s="20">
        <v>1145</v>
      </c>
      <c r="D1161" s="20">
        <f>LOOKUP(B1161,'Batch 7'!$K$34:$K$606,'Batch 7'!$L$34:$L$606)</f>
        <v>5340</v>
      </c>
      <c r="E1161" s="20">
        <f>LOOKUP(B1161,'Batch 7'!$C$34:$C$625,'Batch 7'!$E$34:$E$625)</f>
        <v>28600</v>
      </c>
      <c r="F1161" s="20">
        <f t="shared" si="51"/>
        <v>5.34</v>
      </c>
      <c r="G1161" s="20">
        <f t="shared" si="52"/>
        <v>28.6</v>
      </c>
      <c r="H1161" s="26">
        <f>LOOKUP(B1161,'Batch 7'!$K$34:$K$606,'Batch 7'!$P$34:$P$606)</f>
        <v>0.36699999999999999</v>
      </c>
      <c r="I1161" s="28">
        <f t="shared" si="53"/>
        <v>27.740680000000058</v>
      </c>
    </row>
    <row r="1162" spans="2:9" ht="20.100000000000001" customHeight="1" x14ac:dyDescent="0.2">
      <c r="B1162" s="20">
        <v>71</v>
      </c>
      <c r="C1162" s="20">
        <v>1146</v>
      </c>
      <c r="D1162" s="20">
        <f>LOOKUP(B1162,'Batch 7'!$K$34:$K$606,'Batch 7'!$L$34:$L$606)</f>
        <v>5300</v>
      </c>
      <c r="E1162" s="20">
        <f>LOOKUP(B1162,'Batch 7'!$C$34:$C$625,'Batch 7'!$E$34:$E$625)</f>
        <v>28600</v>
      </c>
      <c r="F1162" s="20">
        <f t="shared" si="51"/>
        <v>5.3</v>
      </c>
      <c r="G1162" s="20">
        <f t="shared" si="52"/>
        <v>28.6</v>
      </c>
      <c r="H1162" s="26">
        <f>LOOKUP(B1162,'Batch 7'!$K$34:$K$606,'Batch 7'!$P$34:$P$606)</f>
        <v>0.36749999999999999</v>
      </c>
      <c r="I1162" s="28">
        <f t="shared" si="53"/>
        <v>27.762715000000057</v>
      </c>
    </row>
    <row r="1163" spans="2:9" ht="20.100000000000001" customHeight="1" x14ac:dyDescent="0.2">
      <c r="B1163" s="20">
        <v>72</v>
      </c>
      <c r="C1163" s="20">
        <v>1147</v>
      </c>
      <c r="D1163" s="20">
        <f>LOOKUP(B1163,'Batch 7'!$K$34:$K$606,'Batch 7'!$L$34:$L$606)</f>
        <v>5270</v>
      </c>
      <c r="E1163" s="20">
        <f>LOOKUP(B1163,'Batch 7'!$C$34:$C$625,'Batch 7'!$E$34:$E$625)</f>
        <v>28600</v>
      </c>
      <c r="F1163" s="20">
        <f t="shared" si="51"/>
        <v>5.27</v>
      </c>
      <c r="G1163" s="20">
        <f t="shared" si="52"/>
        <v>28.6</v>
      </c>
      <c r="H1163" s="26">
        <f>LOOKUP(B1163,'Batch 7'!$K$34:$K$606,'Batch 7'!$P$34:$P$606)</f>
        <v>0.36800000000000005</v>
      </c>
      <c r="I1163" s="28">
        <f t="shared" si="53"/>
        <v>27.784780000000058</v>
      </c>
    </row>
    <row r="1164" spans="2:9" ht="20.100000000000001" customHeight="1" x14ac:dyDescent="0.2">
      <c r="B1164" s="20">
        <v>73</v>
      </c>
      <c r="C1164" s="20">
        <v>1148</v>
      </c>
      <c r="D1164" s="20">
        <f>LOOKUP(B1164,'Batch 7'!$K$34:$K$606,'Batch 7'!$L$34:$L$606)</f>
        <v>5240</v>
      </c>
      <c r="E1164" s="20">
        <f>LOOKUP(B1164,'Batch 7'!$C$34:$C$625,'Batch 7'!$E$34:$E$625)</f>
        <v>28600</v>
      </c>
      <c r="F1164" s="20">
        <f t="shared" si="51"/>
        <v>5.24</v>
      </c>
      <c r="G1164" s="20">
        <f t="shared" si="52"/>
        <v>28.6</v>
      </c>
      <c r="H1164" s="26">
        <f>LOOKUP(B1164,'Batch 7'!$K$34:$K$606,'Batch 7'!$P$34:$P$606)</f>
        <v>0.36899999999999999</v>
      </c>
      <c r="I1164" s="28">
        <f t="shared" si="53"/>
        <v>27.80689000000006</v>
      </c>
    </row>
    <row r="1165" spans="2:9" ht="20.100000000000001" customHeight="1" x14ac:dyDescent="0.2">
      <c r="B1165" s="20">
        <v>74</v>
      </c>
      <c r="C1165" s="20">
        <v>1149</v>
      </c>
      <c r="D1165" s="20">
        <f>LOOKUP(B1165,'Batch 7'!$K$34:$K$606,'Batch 7'!$L$34:$L$606)</f>
        <v>5200</v>
      </c>
      <c r="E1165" s="20">
        <f>LOOKUP(B1165,'Batch 7'!$C$34:$C$625,'Batch 7'!$E$34:$E$625)</f>
        <v>28600</v>
      </c>
      <c r="F1165" s="20">
        <f t="shared" si="51"/>
        <v>5.2</v>
      </c>
      <c r="G1165" s="20">
        <f t="shared" si="52"/>
        <v>28.6</v>
      </c>
      <c r="H1165" s="26">
        <f>LOOKUP(B1165,'Batch 7'!$K$34:$K$606,'Batch 7'!$P$34:$P$606)</f>
        <v>0.36899999999999999</v>
      </c>
      <c r="I1165" s="28">
        <f t="shared" si="53"/>
        <v>27.82903000000006</v>
      </c>
    </row>
    <row r="1166" spans="2:9" ht="20.100000000000001" customHeight="1" x14ac:dyDescent="0.2">
      <c r="B1166" s="20">
        <v>75</v>
      </c>
      <c r="C1166" s="20">
        <v>1150</v>
      </c>
      <c r="D1166" s="20">
        <f>LOOKUP(B1166,'Batch 7'!$K$34:$K$606,'Batch 7'!$L$34:$L$606)</f>
        <v>5170</v>
      </c>
      <c r="E1166" s="20">
        <f>LOOKUP(B1166,'Batch 7'!$C$34:$C$625,'Batch 7'!$E$34:$E$625)</f>
        <v>28600</v>
      </c>
      <c r="F1166" s="20">
        <f t="shared" si="51"/>
        <v>5.17</v>
      </c>
      <c r="G1166" s="20">
        <f t="shared" si="52"/>
        <v>28.6</v>
      </c>
      <c r="H1166" s="26">
        <f>LOOKUP(B1166,'Batch 7'!$K$34:$K$606,'Batch 7'!$P$34:$P$606)</f>
        <v>0.36899999999999999</v>
      </c>
      <c r="I1166" s="28">
        <f t="shared" si="53"/>
        <v>27.85117000000006</v>
      </c>
    </row>
    <row r="1167" spans="2:9" ht="20.100000000000001" customHeight="1" x14ac:dyDescent="0.2">
      <c r="B1167" s="20">
        <v>76</v>
      </c>
      <c r="C1167" s="20">
        <v>1151</v>
      </c>
      <c r="D1167" s="20">
        <f>LOOKUP(B1167,'Batch 7'!$K$34:$K$606,'Batch 7'!$L$34:$L$606)</f>
        <v>5130</v>
      </c>
      <c r="E1167" s="20">
        <f>LOOKUP(B1167,'Batch 7'!$C$34:$C$625,'Batch 7'!$E$34:$E$625)</f>
        <v>28600</v>
      </c>
      <c r="F1167" s="20">
        <f t="shared" si="51"/>
        <v>5.13</v>
      </c>
      <c r="G1167" s="20">
        <f t="shared" si="52"/>
        <v>28.6</v>
      </c>
      <c r="H1167" s="26">
        <f>LOOKUP(B1167,'Batch 7'!$K$34:$K$606,'Batch 7'!$P$34:$P$606)</f>
        <v>0.36800000000000005</v>
      </c>
      <c r="I1167" s="28">
        <f t="shared" si="53"/>
        <v>27.873280000000062</v>
      </c>
    </row>
    <row r="1168" spans="2:9" ht="20.100000000000001" customHeight="1" x14ac:dyDescent="0.2">
      <c r="B1168" s="20">
        <v>77</v>
      </c>
      <c r="C1168" s="20">
        <v>1152</v>
      </c>
      <c r="D1168" s="20">
        <f>LOOKUP(B1168,'Batch 7'!$K$34:$K$606,'Batch 7'!$L$34:$L$606)</f>
        <v>5110</v>
      </c>
      <c r="E1168" s="20">
        <f>LOOKUP(B1168,'Batch 7'!$C$34:$C$625,'Batch 7'!$E$34:$E$625)</f>
        <v>28700</v>
      </c>
      <c r="F1168" s="20">
        <f t="shared" si="51"/>
        <v>5.1100000000000003</v>
      </c>
      <c r="G1168" s="20">
        <f t="shared" si="52"/>
        <v>28.7</v>
      </c>
      <c r="H1168" s="26">
        <f>LOOKUP(B1168,'Batch 7'!$K$34:$K$606,'Batch 7'!$P$34:$P$606)</f>
        <v>0.36899999999999999</v>
      </c>
      <c r="I1168" s="28">
        <f t="shared" si="53"/>
        <v>27.895390000000063</v>
      </c>
    </row>
    <row r="1169" spans="2:9" ht="20.100000000000001" customHeight="1" x14ac:dyDescent="0.2">
      <c r="B1169" s="20">
        <v>78</v>
      </c>
      <c r="C1169" s="20">
        <v>1153</v>
      </c>
      <c r="D1169" s="20">
        <f>LOOKUP(B1169,'Batch 7'!$K$34:$K$606,'Batch 7'!$L$34:$L$606)</f>
        <v>5070</v>
      </c>
      <c r="E1169" s="20">
        <f>LOOKUP(B1169,'Batch 7'!$C$34:$C$625,'Batch 7'!$E$34:$E$625)</f>
        <v>28700</v>
      </c>
      <c r="F1169" s="20">
        <f t="shared" ref="F1169:F1232" si="54">D1169/1000</f>
        <v>5.07</v>
      </c>
      <c r="G1169" s="20">
        <f t="shared" ref="G1169:G1232" si="55">E1169/1000</f>
        <v>28.7</v>
      </c>
      <c r="H1169" s="26">
        <f>LOOKUP(B1169,'Batch 7'!$K$34:$K$606,'Batch 7'!$P$34:$P$606)</f>
        <v>0.37000000000000005</v>
      </c>
      <c r="I1169" s="28">
        <f t="shared" si="53"/>
        <v>27.917560000000062</v>
      </c>
    </row>
    <row r="1170" spans="2:9" ht="20.100000000000001" customHeight="1" x14ac:dyDescent="0.2">
      <c r="B1170" s="20">
        <v>79</v>
      </c>
      <c r="C1170" s="20">
        <v>1154</v>
      </c>
      <c r="D1170" s="20">
        <f>LOOKUP(B1170,'Batch 7'!$K$34:$K$606,'Batch 7'!$L$34:$L$606)</f>
        <v>5040</v>
      </c>
      <c r="E1170" s="20">
        <f>LOOKUP(B1170,'Batch 7'!$C$34:$C$625,'Batch 7'!$E$34:$E$625)</f>
        <v>28700</v>
      </c>
      <c r="F1170" s="20">
        <f t="shared" si="54"/>
        <v>5.04</v>
      </c>
      <c r="G1170" s="20">
        <f t="shared" si="55"/>
        <v>28.7</v>
      </c>
      <c r="H1170" s="26">
        <f>LOOKUP(B1170,'Batch 7'!$K$34:$K$606,'Batch 7'!$P$34:$P$606)</f>
        <v>0.371</v>
      </c>
      <c r="I1170" s="28">
        <f t="shared" ref="I1170:I1233" si="56">AVERAGE(H1170,H1169)*((C1170-C1169)/60)*3.6+I1169</f>
        <v>27.939790000000063</v>
      </c>
    </row>
    <row r="1171" spans="2:9" ht="20.100000000000001" customHeight="1" x14ac:dyDescent="0.2">
      <c r="B1171" s="20">
        <v>80</v>
      </c>
      <c r="C1171" s="20">
        <v>1155</v>
      </c>
      <c r="D1171" s="20">
        <f>LOOKUP(B1171,'Batch 7'!$K$34:$K$606,'Batch 7'!$L$34:$L$606)</f>
        <v>5000</v>
      </c>
      <c r="E1171" s="20">
        <f>LOOKUP(B1171,'Batch 7'!$C$34:$C$625,'Batch 7'!$E$34:$E$625)</f>
        <v>28700</v>
      </c>
      <c r="F1171" s="20">
        <f t="shared" si="54"/>
        <v>5</v>
      </c>
      <c r="G1171" s="20">
        <f t="shared" si="55"/>
        <v>28.7</v>
      </c>
      <c r="H1171" s="26">
        <f>LOOKUP(B1171,'Batch 7'!$K$34:$K$606,'Batch 7'!$P$34:$P$606)</f>
        <v>0.37000000000000005</v>
      </c>
      <c r="I1171" s="28">
        <f t="shared" si="56"/>
        <v>27.962020000000063</v>
      </c>
    </row>
    <row r="1172" spans="2:9" ht="20.100000000000001" customHeight="1" x14ac:dyDescent="0.2">
      <c r="B1172" s="20">
        <v>81</v>
      </c>
      <c r="C1172" s="20">
        <v>1156</v>
      </c>
      <c r="D1172" s="20">
        <f>LOOKUP(B1172,'Batch 7'!$K$34:$K$606,'Batch 7'!$L$34:$L$606)</f>
        <v>4960</v>
      </c>
      <c r="E1172" s="20">
        <f>LOOKUP(B1172,'Batch 7'!$C$34:$C$625,'Batch 7'!$E$34:$E$625)</f>
        <v>28700</v>
      </c>
      <c r="F1172" s="20">
        <f t="shared" si="54"/>
        <v>4.96</v>
      </c>
      <c r="G1172" s="20">
        <f t="shared" si="55"/>
        <v>28.7</v>
      </c>
      <c r="H1172" s="26">
        <f>LOOKUP(B1172,'Batch 7'!$K$34:$K$606,'Batch 7'!$P$34:$P$606)</f>
        <v>0.37000000000000005</v>
      </c>
      <c r="I1172" s="28">
        <f t="shared" si="56"/>
        <v>27.984220000000064</v>
      </c>
    </row>
    <row r="1173" spans="2:9" ht="20.100000000000001" customHeight="1" x14ac:dyDescent="0.2">
      <c r="B1173" s="20">
        <v>82</v>
      </c>
      <c r="C1173" s="20">
        <v>1157</v>
      </c>
      <c r="D1173" s="20">
        <f>LOOKUP(B1173,'Batch 7'!$K$34:$K$606,'Batch 7'!$L$34:$L$606)</f>
        <v>4940</v>
      </c>
      <c r="E1173" s="20">
        <f>LOOKUP(B1173,'Batch 7'!$C$34:$C$625,'Batch 7'!$E$34:$E$625)</f>
        <v>28700</v>
      </c>
      <c r="F1173" s="20">
        <f t="shared" si="54"/>
        <v>4.9400000000000004</v>
      </c>
      <c r="G1173" s="20">
        <f t="shared" si="55"/>
        <v>28.7</v>
      </c>
      <c r="H1173" s="26">
        <f>LOOKUP(B1173,'Batch 7'!$K$34:$K$606,'Batch 7'!$P$34:$P$606)</f>
        <v>0.371</v>
      </c>
      <c r="I1173" s="28">
        <f t="shared" si="56"/>
        <v>28.006450000000065</v>
      </c>
    </row>
    <row r="1174" spans="2:9" ht="20.100000000000001" customHeight="1" x14ac:dyDescent="0.2">
      <c r="B1174" s="20">
        <v>83</v>
      </c>
      <c r="C1174" s="20">
        <v>1158</v>
      </c>
      <c r="D1174" s="20">
        <f>LOOKUP(B1174,'Batch 7'!$K$34:$K$606,'Batch 7'!$L$34:$L$606)</f>
        <v>4900</v>
      </c>
      <c r="E1174" s="20">
        <f>LOOKUP(B1174,'Batch 7'!$C$34:$C$625,'Batch 7'!$E$34:$E$625)</f>
        <v>28700</v>
      </c>
      <c r="F1174" s="20">
        <f t="shared" si="54"/>
        <v>4.9000000000000004</v>
      </c>
      <c r="G1174" s="20">
        <f t="shared" si="55"/>
        <v>28.7</v>
      </c>
      <c r="H1174" s="26">
        <f>LOOKUP(B1174,'Batch 7'!$K$34:$K$606,'Batch 7'!$P$34:$P$606)</f>
        <v>0.37200000000000005</v>
      </c>
      <c r="I1174" s="28">
        <f t="shared" si="56"/>
        <v>28.028740000000067</v>
      </c>
    </row>
    <row r="1175" spans="2:9" ht="20.100000000000001" customHeight="1" x14ac:dyDescent="0.2">
      <c r="B1175" s="20">
        <v>84</v>
      </c>
      <c r="C1175" s="20">
        <v>1159</v>
      </c>
      <c r="D1175" s="20">
        <f>LOOKUP(B1175,'Batch 7'!$K$34:$K$606,'Batch 7'!$L$34:$L$606)</f>
        <v>4870</v>
      </c>
      <c r="E1175" s="20">
        <f>LOOKUP(B1175,'Batch 7'!$C$34:$C$625,'Batch 7'!$E$34:$E$625)</f>
        <v>28700</v>
      </c>
      <c r="F1175" s="20">
        <f t="shared" si="54"/>
        <v>4.87</v>
      </c>
      <c r="G1175" s="20">
        <f t="shared" si="55"/>
        <v>28.7</v>
      </c>
      <c r="H1175" s="26">
        <f>LOOKUP(B1175,'Batch 7'!$K$34:$K$606,'Batch 7'!$P$34:$P$606)</f>
        <v>0.37200000000000005</v>
      </c>
      <c r="I1175" s="28">
        <f t="shared" si="56"/>
        <v>28.051060000000067</v>
      </c>
    </row>
    <row r="1176" spans="2:9" ht="20.100000000000001" customHeight="1" x14ac:dyDescent="0.2">
      <c r="B1176" s="20">
        <v>85</v>
      </c>
      <c r="C1176" s="20">
        <v>1160</v>
      </c>
      <c r="D1176" s="20">
        <f>LOOKUP(B1176,'Batch 7'!$K$34:$K$606,'Batch 7'!$L$34:$L$606)</f>
        <v>4830</v>
      </c>
      <c r="E1176" s="20">
        <f>LOOKUP(B1176,'Batch 7'!$C$34:$C$625,'Batch 7'!$E$34:$E$625)</f>
        <v>28700</v>
      </c>
      <c r="F1176" s="20">
        <f t="shared" si="54"/>
        <v>4.83</v>
      </c>
      <c r="G1176" s="20">
        <f t="shared" si="55"/>
        <v>28.7</v>
      </c>
      <c r="H1176" s="26">
        <f>LOOKUP(B1176,'Batch 7'!$K$34:$K$606,'Batch 7'!$P$34:$P$606)</f>
        <v>0.373</v>
      </c>
      <c r="I1176" s="28">
        <f t="shared" si="56"/>
        <v>28.073410000000067</v>
      </c>
    </row>
    <row r="1177" spans="2:9" ht="20.100000000000001" customHeight="1" x14ac:dyDescent="0.2">
      <c r="B1177" s="20">
        <v>86</v>
      </c>
      <c r="C1177" s="20">
        <v>1161</v>
      </c>
      <c r="D1177" s="20">
        <f>LOOKUP(B1177,'Batch 7'!$K$34:$K$606,'Batch 7'!$L$34:$L$606)</f>
        <v>4800</v>
      </c>
      <c r="E1177" s="20">
        <f>LOOKUP(B1177,'Batch 7'!$C$34:$C$625,'Batch 7'!$E$34:$E$625)</f>
        <v>28700</v>
      </c>
      <c r="F1177" s="20">
        <f t="shared" si="54"/>
        <v>4.8</v>
      </c>
      <c r="G1177" s="20">
        <f t="shared" si="55"/>
        <v>28.7</v>
      </c>
      <c r="H1177" s="26">
        <f>LOOKUP(B1177,'Batch 7'!$K$34:$K$606,'Batch 7'!$P$34:$P$606)</f>
        <v>0.37200000000000005</v>
      </c>
      <c r="I1177" s="28">
        <f t="shared" si="56"/>
        <v>28.095760000000066</v>
      </c>
    </row>
    <row r="1178" spans="2:9" ht="20.100000000000001" customHeight="1" x14ac:dyDescent="0.2">
      <c r="B1178" s="20">
        <v>87</v>
      </c>
      <c r="C1178" s="20">
        <v>1162</v>
      </c>
      <c r="D1178" s="20">
        <f>LOOKUP(B1178,'Batch 7'!$K$34:$K$606,'Batch 7'!$L$34:$L$606)</f>
        <v>4770</v>
      </c>
      <c r="E1178" s="20">
        <f>LOOKUP(B1178,'Batch 7'!$C$34:$C$625,'Batch 7'!$E$34:$E$625)</f>
        <v>28700</v>
      </c>
      <c r="F1178" s="20">
        <f t="shared" si="54"/>
        <v>4.7699999999999996</v>
      </c>
      <c r="G1178" s="20">
        <f t="shared" si="55"/>
        <v>28.7</v>
      </c>
      <c r="H1178" s="26">
        <f>LOOKUP(B1178,'Batch 7'!$K$34:$K$606,'Batch 7'!$P$34:$P$606)</f>
        <v>0.37350000000000005</v>
      </c>
      <c r="I1178" s="28">
        <f t="shared" si="56"/>
        <v>28.118125000000067</v>
      </c>
    </row>
    <row r="1179" spans="2:9" ht="20.100000000000001" customHeight="1" x14ac:dyDescent="0.2">
      <c r="B1179" s="20">
        <v>88</v>
      </c>
      <c r="C1179" s="20">
        <v>1163</v>
      </c>
      <c r="D1179" s="20">
        <f>LOOKUP(B1179,'Batch 7'!$K$34:$K$606,'Batch 7'!$L$34:$L$606)</f>
        <v>4740</v>
      </c>
      <c r="E1179" s="20">
        <f>LOOKUP(B1179,'Batch 7'!$C$34:$C$625,'Batch 7'!$E$34:$E$625)</f>
        <v>28700</v>
      </c>
      <c r="F1179" s="20">
        <f t="shared" si="54"/>
        <v>4.74</v>
      </c>
      <c r="G1179" s="20">
        <f t="shared" si="55"/>
        <v>28.7</v>
      </c>
      <c r="H1179" s="26">
        <f>LOOKUP(B1179,'Batch 7'!$K$34:$K$606,'Batch 7'!$P$34:$P$606)</f>
        <v>0.37350000000000005</v>
      </c>
      <c r="I1179" s="28">
        <f t="shared" si="56"/>
        <v>28.140535000000067</v>
      </c>
    </row>
    <row r="1180" spans="2:9" ht="20.100000000000001" customHeight="1" x14ac:dyDescent="0.2">
      <c r="B1180" s="20">
        <v>89</v>
      </c>
      <c r="C1180" s="20">
        <v>1164</v>
      </c>
      <c r="D1180" s="20">
        <f>LOOKUP(B1180,'Batch 7'!$K$34:$K$606,'Batch 7'!$L$34:$L$606)</f>
        <v>4700</v>
      </c>
      <c r="E1180" s="20">
        <f>LOOKUP(B1180,'Batch 7'!$C$34:$C$625,'Batch 7'!$E$34:$E$625)</f>
        <v>28800</v>
      </c>
      <c r="F1180" s="20">
        <f t="shared" si="54"/>
        <v>4.7</v>
      </c>
      <c r="G1180" s="20">
        <f t="shared" si="55"/>
        <v>28.8</v>
      </c>
      <c r="H1180" s="26">
        <f>LOOKUP(B1180,'Batch 7'!$K$34:$K$606,'Batch 7'!$P$34:$P$606)</f>
        <v>0.373</v>
      </c>
      <c r="I1180" s="28">
        <f t="shared" si="56"/>
        <v>28.162930000000067</v>
      </c>
    </row>
    <row r="1181" spans="2:9" ht="20.100000000000001" customHeight="1" x14ac:dyDescent="0.2">
      <c r="B1181" s="20">
        <v>90</v>
      </c>
      <c r="C1181" s="20">
        <v>1165</v>
      </c>
      <c r="D1181" s="20">
        <f>LOOKUP(B1181,'Batch 7'!$K$34:$K$606,'Batch 7'!$L$34:$L$606)</f>
        <v>4680</v>
      </c>
      <c r="E1181" s="20">
        <f>LOOKUP(B1181,'Batch 7'!$C$34:$C$625,'Batch 7'!$E$34:$E$625)</f>
        <v>28800</v>
      </c>
      <c r="F1181" s="20">
        <f t="shared" si="54"/>
        <v>4.68</v>
      </c>
      <c r="G1181" s="20">
        <f t="shared" si="55"/>
        <v>28.8</v>
      </c>
      <c r="H1181" s="26">
        <f>LOOKUP(B1181,'Batch 7'!$K$34:$K$606,'Batch 7'!$P$34:$P$606)</f>
        <v>0.37450000000000006</v>
      </c>
      <c r="I1181" s="28">
        <f t="shared" si="56"/>
        <v>28.185355000000065</v>
      </c>
    </row>
    <row r="1182" spans="2:9" ht="20.100000000000001" customHeight="1" x14ac:dyDescent="0.2">
      <c r="B1182" s="20">
        <v>91</v>
      </c>
      <c r="C1182" s="20">
        <v>1166</v>
      </c>
      <c r="D1182" s="20">
        <f>LOOKUP(B1182,'Batch 7'!$K$34:$K$606,'Batch 7'!$L$34:$L$606)</f>
        <v>4640</v>
      </c>
      <c r="E1182" s="20">
        <f>LOOKUP(B1182,'Batch 7'!$C$34:$C$625,'Batch 7'!$E$34:$E$625)</f>
        <v>28800</v>
      </c>
      <c r="F1182" s="20">
        <f t="shared" si="54"/>
        <v>4.6399999999999997</v>
      </c>
      <c r="G1182" s="20">
        <f t="shared" si="55"/>
        <v>28.8</v>
      </c>
      <c r="H1182" s="26">
        <f>LOOKUP(B1182,'Batch 7'!$K$34:$K$606,'Batch 7'!$P$34:$P$606)</f>
        <v>0.375</v>
      </c>
      <c r="I1182" s="28">
        <f t="shared" si="56"/>
        <v>28.207840000000065</v>
      </c>
    </row>
    <row r="1183" spans="2:9" ht="20.100000000000001" customHeight="1" x14ac:dyDescent="0.2">
      <c r="B1183" s="20">
        <v>92</v>
      </c>
      <c r="C1183" s="20">
        <v>1167</v>
      </c>
      <c r="D1183" s="20">
        <f>LOOKUP(B1183,'Batch 7'!$K$34:$K$606,'Batch 7'!$L$34:$L$606)</f>
        <v>4630</v>
      </c>
      <c r="E1183" s="20">
        <f>LOOKUP(B1183,'Batch 7'!$C$34:$C$625,'Batch 7'!$E$34:$E$625)</f>
        <v>28800</v>
      </c>
      <c r="F1183" s="20">
        <f t="shared" si="54"/>
        <v>4.63</v>
      </c>
      <c r="G1183" s="20">
        <f t="shared" si="55"/>
        <v>28.8</v>
      </c>
      <c r="H1183" s="26">
        <f>LOOKUP(B1183,'Batch 7'!$K$34:$K$606,'Batch 7'!$P$34:$P$606)</f>
        <v>0.37400000000000005</v>
      </c>
      <c r="I1183" s="28">
        <f t="shared" si="56"/>
        <v>28.230310000000063</v>
      </c>
    </row>
    <row r="1184" spans="2:9" ht="20.100000000000001" customHeight="1" x14ac:dyDescent="0.2">
      <c r="B1184" s="20">
        <v>93</v>
      </c>
      <c r="C1184" s="20">
        <v>1168</v>
      </c>
      <c r="D1184" s="20">
        <f>LOOKUP(B1184,'Batch 7'!$K$34:$K$606,'Batch 7'!$L$34:$L$606)</f>
        <v>4600</v>
      </c>
      <c r="E1184" s="20">
        <f>LOOKUP(B1184,'Batch 7'!$C$34:$C$625,'Batch 7'!$E$34:$E$625)</f>
        <v>28800</v>
      </c>
      <c r="F1184" s="20">
        <f t="shared" si="54"/>
        <v>4.5999999999999996</v>
      </c>
      <c r="G1184" s="20">
        <f t="shared" si="55"/>
        <v>28.8</v>
      </c>
      <c r="H1184" s="26">
        <f>LOOKUP(B1184,'Batch 7'!$K$34:$K$606,'Batch 7'!$P$34:$P$606)</f>
        <v>0.3755</v>
      </c>
      <c r="I1184" s="28">
        <f t="shared" si="56"/>
        <v>28.252795000000063</v>
      </c>
    </row>
    <row r="1185" spans="2:9" ht="20.100000000000001" customHeight="1" x14ac:dyDescent="0.2">
      <c r="B1185" s="20">
        <v>94</v>
      </c>
      <c r="C1185" s="20">
        <v>1169</v>
      </c>
      <c r="D1185" s="20">
        <f>LOOKUP(B1185,'Batch 7'!$K$34:$K$606,'Batch 7'!$L$34:$L$606)</f>
        <v>4570</v>
      </c>
      <c r="E1185" s="20">
        <f>LOOKUP(B1185,'Batch 7'!$C$34:$C$625,'Batch 7'!$E$34:$E$625)</f>
        <v>28800</v>
      </c>
      <c r="F1185" s="20">
        <f t="shared" si="54"/>
        <v>4.57</v>
      </c>
      <c r="G1185" s="20">
        <f t="shared" si="55"/>
        <v>28.8</v>
      </c>
      <c r="H1185" s="26">
        <f>LOOKUP(B1185,'Batch 7'!$K$34:$K$606,'Batch 7'!$P$34:$P$606)</f>
        <v>0.376</v>
      </c>
      <c r="I1185" s="28">
        <f t="shared" si="56"/>
        <v>28.275340000000064</v>
      </c>
    </row>
    <row r="1186" spans="2:9" ht="20.100000000000001" customHeight="1" x14ac:dyDescent="0.2">
      <c r="B1186" s="20">
        <v>95</v>
      </c>
      <c r="C1186" s="20">
        <v>1170</v>
      </c>
      <c r="D1186" s="20">
        <f>LOOKUP(B1186,'Batch 7'!$K$34:$K$606,'Batch 7'!$L$34:$L$606)</f>
        <v>4550</v>
      </c>
      <c r="E1186" s="20">
        <f>LOOKUP(B1186,'Batch 7'!$C$34:$C$625,'Batch 7'!$E$34:$E$625)</f>
        <v>28800</v>
      </c>
      <c r="F1186" s="20">
        <f t="shared" si="54"/>
        <v>4.55</v>
      </c>
      <c r="G1186" s="20">
        <f t="shared" si="55"/>
        <v>28.8</v>
      </c>
      <c r="H1186" s="26">
        <f>LOOKUP(B1186,'Batch 7'!$K$34:$K$606,'Batch 7'!$P$34:$P$606)</f>
        <v>0.376</v>
      </c>
      <c r="I1186" s="28">
        <f t="shared" si="56"/>
        <v>28.297900000000062</v>
      </c>
    </row>
    <row r="1187" spans="2:9" ht="20.100000000000001" customHeight="1" x14ac:dyDescent="0.2">
      <c r="B1187" s="20">
        <v>96</v>
      </c>
      <c r="C1187" s="20">
        <v>1171</v>
      </c>
      <c r="D1187" s="20">
        <f>LOOKUP(B1187,'Batch 7'!$K$34:$K$606,'Batch 7'!$L$34:$L$606)</f>
        <v>4510</v>
      </c>
      <c r="E1187" s="20">
        <f>LOOKUP(B1187,'Batch 7'!$C$34:$C$625,'Batch 7'!$E$34:$E$625)</f>
        <v>28800</v>
      </c>
      <c r="F1187" s="20">
        <f t="shared" si="54"/>
        <v>4.51</v>
      </c>
      <c r="G1187" s="20">
        <f t="shared" si="55"/>
        <v>28.8</v>
      </c>
      <c r="H1187" s="26">
        <f>LOOKUP(B1187,'Batch 7'!$K$34:$K$606,'Batch 7'!$P$34:$P$606)</f>
        <v>0.377</v>
      </c>
      <c r="I1187" s="28">
        <f t="shared" si="56"/>
        <v>28.320490000000063</v>
      </c>
    </row>
    <row r="1188" spans="2:9" ht="20.100000000000001" customHeight="1" x14ac:dyDescent="0.2">
      <c r="B1188" s="20">
        <v>97</v>
      </c>
      <c r="C1188" s="20">
        <v>1172</v>
      </c>
      <c r="D1188" s="20">
        <f>LOOKUP(B1188,'Batch 7'!$K$34:$K$606,'Batch 7'!$L$34:$L$606)</f>
        <v>4480</v>
      </c>
      <c r="E1188" s="20">
        <f>LOOKUP(B1188,'Batch 7'!$C$34:$C$625,'Batch 7'!$E$34:$E$625)</f>
        <v>28800</v>
      </c>
      <c r="F1188" s="20">
        <f t="shared" si="54"/>
        <v>4.4800000000000004</v>
      </c>
      <c r="G1188" s="20">
        <f t="shared" si="55"/>
        <v>28.8</v>
      </c>
      <c r="H1188" s="26">
        <f>LOOKUP(B1188,'Batch 7'!$K$34:$K$606,'Batch 7'!$P$34:$P$606)</f>
        <v>0.377</v>
      </c>
      <c r="I1188" s="28">
        <f t="shared" si="56"/>
        <v>28.343110000000063</v>
      </c>
    </row>
    <row r="1189" spans="2:9" ht="20.100000000000001" customHeight="1" x14ac:dyDescent="0.2">
      <c r="B1189" s="20">
        <v>98</v>
      </c>
      <c r="C1189" s="20">
        <v>1173</v>
      </c>
      <c r="D1189" s="20">
        <f>LOOKUP(B1189,'Batch 7'!$K$34:$K$606,'Batch 7'!$L$34:$L$606)</f>
        <v>4440</v>
      </c>
      <c r="E1189" s="20">
        <f>LOOKUP(B1189,'Batch 7'!$C$34:$C$625,'Batch 7'!$E$34:$E$625)</f>
        <v>28800</v>
      </c>
      <c r="F1189" s="20">
        <f t="shared" si="54"/>
        <v>4.4400000000000004</v>
      </c>
      <c r="G1189" s="20">
        <f t="shared" si="55"/>
        <v>28.8</v>
      </c>
      <c r="H1189" s="26">
        <f>LOOKUP(B1189,'Batch 7'!$K$34:$K$606,'Batch 7'!$P$34:$P$606)</f>
        <v>0.377</v>
      </c>
      <c r="I1189" s="28">
        <f t="shared" si="56"/>
        <v>28.365730000000063</v>
      </c>
    </row>
    <row r="1190" spans="2:9" ht="20.100000000000001" customHeight="1" x14ac:dyDescent="0.2">
      <c r="B1190" s="20">
        <v>99</v>
      </c>
      <c r="C1190" s="20">
        <v>1174</v>
      </c>
      <c r="D1190" s="20">
        <f>LOOKUP(B1190,'Batch 7'!$K$34:$K$606,'Batch 7'!$L$34:$L$606)</f>
        <v>4410</v>
      </c>
      <c r="E1190" s="20">
        <f>LOOKUP(B1190,'Batch 7'!$C$34:$C$625,'Batch 7'!$E$34:$E$625)</f>
        <v>28800</v>
      </c>
      <c r="F1190" s="20">
        <f t="shared" si="54"/>
        <v>4.41</v>
      </c>
      <c r="G1190" s="20">
        <f t="shared" si="55"/>
        <v>28.8</v>
      </c>
      <c r="H1190" s="26">
        <f>LOOKUP(B1190,'Batch 7'!$K$34:$K$606,'Batch 7'!$P$34:$P$606)</f>
        <v>0.37850000000000006</v>
      </c>
      <c r="I1190" s="28">
        <f t="shared" si="56"/>
        <v>28.388395000000063</v>
      </c>
    </row>
    <row r="1191" spans="2:9" ht="20.100000000000001" customHeight="1" x14ac:dyDescent="0.2">
      <c r="B1191" s="20">
        <v>100</v>
      </c>
      <c r="C1191" s="20">
        <v>1175</v>
      </c>
      <c r="D1191" s="20">
        <f>LOOKUP(B1191,'Batch 7'!$K$34:$K$606,'Batch 7'!$L$34:$L$606)</f>
        <v>4370</v>
      </c>
      <c r="E1191" s="20">
        <f>LOOKUP(B1191,'Batch 7'!$C$34:$C$625,'Batch 7'!$E$34:$E$625)</f>
        <v>28800</v>
      </c>
      <c r="F1191" s="20">
        <f t="shared" si="54"/>
        <v>4.37</v>
      </c>
      <c r="G1191" s="20">
        <f t="shared" si="55"/>
        <v>28.8</v>
      </c>
      <c r="H1191" s="26">
        <f>LOOKUP(B1191,'Batch 7'!$K$34:$K$606,'Batch 7'!$P$34:$P$606)</f>
        <v>0.37850000000000006</v>
      </c>
      <c r="I1191" s="28">
        <f t="shared" si="56"/>
        <v>28.411105000000063</v>
      </c>
    </row>
    <row r="1192" spans="2:9" ht="20.100000000000001" customHeight="1" x14ac:dyDescent="0.2">
      <c r="B1192" s="20">
        <v>101</v>
      </c>
      <c r="C1192" s="20">
        <v>1176</v>
      </c>
      <c r="D1192" s="20">
        <f>LOOKUP(B1192,'Batch 7'!$K$34:$K$606,'Batch 7'!$L$34:$L$606)</f>
        <v>4340</v>
      </c>
      <c r="E1192" s="20">
        <f>LOOKUP(B1192,'Batch 7'!$C$34:$C$625,'Batch 7'!$E$34:$E$625)</f>
        <v>28800</v>
      </c>
      <c r="F1192" s="20">
        <f t="shared" si="54"/>
        <v>4.34</v>
      </c>
      <c r="G1192" s="20">
        <f t="shared" si="55"/>
        <v>28.8</v>
      </c>
      <c r="H1192" s="26">
        <f>LOOKUP(B1192,'Batch 7'!$K$34:$K$606,'Batch 7'!$P$34:$P$606)</f>
        <v>0.38</v>
      </c>
      <c r="I1192" s="28">
        <f t="shared" si="56"/>
        <v>28.433860000000063</v>
      </c>
    </row>
    <row r="1193" spans="2:9" ht="20.100000000000001" customHeight="1" x14ac:dyDescent="0.2">
      <c r="B1193" s="20">
        <v>102</v>
      </c>
      <c r="C1193" s="20">
        <v>1177</v>
      </c>
      <c r="D1193" s="20">
        <f>LOOKUP(B1193,'Batch 7'!$K$34:$K$606,'Batch 7'!$L$34:$L$606)</f>
        <v>4320</v>
      </c>
      <c r="E1193" s="20">
        <f>LOOKUP(B1193,'Batch 7'!$C$34:$C$625,'Batch 7'!$E$34:$E$625)</f>
        <v>28900</v>
      </c>
      <c r="F1193" s="20">
        <f t="shared" si="54"/>
        <v>4.32</v>
      </c>
      <c r="G1193" s="20">
        <f t="shared" si="55"/>
        <v>28.9</v>
      </c>
      <c r="H1193" s="26">
        <f>LOOKUP(B1193,'Batch 7'!$K$34:$K$606,'Batch 7'!$P$34:$P$606)</f>
        <v>0.38100000000000001</v>
      </c>
      <c r="I1193" s="28">
        <f t="shared" si="56"/>
        <v>28.456690000000062</v>
      </c>
    </row>
    <row r="1194" spans="2:9" ht="20.100000000000001" customHeight="1" x14ac:dyDescent="0.2">
      <c r="B1194" s="20">
        <v>103</v>
      </c>
      <c r="C1194" s="20">
        <v>1178</v>
      </c>
      <c r="D1194" s="20">
        <f>LOOKUP(B1194,'Batch 7'!$K$34:$K$606,'Batch 7'!$L$34:$L$606)</f>
        <v>4280</v>
      </c>
      <c r="E1194" s="20">
        <f>LOOKUP(B1194,'Batch 7'!$C$34:$C$625,'Batch 7'!$E$34:$E$625)</f>
        <v>28900</v>
      </c>
      <c r="F1194" s="20">
        <f t="shared" si="54"/>
        <v>4.28</v>
      </c>
      <c r="G1194" s="20">
        <f t="shared" si="55"/>
        <v>28.9</v>
      </c>
      <c r="H1194" s="26">
        <f>LOOKUP(B1194,'Batch 7'!$K$34:$K$606,'Batch 7'!$P$34:$P$606)</f>
        <v>0.38</v>
      </c>
      <c r="I1194" s="28">
        <f t="shared" si="56"/>
        <v>28.479520000000061</v>
      </c>
    </row>
    <row r="1195" spans="2:9" ht="20.100000000000001" customHeight="1" x14ac:dyDescent="0.2">
      <c r="B1195" s="20">
        <v>104</v>
      </c>
      <c r="C1195" s="20">
        <v>1179</v>
      </c>
      <c r="D1195" s="20">
        <f>LOOKUP(B1195,'Batch 7'!$K$34:$K$606,'Batch 7'!$L$34:$L$606)</f>
        <v>4250</v>
      </c>
      <c r="E1195" s="20">
        <f>LOOKUP(B1195,'Batch 7'!$C$34:$C$625,'Batch 7'!$E$34:$E$625)</f>
        <v>28900</v>
      </c>
      <c r="F1195" s="20">
        <f t="shared" si="54"/>
        <v>4.25</v>
      </c>
      <c r="G1195" s="20">
        <f t="shared" si="55"/>
        <v>28.9</v>
      </c>
      <c r="H1195" s="26">
        <f>LOOKUP(B1195,'Batch 7'!$K$34:$K$606,'Batch 7'!$P$34:$P$606)</f>
        <v>0.3805</v>
      </c>
      <c r="I1195" s="28">
        <f t="shared" si="56"/>
        <v>28.502335000000063</v>
      </c>
    </row>
    <row r="1196" spans="2:9" ht="20.100000000000001" customHeight="1" x14ac:dyDescent="0.2">
      <c r="B1196" s="20">
        <v>105</v>
      </c>
      <c r="C1196" s="20">
        <v>1180</v>
      </c>
      <c r="D1196" s="20">
        <f>LOOKUP(B1196,'Batch 7'!$K$34:$K$606,'Batch 7'!$L$34:$L$606)</f>
        <v>4220</v>
      </c>
      <c r="E1196" s="20">
        <f>LOOKUP(B1196,'Batch 7'!$C$34:$C$625,'Batch 7'!$E$34:$E$625)</f>
        <v>28900</v>
      </c>
      <c r="F1196" s="20">
        <f t="shared" si="54"/>
        <v>4.22</v>
      </c>
      <c r="G1196" s="20">
        <f t="shared" si="55"/>
        <v>28.9</v>
      </c>
      <c r="H1196" s="26">
        <f>LOOKUP(B1196,'Batch 7'!$K$34:$K$606,'Batch 7'!$P$34:$P$606)</f>
        <v>0.38100000000000001</v>
      </c>
      <c r="I1196" s="28">
        <f t="shared" si="56"/>
        <v>28.525180000000063</v>
      </c>
    </row>
    <row r="1197" spans="2:9" ht="20.100000000000001" customHeight="1" x14ac:dyDescent="0.2">
      <c r="B1197" s="20">
        <v>106</v>
      </c>
      <c r="C1197" s="20">
        <v>1181</v>
      </c>
      <c r="D1197" s="20">
        <f>LOOKUP(B1197,'Batch 7'!$K$34:$K$606,'Batch 7'!$L$34:$L$606)</f>
        <v>4190</v>
      </c>
      <c r="E1197" s="20">
        <f>LOOKUP(B1197,'Batch 7'!$C$34:$C$625,'Batch 7'!$E$34:$E$625)</f>
        <v>28900</v>
      </c>
      <c r="F1197" s="20">
        <f t="shared" si="54"/>
        <v>4.1900000000000004</v>
      </c>
      <c r="G1197" s="20">
        <f t="shared" si="55"/>
        <v>28.9</v>
      </c>
      <c r="H1197" s="26">
        <f>LOOKUP(B1197,'Batch 7'!$K$34:$K$606,'Batch 7'!$P$34:$P$606)</f>
        <v>0.38150000000000001</v>
      </c>
      <c r="I1197" s="28">
        <f t="shared" si="56"/>
        <v>28.548055000000062</v>
      </c>
    </row>
    <row r="1198" spans="2:9" ht="20.100000000000001" customHeight="1" x14ac:dyDescent="0.2">
      <c r="B1198" s="20">
        <v>107</v>
      </c>
      <c r="C1198" s="20">
        <v>1182</v>
      </c>
      <c r="D1198" s="20">
        <f>LOOKUP(B1198,'Batch 7'!$K$34:$K$606,'Batch 7'!$L$34:$L$606)</f>
        <v>4150</v>
      </c>
      <c r="E1198" s="20">
        <f>LOOKUP(B1198,'Batch 7'!$C$34:$C$625,'Batch 7'!$E$34:$E$625)</f>
        <v>28900</v>
      </c>
      <c r="F1198" s="20">
        <f t="shared" si="54"/>
        <v>4.1500000000000004</v>
      </c>
      <c r="G1198" s="20">
        <f t="shared" si="55"/>
        <v>28.9</v>
      </c>
      <c r="H1198" s="26">
        <f>LOOKUP(B1198,'Batch 7'!$K$34:$K$606,'Batch 7'!$P$34:$P$606)</f>
        <v>0.38100000000000001</v>
      </c>
      <c r="I1198" s="28">
        <f t="shared" si="56"/>
        <v>28.570930000000061</v>
      </c>
    </row>
    <row r="1199" spans="2:9" ht="20.100000000000001" customHeight="1" x14ac:dyDescent="0.2">
      <c r="B1199" s="20">
        <v>108</v>
      </c>
      <c r="C1199" s="20">
        <v>1183</v>
      </c>
      <c r="D1199" s="20">
        <f>LOOKUP(B1199,'Batch 7'!$K$34:$K$606,'Batch 7'!$L$34:$L$606)</f>
        <v>4120</v>
      </c>
      <c r="E1199" s="20">
        <f>LOOKUP(B1199,'Batch 7'!$C$34:$C$625,'Batch 7'!$E$34:$E$625)</f>
        <v>28900</v>
      </c>
      <c r="F1199" s="20">
        <f t="shared" si="54"/>
        <v>4.12</v>
      </c>
      <c r="G1199" s="20">
        <f t="shared" si="55"/>
        <v>28.9</v>
      </c>
      <c r="H1199" s="26">
        <f>LOOKUP(B1199,'Batch 7'!$K$34:$K$606,'Batch 7'!$P$34:$P$606)</f>
        <v>0.38150000000000001</v>
      </c>
      <c r="I1199" s="28">
        <f t="shared" si="56"/>
        <v>28.59380500000006</v>
      </c>
    </row>
    <row r="1200" spans="2:9" ht="20.100000000000001" customHeight="1" x14ac:dyDescent="0.2">
      <c r="B1200" s="20">
        <v>109</v>
      </c>
      <c r="C1200" s="20">
        <v>1184</v>
      </c>
      <c r="D1200" s="20">
        <f>LOOKUP(B1200,'Batch 7'!$K$34:$K$606,'Batch 7'!$L$34:$L$606)</f>
        <v>4090</v>
      </c>
      <c r="E1200" s="20">
        <f>LOOKUP(B1200,'Batch 7'!$C$34:$C$625,'Batch 7'!$E$34:$E$625)</f>
        <v>28900</v>
      </c>
      <c r="F1200" s="20">
        <f t="shared" si="54"/>
        <v>4.09</v>
      </c>
      <c r="G1200" s="20">
        <f t="shared" si="55"/>
        <v>28.9</v>
      </c>
      <c r="H1200" s="26">
        <f>LOOKUP(B1200,'Batch 7'!$K$34:$K$606,'Batch 7'!$P$34:$P$606)</f>
        <v>0.38300000000000001</v>
      </c>
      <c r="I1200" s="28">
        <f t="shared" si="56"/>
        <v>28.61674000000006</v>
      </c>
    </row>
    <row r="1201" spans="2:9" ht="20.100000000000001" customHeight="1" x14ac:dyDescent="0.2">
      <c r="B1201" s="20">
        <v>110</v>
      </c>
      <c r="C1201" s="20">
        <v>1185</v>
      </c>
      <c r="D1201" s="20">
        <f>LOOKUP(B1201,'Batch 7'!$K$34:$K$606,'Batch 7'!$L$34:$L$606)</f>
        <v>4060</v>
      </c>
      <c r="E1201" s="20">
        <f>LOOKUP(B1201,'Batch 7'!$C$34:$C$625,'Batch 7'!$E$34:$E$625)</f>
        <v>28900</v>
      </c>
      <c r="F1201" s="20">
        <f t="shared" si="54"/>
        <v>4.0599999999999996</v>
      </c>
      <c r="G1201" s="20">
        <f t="shared" si="55"/>
        <v>28.9</v>
      </c>
      <c r="H1201" s="26">
        <f>LOOKUP(B1201,'Batch 7'!$K$34:$K$606,'Batch 7'!$P$34:$P$606)</f>
        <v>0.38300000000000001</v>
      </c>
      <c r="I1201" s="28">
        <f t="shared" si="56"/>
        <v>28.639720000000061</v>
      </c>
    </row>
    <row r="1202" spans="2:9" ht="20.100000000000001" customHeight="1" x14ac:dyDescent="0.2">
      <c r="B1202" s="20">
        <v>111</v>
      </c>
      <c r="C1202" s="20">
        <v>1186</v>
      </c>
      <c r="D1202" s="20">
        <f>LOOKUP(B1202,'Batch 7'!$K$34:$K$606,'Batch 7'!$L$34:$L$606)</f>
        <v>4030</v>
      </c>
      <c r="E1202" s="20">
        <f>LOOKUP(B1202,'Batch 7'!$C$34:$C$625,'Batch 7'!$E$34:$E$625)</f>
        <v>28900</v>
      </c>
      <c r="F1202" s="20">
        <f t="shared" si="54"/>
        <v>4.03</v>
      </c>
      <c r="G1202" s="20">
        <f t="shared" si="55"/>
        <v>28.9</v>
      </c>
      <c r="H1202" s="26">
        <f>LOOKUP(B1202,'Batch 7'!$K$34:$K$606,'Batch 7'!$P$34:$P$606)</f>
        <v>0.38300000000000001</v>
      </c>
      <c r="I1202" s="28">
        <f t="shared" si="56"/>
        <v>28.662700000000061</v>
      </c>
    </row>
    <row r="1203" spans="2:9" ht="20.100000000000001" customHeight="1" x14ac:dyDescent="0.2">
      <c r="B1203" s="20">
        <v>112</v>
      </c>
      <c r="C1203" s="20">
        <v>1187</v>
      </c>
      <c r="D1203" s="20">
        <f>LOOKUP(B1203,'Batch 7'!$K$34:$K$606,'Batch 7'!$L$34:$L$606)</f>
        <v>3990</v>
      </c>
      <c r="E1203" s="20">
        <f>LOOKUP(B1203,'Batch 7'!$C$34:$C$625,'Batch 7'!$E$34:$E$625)</f>
        <v>29000</v>
      </c>
      <c r="F1203" s="20">
        <f t="shared" si="54"/>
        <v>3.99</v>
      </c>
      <c r="G1203" s="20">
        <f t="shared" si="55"/>
        <v>29</v>
      </c>
      <c r="H1203" s="26">
        <f>LOOKUP(B1203,'Batch 7'!$K$34:$K$606,'Batch 7'!$P$34:$P$606)</f>
        <v>0.38450000000000001</v>
      </c>
      <c r="I1203" s="28">
        <f t="shared" si="56"/>
        <v>28.685725000000062</v>
      </c>
    </row>
    <row r="1204" spans="2:9" ht="20.100000000000001" customHeight="1" x14ac:dyDescent="0.2">
      <c r="B1204" s="20">
        <v>113</v>
      </c>
      <c r="C1204" s="20">
        <v>1188</v>
      </c>
      <c r="D1204" s="20">
        <f>LOOKUP(B1204,'Batch 7'!$K$34:$K$606,'Batch 7'!$L$34:$L$606)</f>
        <v>3970</v>
      </c>
      <c r="E1204" s="20">
        <f>LOOKUP(B1204,'Batch 7'!$C$34:$C$625,'Batch 7'!$E$34:$E$625)</f>
        <v>29000</v>
      </c>
      <c r="F1204" s="20">
        <f t="shared" si="54"/>
        <v>3.97</v>
      </c>
      <c r="G1204" s="20">
        <f t="shared" si="55"/>
        <v>29</v>
      </c>
      <c r="H1204" s="26">
        <f>LOOKUP(B1204,'Batch 7'!$K$34:$K$606,'Batch 7'!$P$34:$P$606)</f>
        <v>0.38450000000000001</v>
      </c>
      <c r="I1204" s="28">
        <f t="shared" si="56"/>
        <v>28.708795000000062</v>
      </c>
    </row>
    <row r="1205" spans="2:9" ht="20.100000000000001" customHeight="1" x14ac:dyDescent="0.2">
      <c r="B1205" s="20">
        <v>114</v>
      </c>
      <c r="C1205" s="20">
        <v>1189</v>
      </c>
      <c r="D1205" s="20">
        <f>LOOKUP(B1205,'Batch 7'!$K$34:$K$606,'Batch 7'!$L$34:$L$606)</f>
        <v>3930</v>
      </c>
      <c r="E1205" s="20">
        <f>LOOKUP(B1205,'Batch 7'!$C$34:$C$625,'Batch 7'!$E$34:$E$625)</f>
        <v>29000</v>
      </c>
      <c r="F1205" s="20">
        <f t="shared" si="54"/>
        <v>3.93</v>
      </c>
      <c r="G1205" s="20">
        <f t="shared" si="55"/>
        <v>29</v>
      </c>
      <c r="H1205" s="26">
        <f>LOOKUP(B1205,'Batch 7'!$K$34:$K$606,'Batch 7'!$P$34:$P$606)</f>
        <v>0.38500000000000001</v>
      </c>
      <c r="I1205" s="28">
        <f t="shared" si="56"/>
        <v>28.731880000000061</v>
      </c>
    </row>
    <row r="1206" spans="2:9" ht="20.100000000000001" customHeight="1" x14ac:dyDescent="0.2">
      <c r="B1206" s="20">
        <v>115</v>
      </c>
      <c r="C1206" s="20">
        <v>1190</v>
      </c>
      <c r="D1206" s="20">
        <f>LOOKUP(B1206,'Batch 7'!$K$34:$K$606,'Batch 7'!$L$34:$L$606)</f>
        <v>3900</v>
      </c>
      <c r="E1206" s="20">
        <f>LOOKUP(B1206,'Batch 7'!$C$34:$C$625,'Batch 7'!$E$34:$E$625)</f>
        <v>29000</v>
      </c>
      <c r="F1206" s="20">
        <f t="shared" si="54"/>
        <v>3.9</v>
      </c>
      <c r="G1206" s="20">
        <f t="shared" si="55"/>
        <v>29</v>
      </c>
      <c r="H1206" s="26">
        <f>LOOKUP(B1206,'Batch 7'!$K$34:$K$606,'Batch 7'!$P$34:$P$606)</f>
        <v>0.38500000000000001</v>
      </c>
      <c r="I1206" s="28">
        <f t="shared" si="56"/>
        <v>28.75498000000006</v>
      </c>
    </row>
    <row r="1207" spans="2:9" ht="20.100000000000001" customHeight="1" x14ac:dyDescent="0.2">
      <c r="B1207" s="20">
        <v>116</v>
      </c>
      <c r="C1207" s="20">
        <v>1191</v>
      </c>
      <c r="D1207" s="20">
        <f>LOOKUP(B1207,'Batch 7'!$K$34:$K$606,'Batch 7'!$L$34:$L$606)</f>
        <v>3880</v>
      </c>
      <c r="E1207" s="20">
        <f>LOOKUP(B1207,'Batch 7'!$C$34:$C$625,'Batch 7'!$E$34:$E$625)</f>
        <v>29000</v>
      </c>
      <c r="F1207" s="20">
        <f t="shared" si="54"/>
        <v>3.88</v>
      </c>
      <c r="G1207" s="20">
        <f t="shared" si="55"/>
        <v>29</v>
      </c>
      <c r="H1207" s="26">
        <f>LOOKUP(B1207,'Batch 7'!$K$34:$K$606,'Batch 7'!$P$34:$P$606)</f>
        <v>0.38650000000000007</v>
      </c>
      <c r="I1207" s="28">
        <f t="shared" si="56"/>
        <v>28.77812500000006</v>
      </c>
    </row>
    <row r="1208" spans="2:9" ht="20.100000000000001" customHeight="1" x14ac:dyDescent="0.2">
      <c r="B1208" s="20">
        <v>117</v>
      </c>
      <c r="C1208" s="20">
        <v>1192</v>
      </c>
      <c r="D1208" s="20">
        <f>LOOKUP(B1208,'Batch 7'!$K$34:$K$606,'Batch 7'!$L$34:$L$606)</f>
        <v>3840</v>
      </c>
      <c r="E1208" s="20">
        <f>LOOKUP(B1208,'Batch 7'!$C$34:$C$625,'Batch 7'!$E$34:$E$625)</f>
        <v>29000</v>
      </c>
      <c r="F1208" s="20">
        <f t="shared" si="54"/>
        <v>3.84</v>
      </c>
      <c r="G1208" s="20">
        <f t="shared" si="55"/>
        <v>29</v>
      </c>
      <c r="H1208" s="26">
        <f>LOOKUP(B1208,'Batch 7'!$K$34:$K$606,'Batch 7'!$P$34:$P$606)</f>
        <v>0.38700000000000001</v>
      </c>
      <c r="I1208" s="28">
        <f t="shared" si="56"/>
        <v>28.80133000000006</v>
      </c>
    </row>
    <row r="1209" spans="2:9" ht="20.100000000000001" customHeight="1" x14ac:dyDescent="0.2">
      <c r="B1209" s="20">
        <v>118</v>
      </c>
      <c r="C1209" s="20">
        <v>1193</v>
      </c>
      <c r="D1209" s="20">
        <f>LOOKUP(B1209,'Batch 7'!$K$34:$K$606,'Batch 7'!$L$34:$L$606)</f>
        <v>3800</v>
      </c>
      <c r="E1209" s="20">
        <f>LOOKUP(B1209,'Batch 7'!$C$34:$C$625,'Batch 7'!$E$34:$E$625)</f>
        <v>29100</v>
      </c>
      <c r="F1209" s="20">
        <f t="shared" si="54"/>
        <v>3.8</v>
      </c>
      <c r="G1209" s="20">
        <f t="shared" si="55"/>
        <v>29.1</v>
      </c>
      <c r="H1209" s="26">
        <f>LOOKUP(B1209,'Batch 7'!$K$34:$K$606,'Batch 7'!$P$34:$P$606)</f>
        <v>0.38800000000000001</v>
      </c>
      <c r="I1209" s="28">
        <f t="shared" si="56"/>
        <v>28.824580000000061</v>
      </c>
    </row>
    <row r="1210" spans="2:9" ht="20.100000000000001" customHeight="1" x14ac:dyDescent="0.2">
      <c r="B1210" s="20">
        <v>119</v>
      </c>
      <c r="C1210" s="20">
        <v>1194</v>
      </c>
      <c r="D1210" s="20">
        <f>LOOKUP(B1210,'Batch 7'!$K$34:$K$606,'Batch 7'!$L$34:$L$606)</f>
        <v>3770</v>
      </c>
      <c r="E1210" s="20">
        <f>LOOKUP(B1210,'Batch 7'!$C$34:$C$625,'Batch 7'!$E$34:$E$625)</f>
        <v>29100</v>
      </c>
      <c r="F1210" s="20">
        <f t="shared" si="54"/>
        <v>3.77</v>
      </c>
      <c r="G1210" s="20">
        <f t="shared" si="55"/>
        <v>29.1</v>
      </c>
      <c r="H1210" s="26">
        <f>LOOKUP(B1210,'Batch 7'!$K$34:$K$606,'Batch 7'!$P$34:$P$606)</f>
        <v>0.38800000000000001</v>
      </c>
      <c r="I1210" s="28">
        <f t="shared" si="56"/>
        <v>28.847860000000061</v>
      </c>
    </row>
    <row r="1211" spans="2:9" ht="20.100000000000001" customHeight="1" x14ac:dyDescent="0.2">
      <c r="B1211" s="20">
        <v>120</v>
      </c>
      <c r="C1211" s="20">
        <v>1195</v>
      </c>
      <c r="D1211" s="20">
        <f>LOOKUP(B1211,'Batch 7'!$K$34:$K$606,'Batch 7'!$L$34:$L$606)</f>
        <v>3750</v>
      </c>
      <c r="E1211" s="20">
        <f>LOOKUP(B1211,'Batch 7'!$C$34:$C$625,'Batch 7'!$E$34:$E$625)</f>
        <v>29100</v>
      </c>
      <c r="F1211" s="20">
        <f t="shared" si="54"/>
        <v>3.75</v>
      </c>
      <c r="G1211" s="20">
        <f t="shared" si="55"/>
        <v>29.1</v>
      </c>
      <c r="H1211" s="26">
        <f>LOOKUP(B1211,'Batch 7'!$K$34:$K$606,'Batch 7'!$P$34:$P$606)</f>
        <v>0.38900000000000001</v>
      </c>
      <c r="I1211" s="28">
        <f t="shared" si="56"/>
        <v>28.87117000000006</v>
      </c>
    </row>
    <row r="1212" spans="2:9" ht="20.100000000000001" customHeight="1" x14ac:dyDescent="0.2">
      <c r="B1212" s="20">
        <v>121</v>
      </c>
      <c r="C1212" s="20">
        <v>1196</v>
      </c>
      <c r="D1212" s="20">
        <f>LOOKUP(B1212,'Batch 7'!$K$34:$K$606,'Batch 7'!$L$34:$L$606)</f>
        <v>3710</v>
      </c>
      <c r="E1212" s="20">
        <f>LOOKUP(B1212,'Batch 7'!$C$34:$C$625,'Batch 7'!$E$34:$E$625)</f>
        <v>29100</v>
      </c>
      <c r="F1212" s="20">
        <f t="shared" si="54"/>
        <v>3.71</v>
      </c>
      <c r="G1212" s="20">
        <f t="shared" si="55"/>
        <v>29.1</v>
      </c>
      <c r="H1212" s="26">
        <f>LOOKUP(B1212,'Batch 7'!$K$34:$K$606,'Batch 7'!$P$34:$P$606)</f>
        <v>0.38900000000000001</v>
      </c>
      <c r="I1212" s="28">
        <f t="shared" si="56"/>
        <v>28.894510000000061</v>
      </c>
    </row>
    <row r="1213" spans="2:9" ht="20.100000000000001" customHeight="1" x14ac:dyDescent="0.2">
      <c r="B1213" s="20">
        <v>122</v>
      </c>
      <c r="C1213" s="20">
        <v>1197</v>
      </c>
      <c r="D1213" s="20">
        <f>LOOKUP(B1213,'Batch 7'!$K$34:$K$606,'Batch 7'!$L$34:$L$606)</f>
        <v>3680</v>
      </c>
      <c r="E1213" s="20">
        <f>LOOKUP(B1213,'Batch 7'!$C$34:$C$625,'Batch 7'!$E$34:$E$625)</f>
        <v>29100</v>
      </c>
      <c r="F1213" s="20">
        <f t="shared" si="54"/>
        <v>3.68</v>
      </c>
      <c r="G1213" s="20">
        <f t="shared" si="55"/>
        <v>29.1</v>
      </c>
      <c r="H1213" s="26">
        <f>LOOKUP(B1213,'Batch 7'!$K$34:$K$606,'Batch 7'!$P$34:$P$606)</f>
        <v>0.39</v>
      </c>
      <c r="I1213" s="28">
        <f t="shared" si="56"/>
        <v>28.917880000000061</v>
      </c>
    </row>
    <row r="1214" spans="2:9" ht="20.100000000000001" customHeight="1" x14ac:dyDescent="0.2">
      <c r="B1214" s="20">
        <v>123</v>
      </c>
      <c r="C1214" s="20">
        <v>1198</v>
      </c>
      <c r="D1214" s="20">
        <f>LOOKUP(B1214,'Batch 7'!$K$34:$K$606,'Batch 7'!$L$34:$L$606)</f>
        <v>3650</v>
      </c>
      <c r="E1214" s="20">
        <f>LOOKUP(B1214,'Batch 7'!$C$34:$C$625,'Batch 7'!$E$34:$E$625)</f>
        <v>29100</v>
      </c>
      <c r="F1214" s="20">
        <f t="shared" si="54"/>
        <v>3.65</v>
      </c>
      <c r="G1214" s="20">
        <f t="shared" si="55"/>
        <v>29.1</v>
      </c>
      <c r="H1214" s="26">
        <f>LOOKUP(B1214,'Batch 7'!$K$34:$K$606,'Batch 7'!$P$34:$P$606)</f>
        <v>0.39</v>
      </c>
      <c r="I1214" s="28">
        <f t="shared" si="56"/>
        <v>28.941280000000059</v>
      </c>
    </row>
    <row r="1215" spans="2:9" ht="20.100000000000001" customHeight="1" x14ac:dyDescent="0.2">
      <c r="B1215" s="20">
        <v>124</v>
      </c>
      <c r="C1215" s="20">
        <v>1199</v>
      </c>
      <c r="D1215" s="20">
        <f>LOOKUP(B1215,'Batch 7'!$K$34:$K$606,'Batch 7'!$L$34:$L$606)</f>
        <v>3620</v>
      </c>
      <c r="E1215" s="20">
        <f>LOOKUP(B1215,'Batch 7'!$C$34:$C$625,'Batch 7'!$E$34:$E$625)</f>
        <v>29100</v>
      </c>
      <c r="F1215" s="20">
        <f t="shared" si="54"/>
        <v>3.62</v>
      </c>
      <c r="G1215" s="20">
        <f t="shared" si="55"/>
        <v>29.1</v>
      </c>
      <c r="H1215" s="26">
        <f>LOOKUP(B1215,'Batch 7'!$K$34:$K$606,'Batch 7'!$P$34:$P$606)</f>
        <v>0.39050000000000007</v>
      </c>
      <c r="I1215" s="28">
        <f t="shared" si="56"/>
        <v>28.964695000000059</v>
      </c>
    </row>
    <row r="1216" spans="2:9" ht="20.100000000000001" customHeight="1" x14ac:dyDescent="0.2">
      <c r="B1216" s="20">
        <v>125</v>
      </c>
      <c r="C1216" s="20">
        <v>1200</v>
      </c>
      <c r="D1216" s="20">
        <f>LOOKUP(B1216,'Batch 7'!$K$34:$K$606,'Batch 7'!$L$34:$L$606)</f>
        <v>3590</v>
      </c>
      <c r="E1216" s="20">
        <f>LOOKUP(B1216,'Batch 7'!$C$34:$C$625,'Batch 7'!$E$34:$E$625)</f>
        <v>29100</v>
      </c>
      <c r="F1216" s="20">
        <f t="shared" si="54"/>
        <v>3.59</v>
      </c>
      <c r="G1216" s="20">
        <f t="shared" si="55"/>
        <v>29.1</v>
      </c>
      <c r="H1216" s="26">
        <f>LOOKUP(B1216,'Batch 7'!$K$34:$K$606,'Batch 7'!$P$34:$P$606)</f>
        <v>0.39200000000000002</v>
      </c>
      <c r="I1216" s="28">
        <f t="shared" si="56"/>
        <v>28.988170000000061</v>
      </c>
    </row>
    <row r="1217" spans="2:9" ht="20.100000000000001" customHeight="1" x14ac:dyDescent="0.2">
      <c r="B1217" s="20">
        <v>126</v>
      </c>
      <c r="C1217" s="20">
        <v>1201</v>
      </c>
      <c r="D1217" s="20">
        <f>LOOKUP(B1217,'Batch 7'!$K$34:$K$606,'Batch 7'!$L$34:$L$606)</f>
        <v>3560</v>
      </c>
      <c r="E1217" s="20">
        <f>LOOKUP(B1217,'Batch 7'!$C$34:$C$625,'Batch 7'!$E$34:$E$625)</f>
        <v>29100</v>
      </c>
      <c r="F1217" s="20">
        <f t="shared" si="54"/>
        <v>3.56</v>
      </c>
      <c r="G1217" s="20">
        <f t="shared" si="55"/>
        <v>29.1</v>
      </c>
      <c r="H1217" s="26">
        <f>LOOKUP(B1217,'Batch 7'!$K$34:$K$606,'Batch 7'!$P$34:$P$606)</f>
        <v>0.39200000000000002</v>
      </c>
      <c r="I1217" s="28">
        <f t="shared" si="56"/>
        <v>29.011690000000062</v>
      </c>
    </row>
    <row r="1218" spans="2:9" ht="20.100000000000001" customHeight="1" x14ac:dyDescent="0.2">
      <c r="B1218" s="20">
        <v>127</v>
      </c>
      <c r="C1218" s="20">
        <v>1202</v>
      </c>
      <c r="D1218" s="20">
        <f>LOOKUP(B1218,'Batch 7'!$K$34:$K$606,'Batch 7'!$L$34:$L$606)</f>
        <v>3530</v>
      </c>
      <c r="E1218" s="20">
        <f>LOOKUP(B1218,'Batch 7'!$C$34:$C$625,'Batch 7'!$E$34:$E$625)</f>
        <v>29100</v>
      </c>
      <c r="F1218" s="20">
        <f t="shared" si="54"/>
        <v>3.53</v>
      </c>
      <c r="G1218" s="20">
        <f t="shared" si="55"/>
        <v>29.1</v>
      </c>
      <c r="H1218" s="26">
        <f>LOOKUP(B1218,'Batch 7'!$K$34:$K$606,'Batch 7'!$P$34:$P$606)</f>
        <v>0.39300000000000002</v>
      </c>
      <c r="I1218" s="28">
        <f t="shared" si="56"/>
        <v>29.035240000000062</v>
      </c>
    </row>
    <row r="1219" spans="2:9" ht="20.100000000000001" customHeight="1" x14ac:dyDescent="0.2">
      <c r="B1219" s="20">
        <v>128</v>
      </c>
      <c r="C1219" s="20">
        <v>1203</v>
      </c>
      <c r="D1219" s="20">
        <f>LOOKUP(B1219,'Batch 7'!$K$34:$K$606,'Batch 7'!$L$34:$L$606)</f>
        <v>3500</v>
      </c>
      <c r="E1219" s="20">
        <f>LOOKUP(B1219,'Batch 7'!$C$34:$C$625,'Batch 7'!$E$34:$E$625)</f>
        <v>29100</v>
      </c>
      <c r="F1219" s="20">
        <f t="shared" si="54"/>
        <v>3.5</v>
      </c>
      <c r="G1219" s="20">
        <f t="shared" si="55"/>
        <v>29.1</v>
      </c>
      <c r="H1219" s="26">
        <f>LOOKUP(B1219,'Batch 7'!$K$34:$K$606,'Batch 7'!$P$34:$P$606)</f>
        <v>0.39350000000000002</v>
      </c>
      <c r="I1219" s="28">
        <f t="shared" si="56"/>
        <v>29.058835000000062</v>
      </c>
    </row>
    <row r="1220" spans="2:9" ht="20.100000000000001" customHeight="1" x14ac:dyDescent="0.2">
      <c r="B1220" s="20">
        <v>129</v>
      </c>
      <c r="C1220" s="20">
        <v>1204</v>
      </c>
      <c r="D1220" s="20">
        <f>LOOKUP(B1220,'Batch 7'!$K$34:$K$606,'Batch 7'!$L$34:$L$606)</f>
        <v>3470</v>
      </c>
      <c r="E1220" s="20">
        <f>LOOKUP(B1220,'Batch 7'!$C$34:$C$625,'Batch 7'!$E$34:$E$625)</f>
        <v>29100</v>
      </c>
      <c r="F1220" s="20">
        <f t="shared" si="54"/>
        <v>3.47</v>
      </c>
      <c r="G1220" s="20">
        <f t="shared" si="55"/>
        <v>29.1</v>
      </c>
      <c r="H1220" s="26">
        <f>LOOKUP(B1220,'Batch 7'!$K$34:$K$606,'Batch 7'!$P$34:$P$606)</f>
        <v>0.39500000000000002</v>
      </c>
      <c r="I1220" s="28">
        <f t="shared" si="56"/>
        <v>29.082490000000064</v>
      </c>
    </row>
    <row r="1221" spans="2:9" ht="20.100000000000001" customHeight="1" x14ac:dyDescent="0.2">
      <c r="B1221" s="20">
        <v>130</v>
      </c>
      <c r="C1221" s="20">
        <v>1205</v>
      </c>
      <c r="D1221" s="20">
        <f>LOOKUP(B1221,'Batch 7'!$K$34:$K$606,'Batch 7'!$L$34:$L$606)</f>
        <v>3430</v>
      </c>
      <c r="E1221" s="20">
        <f>LOOKUP(B1221,'Batch 7'!$C$34:$C$625,'Batch 7'!$E$34:$E$625)</f>
        <v>29100</v>
      </c>
      <c r="F1221" s="20">
        <f t="shared" si="54"/>
        <v>3.43</v>
      </c>
      <c r="G1221" s="20">
        <f t="shared" si="55"/>
        <v>29.1</v>
      </c>
      <c r="H1221" s="26">
        <f>LOOKUP(B1221,'Batch 7'!$K$34:$K$606,'Batch 7'!$P$34:$P$606)</f>
        <v>0.39600000000000002</v>
      </c>
      <c r="I1221" s="28">
        <f t="shared" si="56"/>
        <v>29.106220000000064</v>
      </c>
    </row>
    <row r="1222" spans="2:9" ht="20.100000000000001" customHeight="1" x14ac:dyDescent="0.2">
      <c r="B1222" s="20">
        <v>131</v>
      </c>
      <c r="C1222" s="20">
        <v>1206</v>
      </c>
      <c r="D1222" s="20">
        <f>LOOKUP(B1222,'Batch 7'!$K$34:$K$606,'Batch 7'!$L$34:$L$606)</f>
        <v>3410</v>
      </c>
      <c r="E1222" s="20">
        <f>LOOKUP(B1222,'Batch 7'!$C$34:$C$625,'Batch 7'!$E$34:$E$625)</f>
        <v>29200</v>
      </c>
      <c r="F1222" s="20">
        <f t="shared" si="54"/>
        <v>3.41</v>
      </c>
      <c r="G1222" s="20">
        <f t="shared" si="55"/>
        <v>29.2</v>
      </c>
      <c r="H1222" s="26">
        <f>LOOKUP(B1222,'Batch 7'!$K$34:$K$606,'Batch 7'!$P$34:$P$606)</f>
        <v>0.39700000000000002</v>
      </c>
      <c r="I1222" s="28">
        <f t="shared" si="56"/>
        <v>29.130010000000066</v>
      </c>
    </row>
    <row r="1223" spans="2:9" ht="20.100000000000001" customHeight="1" x14ac:dyDescent="0.2">
      <c r="B1223" s="20">
        <v>132</v>
      </c>
      <c r="C1223" s="20">
        <v>1207</v>
      </c>
      <c r="D1223" s="20">
        <f>LOOKUP(B1223,'Batch 7'!$K$34:$K$606,'Batch 7'!$L$34:$L$606)</f>
        <v>3370</v>
      </c>
      <c r="E1223" s="20">
        <f>LOOKUP(B1223,'Batch 7'!$C$34:$C$625,'Batch 7'!$E$34:$E$625)</f>
        <v>29100</v>
      </c>
      <c r="F1223" s="20">
        <f t="shared" si="54"/>
        <v>3.37</v>
      </c>
      <c r="G1223" s="20">
        <f t="shared" si="55"/>
        <v>29.1</v>
      </c>
      <c r="H1223" s="26">
        <f>LOOKUP(B1223,'Batch 7'!$K$34:$K$606,'Batch 7'!$P$34:$P$606)</f>
        <v>0.39800000000000002</v>
      </c>
      <c r="I1223" s="28">
        <f t="shared" si="56"/>
        <v>29.153860000000066</v>
      </c>
    </row>
    <row r="1224" spans="2:9" ht="20.100000000000001" customHeight="1" x14ac:dyDescent="0.2">
      <c r="B1224" s="20">
        <v>133</v>
      </c>
      <c r="C1224" s="20">
        <v>1208</v>
      </c>
      <c r="D1224" s="20">
        <f>LOOKUP(B1224,'Batch 7'!$K$34:$K$606,'Batch 7'!$L$34:$L$606)</f>
        <v>3350</v>
      </c>
      <c r="E1224" s="20">
        <f>LOOKUP(B1224,'Batch 7'!$C$34:$C$625,'Batch 7'!$E$34:$E$625)</f>
        <v>29200</v>
      </c>
      <c r="F1224" s="20">
        <f t="shared" si="54"/>
        <v>3.35</v>
      </c>
      <c r="G1224" s="20">
        <f t="shared" si="55"/>
        <v>29.2</v>
      </c>
      <c r="H1224" s="26">
        <f>LOOKUP(B1224,'Batch 7'!$K$34:$K$606,'Batch 7'!$P$34:$P$606)</f>
        <v>0.39800000000000002</v>
      </c>
      <c r="I1224" s="28">
        <f t="shared" si="56"/>
        <v>29.177740000000064</v>
      </c>
    </row>
    <row r="1225" spans="2:9" ht="20.100000000000001" customHeight="1" x14ac:dyDescent="0.2">
      <c r="B1225" s="20">
        <v>134</v>
      </c>
      <c r="C1225" s="20">
        <v>1209</v>
      </c>
      <c r="D1225" s="20">
        <f>LOOKUP(B1225,'Batch 7'!$K$34:$K$606,'Batch 7'!$L$34:$L$606)</f>
        <v>3310</v>
      </c>
      <c r="E1225" s="20">
        <f>LOOKUP(B1225,'Batch 7'!$C$34:$C$625,'Batch 7'!$E$34:$E$625)</f>
        <v>29200</v>
      </c>
      <c r="F1225" s="20">
        <f t="shared" si="54"/>
        <v>3.31</v>
      </c>
      <c r="G1225" s="20">
        <f t="shared" si="55"/>
        <v>29.2</v>
      </c>
      <c r="H1225" s="26">
        <f>LOOKUP(B1225,'Batch 7'!$K$34:$K$606,'Batch 7'!$P$34:$P$606)</f>
        <v>0.39800000000000002</v>
      </c>
      <c r="I1225" s="28">
        <f t="shared" si="56"/>
        <v>29.201620000000062</v>
      </c>
    </row>
    <row r="1226" spans="2:9" ht="20.100000000000001" customHeight="1" x14ac:dyDescent="0.2">
      <c r="B1226" s="20">
        <v>135</v>
      </c>
      <c r="C1226" s="20">
        <v>1210</v>
      </c>
      <c r="D1226" s="20">
        <f>LOOKUP(B1226,'Batch 7'!$K$34:$K$606,'Batch 7'!$L$34:$L$606)</f>
        <v>3280</v>
      </c>
      <c r="E1226" s="20">
        <f>LOOKUP(B1226,'Batch 7'!$C$34:$C$625,'Batch 7'!$E$34:$E$625)</f>
        <v>29200</v>
      </c>
      <c r="F1226" s="20">
        <f t="shared" si="54"/>
        <v>3.28</v>
      </c>
      <c r="G1226" s="20">
        <f t="shared" si="55"/>
        <v>29.2</v>
      </c>
      <c r="H1226" s="26">
        <f>LOOKUP(B1226,'Batch 7'!$K$34:$K$606,'Batch 7'!$P$34:$P$606)</f>
        <v>0.39800000000000002</v>
      </c>
      <c r="I1226" s="28">
        <f t="shared" si="56"/>
        <v>29.225500000000061</v>
      </c>
    </row>
    <row r="1227" spans="2:9" ht="20.100000000000001" customHeight="1" x14ac:dyDescent="0.2">
      <c r="B1227" s="20">
        <v>136</v>
      </c>
      <c r="C1227" s="20">
        <v>1211</v>
      </c>
      <c r="D1227" s="20">
        <f>LOOKUP(B1227,'Batch 7'!$K$34:$K$606,'Batch 7'!$L$34:$L$606)</f>
        <v>3260</v>
      </c>
      <c r="E1227" s="20">
        <f>LOOKUP(B1227,'Batch 7'!$C$34:$C$625,'Batch 7'!$E$34:$E$625)</f>
        <v>29200</v>
      </c>
      <c r="F1227" s="20">
        <f t="shared" si="54"/>
        <v>3.26</v>
      </c>
      <c r="G1227" s="20">
        <f t="shared" si="55"/>
        <v>29.2</v>
      </c>
      <c r="H1227" s="26">
        <f>LOOKUP(B1227,'Batch 7'!$K$34:$K$606,'Batch 7'!$P$34:$P$606)</f>
        <v>0.39950000000000002</v>
      </c>
      <c r="I1227" s="28">
        <f t="shared" si="56"/>
        <v>29.249425000000059</v>
      </c>
    </row>
    <row r="1228" spans="2:9" ht="20.100000000000001" customHeight="1" x14ac:dyDescent="0.2">
      <c r="B1228" s="20">
        <v>137</v>
      </c>
      <c r="C1228" s="20">
        <v>1212</v>
      </c>
      <c r="D1228" s="20">
        <f>LOOKUP(B1228,'Batch 7'!$K$34:$K$606,'Batch 7'!$L$34:$L$606)</f>
        <v>3220</v>
      </c>
      <c r="E1228" s="20">
        <f>LOOKUP(B1228,'Batch 7'!$C$34:$C$625,'Batch 7'!$E$34:$E$625)</f>
        <v>29200</v>
      </c>
      <c r="F1228" s="20">
        <f t="shared" si="54"/>
        <v>3.22</v>
      </c>
      <c r="G1228" s="20">
        <f t="shared" si="55"/>
        <v>29.2</v>
      </c>
      <c r="H1228" s="26">
        <f>LOOKUP(B1228,'Batch 7'!$K$34:$K$606,'Batch 7'!$P$34:$P$606)</f>
        <v>0.4</v>
      </c>
      <c r="I1228" s="28">
        <f t="shared" si="56"/>
        <v>29.273410000000059</v>
      </c>
    </row>
    <row r="1229" spans="2:9" ht="20.100000000000001" customHeight="1" x14ac:dyDescent="0.2">
      <c r="B1229" s="20">
        <v>138</v>
      </c>
      <c r="C1229" s="20">
        <v>1213</v>
      </c>
      <c r="D1229" s="20">
        <f>LOOKUP(B1229,'Batch 7'!$K$34:$K$606,'Batch 7'!$L$34:$L$606)</f>
        <v>3190</v>
      </c>
      <c r="E1229" s="20">
        <f>LOOKUP(B1229,'Batch 7'!$C$34:$C$625,'Batch 7'!$E$34:$E$625)</f>
        <v>29200</v>
      </c>
      <c r="F1229" s="20">
        <f t="shared" si="54"/>
        <v>3.19</v>
      </c>
      <c r="G1229" s="20">
        <f t="shared" si="55"/>
        <v>29.2</v>
      </c>
      <c r="H1229" s="26">
        <f>LOOKUP(B1229,'Batch 7'!$K$34:$K$606,'Batch 7'!$P$34:$P$606)</f>
        <v>0.40100000000000002</v>
      </c>
      <c r="I1229" s="28">
        <f t="shared" si="56"/>
        <v>29.297440000000059</v>
      </c>
    </row>
    <row r="1230" spans="2:9" ht="20.100000000000001" customHeight="1" x14ac:dyDescent="0.2">
      <c r="B1230" s="20">
        <v>139</v>
      </c>
      <c r="C1230" s="20">
        <v>1214</v>
      </c>
      <c r="D1230" s="20">
        <f>LOOKUP(B1230,'Batch 7'!$K$34:$K$606,'Batch 7'!$L$34:$L$606)</f>
        <v>3170</v>
      </c>
      <c r="E1230" s="20">
        <f>LOOKUP(B1230,'Batch 7'!$C$34:$C$625,'Batch 7'!$E$34:$E$625)</f>
        <v>29200</v>
      </c>
      <c r="F1230" s="20">
        <f t="shared" si="54"/>
        <v>3.17</v>
      </c>
      <c r="G1230" s="20">
        <f t="shared" si="55"/>
        <v>29.2</v>
      </c>
      <c r="H1230" s="26">
        <f>LOOKUP(B1230,'Batch 7'!$K$34:$K$606,'Batch 7'!$P$34:$P$606)</f>
        <v>0.40199999999999997</v>
      </c>
      <c r="I1230" s="28">
        <f t="shared" si="56"/>
        <v>29.32153000000006</v>
      </c>
    </row>
    <row r="1231" spans="2:9" ht="20.100000000000001" customHeight="1" x14ac:dyDescent="0.2">
      <c r="B1231" s="20">
        <v>140</v>
      </c>
      <c r="C1231" s="20">
        <v>1215</v>
      </c>
      <c r="D1231" s="20">
        <f>LOOKUP(B1231,'Batch 7'!$K$34:$K$606,'Batch 7'!$L$34:$L$606)</f>
        <v>3140</v>
      </c>
      <c r="E1231" s="20">
        <f>LOOKUP(B1231,'Batch 7'!$C$34:$C$625,'Batch 7'!$E$34:$E$625)</f>
        <v>29200</v>
      </c>
      <c r="F1231" s="20">
        <f t="shared" si="54"/>
        <v>3.14</v>
      </c>
      <c r="G1231" s="20">
        <f t="shared" si="55"/>
        <v>29.2</v>
      </c>
      <c r="H1231" s="26">
        <f>LOOKUP(B1231,'Batch 7'!$K$34:$K$606,'Batch 7'!$P$34:$P$606)</f>
        <v>0.40300000000000002</v>
      </c>
      <c r="I1231" s="28">
        <f t="shared" si="56"/>
        <v>29.345680000000058</v>
      </c>
    </row>
    <row r="1232" spans="2:9" ht="20.100000000000001" customHeight="1" x14ac:dyDescent="0.2">
      <c r="B1232" s="20">
        <v>141</v>
      </c>
      <c r="C1232" s="20">
        <v>1216</v>
      </c>
      <c r="D1232" s="20">
        <f>LOOKUP(B1232,'Batch 7'!$K$34:$K$606,'Batch 7'!$L$34:$L$606)</f>
        <v>3100</v>
      </c>
      <c r="E1232" s="20">
        <f>LOOKUP(B1232,'Batch 7'!$C$34:$C$625,'Batch 7'!$E$34:$E$625)</f>
        <v>29200</v>
      </c>
      <c r="F1232" s="20">
        <f t="shared" si="54"/>
        <v>3.1</v>
      </c>
      <c r="G1232" s="20">
        <f t="shared" si="55"/>
        <v>29.2</v>
      </c>
      <c r="H1232" s="26">
        <f>LOOKUP(B1232,'Batch 7'!$K$34:$K$606,'Batch 7'!$P$34:$P$606)</f>
        <v>0.40350000000000003</v>
      </c>
      <c r="I1232" s="28">
        <f t="shared" si="56"/>
        <v>29.369875000000057</v>
      </c>
    </row>
    <row r="1233" spans="2:9" ht="20.100000000000001" customHeight="1" x14ac:dyDescent="0.2">
      <c r="B1233" s="20">
        <v>142</v>
      </c>
      <c r="C1233" s="20">
        <v>1217</v>
      </c>
      <c r="D1233" s="20">
        <f>LOOKUP(B1233,'Batch 7'!$K$34:$K$606,'Batch 7'!$L$34:$L$606)</f>
        <v>3070</v>
      </c>
      <c r="E1233" s="20">
        <f>LOOKUP(B1233,'Batch 7'!$C$34:$C$625,'Batch 7'!$E$34:$E$625)</f>
        <v>29200</v>
      </c>
      <c r="F1233" s="20">
        <f t="shared" ref="F1233:F1296" si="57">D1233/1000</f>
        <v>3.07</v>
      </c>
      <c r="G1233" s="20">
        <f t="shared" ref="G1233:G1296" si="58">E1233/1000</f>
        <v>29.2</v>
      </c>
      <c r="H1233" s="26">
        <f>LOOKUP(B1233,'Batch 7'!$K$34:$K$606,'Batch 7'!$P$34:$P$606)</f>
        <v>0.40450000000000003</v>
      </c>
      <c r="I1233" s="28">
        <f t="shared" si="56"/>
        <v>29.394115000000056</v>
      </c>
    </row>
    <row r="1234" spans="2:9" ht="20.100000000000001" customHeight="1" x14ac:dyDescent="0.2">
      <c r="B1234" s="20">
        <v>143</v>
      </c>
      <c r="C1234" s="20">
        <v>1218</v>
      </c>
      <c r="D1234" s="20">
        <f>LOOKUP(B1234,'Batch 7'!$K$34:$K$606,'Batch 7'!$L$34:$L$606)</f>
        <v>3040</v>
      </c>
      <c r="E1234" s="20">
        <f>LOOKUP(B1234,'Batch 7'!$C$34:$C$625,'Batch 7'!$E$34:$E$625)</f>
        <v>29200</v>
      </c>
      <c r="F1234" s="20">
        <f t="shared" si="57"/>
        <v>3.04</v>
      </c>
      <c r="G1234" s="20">
        <f t="shared" si="58"/>
        <v>29.2</v>
      </c>
      <c r="H1234" s="26">
        <f>LOOKUP(B1234,'Batch 7'!$K$34:$K$606,'Batch 7'!$P$34:$P$606)</f>
        <v>0.40500000000000003</v>
      </c>
      <c r="I1234" s="28">
        <f t="shared" ref="I1234:I1297" si="59">AVERAGE(H1234,H1233)*((C1234-C1233)/60)*3.6+I1233</f>
        <v>29.418400000000055</v>
      </c>
    </row>
    <row r="1235" spans="2:9" ht="20.100000000000001" customHeight="1" x14ac:dyDescent="0.2">
      <c r="B1235" s="20">
        <v>144</v>
      </c>
      <c r="C1235" s="20">
        <v>1219</v>
      </c>
      <c r="D1235" s="20">
        <f>LOOKUP(B1235,'Batch 7'!$K$34:$K$606,'Batch 7'!$L$34:$L$606)</f>
        <v>3020</v>
      </c>
      <c r="E1235" s="20">
        <f>LOOKUP(B1235,'Batch 7'!$C$34:$C$625,'Batch 7'!$E$34:$E$625)</f>
        <v>29200</v>
      </c>
      <c r="F1235" s="20">
        <f t="shared" si="57"/>
        <v>3.02</v>
      </c>
      <c r="G1235" s="20">
        <f t="shared" si="58"/>
        <v>29.2</v>
      </c>
      <c r="H1235" s="26">
        <f>LOOKUP(B1235,'Batch 7'!$K$34:$K$606,'Batch 7'!$P$34:$P$606)</f>
        <v>0.40549999999999997</v>
      </c>
      <c r="I1235" s="28">
        <f t="shared" si="59"/>
        <v>29.442715000000057</v>
      </c>
    </row>
    <row r="1236" spans="2:9" ht="20.100000000000001" customHeight="1" x14ac:dyDescent="0.2">
      <c r="B1236" s="20">
        <v>145</v>
      </c>
      <c r="C1236" s="20">
        <v>1220</v>
      </c>
      <c r="D1236" s="20">
        <f>LOOKUP(B1236,'Batch 7'!$K$34:$K$606,'Batch 7'!$L$34:$L$606)</f>
        <v>2990</v>
      </c>
      <c r="E1236" s="20">
        <f>LOOKUP(B1236,'Batch 7'!$C$34:$C$625,'Batch 7'!$E$34:$E$625)</f>
        <v>29200</v>
      </c>
      <c r="F1236" s="20">
        <f t="shared" si="57"/>
        <v>2.99</v>
      </c>
      <c r="G1236" s="20">
        <f t="shared" si="58"/>
        <v>29.2</v>
      </c>
      <c r="H1236" s="26">
        <f>LOOKUP(B1236,'Batch 7'!$K$34:$K$606,'Batch 7'!$P$34:$P$606)</f>
        <v>0.40599999999999997</v>
      </c>
      <c r="I1236" s="28">
        <f t="shared" si="59"/>
        <v>29.467060000000057</v>
      </c>
    </row>
    <row r="1237" spans="2:9" ht="20.100000000000001" customHeight="1" x14ac:dyDescent="0.2">
      <c r="B1237" s="20">
        <v>146</v>
      </c>
      <c r="C1237" s="20">
        <v>1221</v>
      </c>
      <c r="D1237" s="20">
        <f>LOOKUP(B1237,'Batch 7'!$K$34:$K$606,'Batch 7'!$L$34:$L$606)</f>
        <v>2950</v>
      </c>
      <c r="E1237" s="20">
        <f>LOOKUP(B1237,'Batch 7'!$C$34:$C$625,'Batch 7'!$E$34:$E$625)</f>
        <v>29200</v>
      </c>
      <c r="F1237" s="20">
        <f t="shared" si="57"/>
        <v>2.95</v>
      </c>
      <c r="G1237" s="20">
        <f t="shared" si="58"/>
        <v>29.2</v>
      </c>
      <c r="H1237" s="26">
        <f>LOOKUP(B1237,'Batch 7'!$K$34:$K$606,'Batch 7'!$P$34:$P$606)</f>
        <v>0.40700000000000003</v>
      </c>
      <c r="I1237" s="28">
        <f t="shared" si="59"/>
        <v>29.491450000000057</v>
      </c>
    </row>
    <row r="1238" spans="2:9" ht="20.100000000000001" customHeight="1" x14ac:dyDescent="0.2">
      <c r="B1238" s="20">
        <v>147</v>
      </c>
      <c r="C1238" s="20">
        <v>1222</v>
      </c>
      <c r="D1238" s="20">
        <f>LOOKUP(B1238,'Batch 7'!$K$34:$K$606,'Batch 7'!$L$34:$L$606)</f>
        <v>2920</v>
      </c>
      <c r="E1238" s="20">
        <f>LOOKUP(B1238,'Batch 7'!$C$34:$C$625,'Batch 7'!$E$34:$E$625)</f>
        <v>29200</v>
      </c>
      <c r="F1238" s="20">
        <f t="shared" si="57"/>
        <v>2.92</v>
      </c>
      <c r="G1238" s="20">
        <f t="shared" si="58"/>
        <v>29.2</v>
      </c>
      <c r="H1238" s="26">
        <f>LOOKUP(B1238,'Batch 7'!$K$34:$K$606,'Batch 7'!$P$34:$P$606)</f>
        <v>0.40900000000000003</v>
      </c>
      <c r="I1238" s="28">
        <f t="shared" si="59"/>
        <v>29.515930000000058</v>
      </c>
    </row>
    <row r="1239" spans="2:9" ht="20.100000000000001" customHeight="1" x14ac:dyDescent="0.2">
      <c r="B1239" s="20">
        <v>148</v>
      </c>
      <c r="C1239" s="20">
        <v>1223</v>
      </c>
      <c r="D1239" s="20">
        <f>LOOKUP(B1239,'Batch 7'!$K$34:$K$606,'Batch 7'!$L$34:$L$606)</f>
        <v>2900</v>
      </c>
      <c r="E1239" s="20">
        <f>LOOKUP(B1239,'Batch 7'!$C$34:$C$625,'Batch 7'!$E$34:$E$625)</f>
        <v>29200</v>
      </c>
      <c r="F1239" s="20">
        <f t="shared" si="57"/>
        <v>2.9</v>
      </c>
      <c r="G1239" s="20">
        <f t="shared" si="58"/>
        <v>29.2</v>
      </c>
      <c r="H1239" s="26">
        <f>LOOKUP(B1239,'Batch 7'!$K$34:$K$606,'Batch 7'!$P$34:$P$606)</f>
        <v>0.40900000000000003</v>
      </c>
      <c r="I1239" s="28">
        <f t="shared" si="59"/>
        <v>29.540470000000056</v>
      </c>
    </row>
    <row r="1240" spans="2:9" ht="20.100000000000001" customHeight="1" x14ac:dyDescent="0.2">
      <c r="B1240" s="20">
        <v>149</v>
      </c>
      <c r="C1240" s="20">
        <v>1224</v>
      </c>
      <c r="D1240" s="20">
        <f>LOOKUP(B1240,'Batch 7'!$K$34:$K$606,'Batch 7'!$L$34:$L$606)</f>
        <v>2860</v>
      </c>
      <c r="E1240" s="20">
        <f>LOOKUP(B1240,'Batch 7'!$C$34:$C$625,'Batch 7'!$E$34:$E$625)</f>
        <v>29200</v>
      </c>
      <c r="F1240" s="20">
        <f t="shared" si="57"/>
        <v>2.86</v>
      </c>
      <c r="G1240" s="20">
        <f t="shared" si="58"/>
        <v>29.2</v>
      </c>
      <c r="H1240" s="26">
        <f>LOOKUP(B1240,'Batch 7'!$K$34:$K$606,'Batch 7'!$P$34:$P$606)</f>
        <v>0.40949999999999998</v>
      </c>
      <c r="I1240" s="28">
        <f t="shared" si="59"/>
        <v>29.565025000000055</v>
      </c>
    </row>
    <row r="1241" spans="2:9" ht="20.100000000000001" customHeight="1" x14ac:dyDescent="0.2">
      <c r="B1241" s="20">
        <v>150</v>
      </c>
      <c r="C1241" s="20">
        <v>1225</v>
      </c>
      <c r="D1241" s="20">
        <f>LOOKUP(B1241,'Batch 7'!$K$34:$K$606,'Batch 7'!$L$34:$L$606)</f>
        <v>2830</v>
      </c>
      <c r="E1241" s="20">
        <f>LOOKUP(B1241,'Batch 7'!$C$34:$C$625,'Batch 7'!$E$34:$E$625)</f>
        <v>29200</v>
      </c>
      <c r="F1241" s="20">
        <f t="shared" si="57"/>
        <v>2.83</v>
      </c>
      <c r="G1241" s="20">
        <f t="shared" si="58"/>
        <v>29.2</v>
      </c>
      <c r="H1241" s="26">
        <f>LOOKUP(B1241,'Batch 7'!$K$34:$K$606,'Batch 7'!$P$34:$P$606)</f>
        <v>0.41</v>
      </c>
      <c r="I1241" s="28">
        <f t="shared" si="59"/>
        <v>29.589610000000054</v>
      </c>
    </row>
    <row r="1242" spans="2:9" ht="20.100000000000001" customHeight="1" x14ac:dyDescent="0.2">
      <c r="B1242" s="20">
        <v>151</v>
      </c>
      <c r="C1242" s="20">
        <v>1226</v>
      </c>
      <c r="D1242" s="20">
        <f>LOOKUP(B1242,'Batch 7'!$K$34:$K$606,'Batch 7'!$L$34:$L$606)</f>
        <v>2800</v>
      </c>
      <c r="E1242" s="20">
        <f>LOOKUP(B1242,'Batch 7'!$C$34:$C$625,'Batch 7'!$E$34:$E$625)</f>
        <v>29200</v>
      </c>
      <c r="F1242" s="20">
        <f t="shared" si="57"/>
        <v>2.8</v>
      </c>
      <c r="G1242" s="20">
        <f t="shared" si="58"/>
        <v>29.2</v>
      </c>
      <c r="H1242" s="26">
        <f>LOOKUP(B1242,'Batch 7'!$K$34:$K$606,'Batch 7'!$P$34:$P$606)</f>
        <v>0.41150000000000003</v>
      </c>
      <c r="I1242" s="28">
        <f t="shared" si="59"/>
        <v>29.614255000000053</v>
      </c>
    </row>
    <row r="1243" spans="2:9" ht="20.100000000000001" customHeight="1" x14ac:dyDescent="0.2">
      <c r="B1243" s="20">
        <v>152</v>
      </c>
      <c r="C1243" s="20">
        <v>1227</v>
      </c>
      <c r="D1243" s="20">
        <f>LOOKUP(B1243,'Batch 7'!$K$34:$K$606,'Batch 7'!$L$34:$L$606)</f>
        <v>2770</v>
      </c>
      <c r="E1243" s="20">
        <f>LOOKUP(B1243,'Batch 7'!$C$34:$C$625,'Batch 7'!$E$34:$E$625)</f>
        <v>29200</v>
      </c>
      <c r="F1243" s="20">
        <f t="shared" si="57"/>
        <v>2.77</v>
      </c>
      <c r="G1243" s="20">
        <f t="shared" si="58"/>
        <v>29.2</v>
      </c>
      <c r="H1243" s="26">
        <f>LOOKUP(B1243,'Batch 7'!$K$34:$K$606,'Batch 7'!$P$34:$P$606)</f>
        <v>0.41349999999999998</v>
      </c>
      <c r="I1243" s="28">
        <f t="shared" si="59"/>
        <v>29.639005000000054</v>
      </c>
    </row>
    <row r="1244" spans="2:9" ht="20.100000000000001" customHeight="1" x14ac:dyDescent="0.2">
      <c r="B1244" s="20">
        <v>153</v>
      </c>
      <c r="C1244" s="20">
        <v>1228</v>
      </c>
      <c r="D1244" s="20">
        <f>LOOKUP(B1244,'Batch 7'!$K$34:$K$606,'Batch 7'!$L$34:$L$606)</f>
        <v>2740</v>
      </c>
      <c r="E1244" s="20">
        <f>LOOKUP(B1244,'Batch 7'!$C$34:$C$625,'Batch 7'!$E$34:$E$625)</f>
        <v>29200</v>
      </c>
      <c r="F1244" s="20">
        <f t="shared" si="57"/>
        <v>2.74</v>
      </c>
      <c r="G1244" s="20">
        <f t="shared" si="58"/>
        <v>29.2</v>
      </c>
      <c r="H1244" s="26">
        <f>LOOKUP(B1244,'Batch 7'!$K$34:$K$606,'Batch 7'!$P$34:$P$606)</f>
        <v>0.41399999999999998</v>
      </c>
      <c r="I1244" s="28">
        <f t="shared" si="59"/>
        <v>29.663830000000054</v>
      </c>
    </row>
    <row r="1245" spans="2:9" ht="20.100000000000001" customHeight="1" x14ac:dyDescent="0.2">
      <c r="B1245" s="20">
        <v>154</v>
      </c>
      <c r="C1245" s="20">
        <v>1229</v>
      </c>
      <c r="D1245" s="20">
        <f>LOOKUP(B1245,'Batch 7'!$K$34:$K$606,'Batch 7'!$L$34:$L$606)</f>
        <v>2720</v>
      </c>
      <c r="E1245" s="20">
        <f>LOOKUP(B1245,'Batch 7'!$C$34:$C$625,'Batch 7'!$E$34:$E$625)</f>
        <v>29200</v>
      </c>
      <c r="F1245" s="20">
        <f t="shared" si="57"/>
        <v>2.72</v>
      </c>
      <c r="G1245" s="20">
        <f t="shared" si="58"/>
        <v>29.2</v>
      </c>
      <c r="H1245" s="26">
        <f>LOOKUP(B1245,'Batch 7'!$K$34:$K$606,'Batch 7'!$P$34:$P$606)</f>
        <v>0.41500000000000004</v>
      </c>
      <c r="I1245" s="28">
        <f t="shared" si="59"/>
        <v>29.688700000000054</v>
      </c>
    </row>
    <row r="1246" spans="2:9" ht="20.100000000000001" customHeight="1" x14ac:dyDescent="0.2">
      <c r="B1246" s="20">
        <v>155</v>
      </c>
      <c r="C1246" s="20">
        <v>1230</v>
      </c>
      <c r="D1246" s="20">
        <f>LOOKUP(B1246,'Batch 7'!$K$34:$K$606,'Batch 7'!$L$34:$L$606)</f>
        <v>2690</v>
      </c>
      <c r="E1246" s="20">
        <f>LOOKUP(B1246,'Batch 7'!$C$34:$C$625,'Batch 7'!$E$34:$E$625)</f>
        <v>29300</v>
      </c>
      <c r="F1246" s="20">
        <f t="shared" si="57"/>
        <v>2.69</v>
      </c>
      <c r="G1246" s="20">
        <f t="shared" si="58"/>
        <v>29.3</v>
      </c>
      <c r="H1246" s="26">
        <f>LOOKUP(B1246,'Batch 7'!$K$34:$K$606,'Batch 7'!$P$34:$P$606)</f>
        <v>0.41600000000000004</v>
      </c>
      <c r="I1246" s="28">
        <f t="shared" si="59"/>
        <v>29.713630000000055</v>
      </c>
    </row>
    <row r="1247" spans="2:9" ht="20.100000000000001" customHeight="1" x14ac:dyDescent="0.2">
      <c r="B1247" s="20">
        <v>156</v>
      </c>
      <c r="C1247" s="20">
        <v>1231</v>
      </c>
      <c r="D1247" s="20">
        <f>LOOKUP(B1247,'Batch 7'!$K$34:$K$606,'Batch 7'!$L$34:$L$606)</f>
        <v>2660</v>
      </c>
      <c r="E1247" s="20">
        <f>LOOKUP(B1247,'Batch 7'!$C$34:$C$625,'Batch 7'!$E$34:$E$625)</f>
        <v>29300</v>
      </c>
      <c r="F1247" s="20">
        <f t="shared" si="57"/>
        <v>2.66</v>
      </c>
      <c r="G1247" s="20">
        <f t="shared" si="58"/>
        <v>29.3</v>
      </c>
      <c r="H1247" s="26">
        <f>LOOKUP(B1247,'Batch 7'!$K$34:$K$606,'Batch 7'!$P$34:$P$606)</f>
        <v>0.41650000000000004</v>
      </c>
      <c r="I1247" s="28">
        <f t="shared" si="59"/>
        <v>29.738605000000057</v>
      </c>
    </row>
    <row r="1248" spans="2:9" ht="20.100000000000001" customHeight="1" x14ac:dyDescent="0.2">
      <c r="B1248" s="20">
        <v>157</v>
      </c>
      <c r="C1248" s="20">
        <v>1232</v>
      </c>
      <c r="D1248" s="20">
        <f>LOOKUP(B1248,'Batch 7'!$K$34:$K$606,'Batch 7'!$L$34:$L$606)</f>
        <v>2630</v>
      </c>
      <c r="E1248" s="20">
        <f>LOOKUP(B1248,'Batch 7'!$C$34:$C$625,'Batch 7'!$E$34:$E$625)</f>
        <v>29300</v>
      </c>
      <c r="F1248" s="20">
        <f t="shared" si="57"/>
        <v>2.63</v>
      </c>
      <c r="G1248" s="20">
        <f t="shared" si="58"/>
        <v>29.3</v>
      </c>
      <c r="H1248" s="26">
        <f>LOOKUP(B1248,'Batch 7'!$K$34:$K$606,'Batch 7'!$P$34:$P$606)</f>
        <v>0.41850000000000009</v>
      </c>
      <c r="I1248" s="28">
        <f t="shared" si="59"/>
        <v>29.763655000000057</v>
      </c>
    </row>
    <row r="1249" spans="2:9" ht="20.100000000000001" customHeight="1" x14ac:dyDescent="0.2">
      <c r="B1249" s="20">
        <v>158</v>
      </c>
      <c r="C1249" s="20">
        <v>1233</v>
      </c>
      <c r="D1249" s="20">
        <f>LOOKUP(B1249,'Batch 7'!$K$34:$K$606,'Batch 7'!$L$34:$L$606)</f>
        <v>2600</v>
      </c>
      <c r="E1249" s="20">
        <f>LOOKUP(B1249,'Batch 7'!$C$34:$C$625,'Batch 7'!$E$34:$E$625)</f>
        <v>29300</v>
      </c>
      <c r="F1249" s="20">
        <f t="shared" si="57"/>
        <v>2.6</v>
      </c>
      <c r="G1249" s="20">
        <f t="shared" si="58"/>
        <v>29.3</v>
      </c>
      <c r="H1249" s="26">
        <f>LOOKUP(B1249,'Batch 7'!$K$34:$K$606,'Batch 7'!$P$34:$P$606)</f>
        <v>0.41900000000000004</v>
      </c>
      <c r="I1249" s="28">
        <f t="shared" si="59"/>
        <v>29.788780000000056</v>
      </c>
    </row>
    <row r="1250" spans="2:9" ht="20.100000000000001" customHeight="1" x14ac:dyDescent="0.2">
      <c r="B1250" s="20">
        <v>159</v>
      </c>
      <c r="C1250" s="20">
        <v>1234</v>
      </c>
      <c r="D1250" s="20">
        <f>LOOKUP(B1250,'Batch 7'!$K$34:$K$606,'Batch 7'!$L$34:$L$606)</f>
        <v>2570</v>
      </c>
      <c r="E1250" s="20">
        <f>LOOKUP(B1250,'Batch 7'!$C$34:$C$625,'Batch 7'!$E$34:$E$625)</f>
        <v>29300</v>
      </c>
      <c r="F1250" s="20">
        <f t="shared" si="57"/>
        <v>2.57</v>
      </c>
      <c r="G1250" s="20">
        <f t="shared" si="58"/>
        <v>29.3</v>
      </c>
      <c r="H1250" s="26">
        <f>LOOKUP(B1250,'Batch 7'!$K$34:$K$606,'Batch 7'!$P$34:$P$606)</f>
        <v>0.41950000000000004</v>
      </c>
      <c r="I1250" s="28">
        <f t="shared" si="59"/>
        <v>29.813935000000058</v>
      </c>
    </row>
    <row r="1251" spans="2:9" ht="20.100000000000001" customHeight="1" x14ac:dyDescent="0.2">
      <c r="B1251" s="20">
        <v>160</v>
      </c>
      <c r="C1251" s="20">
        <v>1235</v>
      </c>
      <c r="D1251" s="20">
        <f>LOOKUP(B1251,'Batch 7'!$K$34:$K$606,'Batch 7'!$L$34:$L$606)</f>
        <v>2550</v>
      </c>
      <c r="E1251" s="20">
        <f>LOOKUP(B1251,'Batch 7'!$C$34:$C$625,'Batch 7'!$E$34:$E$625)</f>
        <v>29300</v>
      </c>
      <c r="F1251" s="20">
        <f t="shared" si="57"/>
        <v>2.5499999999999998</v>
      </c>
      <c r="G1251" s="20">
        <f t="shared" si="58"/>
        <v>29.3</v>
      </c>
      <c r="H1251" s="26">
        <f>LOOKUP(B1251,'Batch 7'!$K$34:$K$606,'Batch 7'!$P$34:$P$606)</f>
        <v>0.42149999999999999</v>
      </c>
      <c r="I1251" s="28">
        <f t="shared" si="59"/>
        <v>29.839165000000058</v>
      </c>
    </row>
    <row r="1252" spans="2:9" ht="20.100000000000001" customHeight="1" x14ac:dyDescent="0.2">
      <c r="B1252" s="20">
        <v>161</v>
      </c>
      <c r="C1252" s="20">
        <v>1236</v>
      </c>
      <c r="D1252" s="20">
        <f>LOOKUP(B1252,'Batch 7'!$K$34:$K$606,'Batch 7'!$L$34:$L$606)</f>
        <v>2510</v>
      </c>
      <c r="E1252" s="20">
        <f>LOOKUP(B1252,'Batch 7'!$C$34:$C$625,'Batch 7'!$E$34:$E$625)</f>
        <v>29300</v>
      </c>
      <c r="F1252" s="20">
        <f t="shared" si="57"/>
        <v>2.5099999999999998</v>
      </c>
      <c r="G1252" s="20">
        <f t="shared" si="58"/>
        <v>29.3</v>
      </c>
      <c r="H1252" s="26">
        <f>LOOKUP(B1252,'Batch 7'!$K$34:$K$606,'Batch 7'!$P$34:$P$606)</f>
        <v>0.42199999999999999</v>
      </c>
      <c r="I1252" s="28">
        <f t="shared" si="59"/>
        <v>29.864470000000058</v>
      </c>
    </row>
    <row r="1253" spans="2:9" ht="20.100000000000001" customHeight="1" x14ac:dyDescent="0.2">
      <c r="B1253" s="20">
        <v>162</v>
      </c>
      <c r="C1253" s="20">
        <v>1237</v>
      </c>
      <c r="D1253" s="20">
        <f>LOOKUP(B1253,'Batch 7'!$K$34:$K$606,'Batch 7'!$L$34:$L$606)</f>
        <v>2480</v>
      </c>
      <c r="E1253" s="20">
        <f>LOOKUP(B1253,'Batch 7'!$C$34:$C$625,'Batch 7'!$E$34:$E$625)</f>
        <v>29300</v>
      </c>
      <c r="F1253" s="20">
        <f t="shared" si="57"/>
        <v>2.48</v>
      </c>
      <c r="G1253" s="20">
        <f t="shared" si="58"/>
        <v>29.3</v>
      </c>
      <c r="H1253" s="26">
        <f>LOOKUP(B1253,'Batch 7'!$K$34:$K$606,'Batch 7'!$P$34:$P$606)</f>
        <v>0.42300000000000004</v>
      </c>
      <c r="I1253" s="28">
        <f t="shared" si="59"/>
        <v>29.889820000000057</v>
      </c>
    </row>
    <row r="1254" spans="2:9" ht="20.100000000000001" customHeight="1" x14ac:dyDescent="0.2">
      <c r="B1254" s="20">
        <v>163</v>
      </c>
      <c r="C1254" s="20">
        <v>1238</v>
      </c>
      <c r="D1254" s="20">
        <f>LOOKUP(B1254,'Batch 7'!$K$34:$K$606,'Batch 7'!$L$34:$L$606)</f>
        <v>2460</v>
      </c>
      <c r="E1254" s="20">
        <f>LOOKUP(B1254,'Batch 7'!$C$34:$C$625,'Batch 7'!$E$34:$E$625)</f>
        <v>29300</v>
      </c>
      <c r="F1254" s="20">
        <f t="shared" si="57"/>
        <v>2.46</v>
      </c>
      <c r="G1254" s="20">
        <f t="shared" si="58"/>
        <v>29.3</v>
      </c>
      <c r="H1254" s="26">
        <f>LOOKUP(B1254,'Batch 7'!$K$34:$K$606,'Batch 7'!$P$34:$P$606)</f>
        <v>0.42400000000000004</v>
      </c>
      <c r="I1254" s="28">
        <f t="shared" si="59"/>
        <v>29.915230000000058</v>
      </c>
    </row>
    <row r="1255" spans="2:9" ht="20.100000000000001" customHeight="1" x14ac:dyDescent="0.2">
      <c r="B1255" s="20">
        <v>164</v>
      </c>
      <c r="C1255" s="20">
        <v>1239</v>
      </c>
      <c r="D1255" s="20">
        <f>LOOKUP(B1255,'Batch 7'!$K$34:$K$606,'Batch 7'!$L$34:$L$606)</f>
        <v>2420</v>
      </c>
      <c r="E1255" s="20">
        <f>LOOKUP(B1255,'Batch 7'!$C$34:$C$625,'Batch 7'!$E$34:$E$625)</f>
        <v>29300</v>
      </c>
      <c r="F1255" s="20">
        <f t="shared" si="57"/>
        <v>2.42</v>
      </c>
      <c r="G1255" s="20">
        <f t="shared" si="58"/>
        <v>29.3</v>
      </c>
      <c r="H1255" s="26">
        <f>LOOKUP(B1255,'Batch 7'!$K$34:$K$606,'Batch 7'!$P$34:$P$606)</f>
        <v>0.42450000000000004</v>
      </c>
      <c r="I1255" s="28">
        <f t="shared" si="59"/>
        <v>29.940685000000059</v>
      </c>
    </row>
    <row r="1256" spans="2:9" ht="20.100000000000001" customHeight="1" x14ac:dyDescent="0.2">
      <c r="B1256" s="20">
        <v>165</v>
      </c>
      <c r="C1256" s="20">
        <v>1240</v>
      </c>
      <c r="D1256" s="20">
        <f>LOOKUP(B1256,'Batch 7'!$K$34:$K$606,'Batch 7'!$L$34:$L$606)</f>
        <v>2400</v>
      </c>
      <c r="E1256" s="20">
        <f>LOOKUP(B1256,'Batch 7'!$C$34:$C$625,'Batch 7'!$E$34:$E$625)</f>
        <v>29300</v>
      </c>
      <c r="F1256" s="20">
        <f t="shared" si="57"/>
        <v>2.4</v>
      </c>
      <c r="G1256" s="20">
        <f t="shared" si="58"/>
        <v>29.3</v>
      </c>
      <c r="H1256" s="26">
        <f>LOOKUP(B1256,'Batch 7'!$K$34:$K$606,'Batch 7'!$P$34:$P$606)</f>
        <v>0.42549999999999999</v>
      </c>
      <c r="I1256" s="28">
        <f t="shared" si="59"/>
        <v>29.96618500000006</v>
      </c>
    </row>
    <row r="1257" spans="2:9" ht="20.100000000000001" customHeight="1" x14ac:dyDescent="0.2">
      <c r="B1257" s="20">
        <v>166</v>
      </c>
      <c r="C1257" s="20">
        <v>1241</v>
      </c>
      <c r="D1257" s="20">
        <f>LOOKUP(B1257,'Batch 7'!$K$34:$K$606,'Batch 7'!$L$34:$L$606)</f>
        <v>2360</v>
      </c>
      <c r="E1257" s="20">
        <f>LOOKUP(B1257,'Batch 7'!$C$34:$C$625,'Batch 7'!$E$34:$E$625)</f>
        <v>29300</v>
      </c>
      <c r="F1257" s="20">
        <f t="shared" si="57"/>
        <v>2.36</v>
      </c>
      <c r="G1257" s="20">
        <f t="shared" si="58"/>
        <v>29.3</v>
      </c>
      <c r="H1257" s="26">
        <f>LOOKUP(B1257,'Batch 7'!$K$34:$K$606,'Batch 7'!$P$34:$P$606)</f>
        <v>0.42699999999999999</v>
      </c>
      <c r="I1257" s="28">
        <f t="shared" si="59"/>
        <v>29.99176000000006</v>
      </c>
    </row>
    <row r="1258" spans="2:9" ht="20.100000000000001" customHeight="1" x14ac:dyDescent="0.2">
      <c r="B1258" s="20">
        <v>167</v>
      </c>
      <c r="C1258" s="20">
        <v>1242</v>
      </c>
      <c r="D1258" s="20">
        <f>LOOKUP(B1258,'Batch 7'!$K$34:$K$606,'Batch 7'!$L$34:$L$606)</f>
        <v>2340</v>
      </c>
      <c r="E1258" s="20">
        <f>LOOKUP(B1258,'Batch 7'!$C$34:$C$625,'Batch 7'!$E$34:$E$625)</f>
        <v>29300</v>
      </c>
      <c r="F1258" s="20">
        <f t="shared" si="57"/>
        <v>2.34</v>
      </c>
      <c r="G1258" s="20">
        <f t="shared" si="58"/>
        <v>29.3</v>
      </c>
      <c r="H1258" s="26">
        <f>LOOKUP(B1258,'Batch 7'!$K$34:$K$606,'Batch 7'!$P$34:$P$606)</f>
        <v>0.42900000000000005</v>
      </c>
      <c r="I1258" s="28">
        <f t="shared" si="59"/>
        <v>30.017440000000061</v>
      </c>
    </row>
    <row r="1259" spans="2:9" ht="20.100000000000001" customHeight="1" x14ac:dyDescent="0.2">
      <c r="B1259" s="20">
        <v>168</v>
      </c>
      <c r="C1259" s="20">
        <v>1243</v>
      </c>
      <c r="D1259" s="20">
        <f>LOOKUP(B1259,'Batch 7'!$K$34:$K$606,'Batch 7'!$L$34:$L$606)</f>
        <v>2310</v>
      </c>
      <c r="E1259" s="20">
        <f>LOOKUP(B1259,'Batch 7'!$C$34:$C$625,'Batch 7'!$E$34:$E$625)</f>
        <v>29300</v>
      </c>
      <c r="F1259" s="20">
        <f t="shared" si="57"/>
        <v>2.31</v>
      </c>
      <c r="G1259" s="20">
        <f t="shared" si="58"/>
        <v>29.3</v>
      </c>
      <c r="H1259" s="26">
        <f>LOOKUP(B1259,'Batch 7'!$K$34:$K$606,'Batch 7'!$P$34:$P$606)</f>
        <v>0.43099999999999999</v>
      </c>
      <c r="I1259" s="28">
        <f t="shared" si="59"/>
        <v>30.043240000000061</v>
      </c>
    </row>
    <row r="1260" spans="2:9" ht="20.100000000000001" customHeight="1" x14ac:dyDescent="0.2">
      <c r="B1260" s="20">
        <v>169</v>
      </c>
      <c r="C1260" s="20">
        <v>1244</v>
      </c>
      <c r="D1260" s="20">
        <f>LOOKUP(B1260,'Batch 7'!$K$34:$K$606,'Batch 7'!$L$34:$L$606)</f>
        <v>2290</v>
      </c>
      <c r="E1260" s="20">
        <f>LOOKUP(B1260,'Batch 7'!$C$34:$C$625,'Batch 7'!$E$34:$E$625)</f>
        <v>29300</v>
      </c>
      <c r="F1260" s="20">
        <f t="shared" si="57"/>
        <v>2.29</v>
      </c>
      <c r="G1260" s="20">
        <f t="shared" si="58"/>
        <v>29.3</v>
      </c>
      <c r="H1260" s="26">
        <f>LOOKUP(B1260,'Batch 7'!$K$34:$K$606,'Batch 7'!$P$34:$P$606)</f>
        <v>0.43149999999999999</v>
      </c>
      <c r="I1260" s="28">
        <f t="shared" si="59"/>
        <v>30.06911500000006</v>
      </c>
    </row>
    <row r="1261" spans="2:9" ht="20.100000000000001" customHeight="1" x14ac:dyDescent="0.2">
      <c r="B1261" s="20">
        <v>170</v>
      </c>
      <c r="C1261" s="20">
        <v>1245</v>
      </c>
      <c r="D1261" s="20">
        <f>LOOKUP(B1261,'Batch 7'!$K$34:$K$606,'Batch 7'!$L$34:$L$606)</f>
        <v>2260</v>
      </c>
      <c r="E1261" s="20">
        <f>LOOKUP(B1261,'Batch 7'!$C$34:$C$625,'Batch 7'!$E$34:$E$625)</f>
        <v>29300</v>
      </c>
      <c r="F1261" s="20">
        <f t="shared" si="57"/>
        <v>2.2599999999999998</v>
      </c>
      <c r="G1261" s="20">
        <f t="shared" si="58"/>
        <v>29.3</v>
      </c>
      <c r="H1261" s="26">
        <f>LOOKUP(B1261,'Batch 7'!$K$34:$K$606,'Batch 7'!$P$34:$P$606)</f>
        <v>0.43200000000000005</v>
      </c>
      <c r="I1261" s="28">
        <f t="shared" si="59"/>
        <v>30.095020000000062</v>
      </c>
    </row>
    <row r="1262" spans="2:9" ht="20.100000000000001" customHeight="1" x14ac:dyDescent="0.2">
      <c r="B1262" s="20">
        <v>171</v>
      </c>
      <c r="C1262" s="20">
        <v>1246</v>
      </c>
      <c r="D1262" s="20">
        <f>LOOKUP(B1262,'Batch 7'!$K$34:$K$606,'Batch 7'!$L$34:$L$606)</f>
        <v>2230</v>
      </c>
      <c r="E1262" s="20">
        <f>LOOKUP(B1262,'Batch 7'!$C$34:$C$625,'Batch 7'!$E$34:$E$625)</f>
        <v>29300</v>
      </c>
      <c r="F1262" s="20">
        <f t="shared" si="57"/>
        <v>2.23</v>
      </c>
      <c r="G1262" s="20">
        <f t="shared" si="58"/>
        <v>29.3</v>
      </c>
      <c r="H1262" s="26">
        <f>LOOKUP(B1262,'Batch 7'!$K$34:$K$606,'Batch 7'!$P$34:$P$606)</f>
        <v>0.4335</v>
      </c>
      <c r="I1262" s="28">
        <f t="shared" si="59"/>
        <v>30.120985000000061</v>
      </c>
    </row>
    <row r="1263" spans="2:9" ht="20.100000000000001" customHeight="1" x14ac:dyDescent="0.2">
      <c r="B1263" s="20">
        <v>172</v>
      </c>
      <c r="C1263" s="20">
        <v>1247</v>
      </c>
      <c r="D1263" s="20">
        <f>LOOKUP(B1263,'Batch 7'!$K$34:$K$606,'Batch 7'!$L$34:$L$606)</f>
        <v>2200</v>
      </c>
      <c r="E1263" s="20">
        <f>LOOKUP(B1263,'Batch 7'!$C$34:$C$625,'Batch 7'!$E$34:$E$625)</f>
        <v>29300</v>
      </c>
      <c r="F1263" s="20">
        <f t="shared" si="57"/>
        <v>2.2000000000000002</v>
      </c>
      <c r="G1263" s="20">
        <f t="shared" si="58"/>
        <v>29.3</v>
      </c>
      <c r="H1263" s="26">
        <f>LOOKUP(B1263,'Batch 7'!$K$34:$K$606,'Batch 7'!$P$34:$P$606)</f>
        <v>0.435</v>
      </c>
      <c r="I1263" s="28">
        <f t="shared" si="59"/>
        <v>30.147040000000061</v>
      </c>
    </row>
    <row r="1264" spans="2:9" ht="20.100000000000001" customHeight="1" x14ac:dyDescent="0.2">
      <c r="B1264" s="20">
        <v>173</v>
      </c>
      <c r="C1264" s="20">
        <v>1248</v>
      </c>
      <c r="D1264" s="20">
        <f>LOOKUP(B1264,'Batch 7'!$K$34:$K$606,'Batch 7'!$L$34:$L$606)</f>
        <v>2170</v>
      </c>
      <c r="E1264" s="20">
        <f>LOOKUP(B1264,'Batch 7'!$C$34:$C$625,'Batch 7'!$E$34:$E$625)</f>
        <v>29300</v>
      </c>
      <c r="F1264" s="20">
        <f t="shared" si="57"/>
        <v>2.17</v>
      </c>
      <c r="G1264" s="20">
        <f t="shared" si="58"/>
        <v>29.3</v>
      </c>
      <c r="H1264" s="26">
        <f>LOOKUP(B1264,'Batch 7'!$K$34:$K$606,'Batch 7'!$P$34:$P$606)</f>
        <v>0.4375</v>
      </c>
      <c r="I1264" s="28">
        <f t="shared" si="59"/>
        <v>30.173215000000059</v>
      </c>
    </row>
    <row r="1265" spans="2:9" ht="20.100000000000001" customHeight="1" x14ac:dyDescent="0.2">
      <c r="B1265" s="20">
        <v>174</v>
      </c>
      <c r="C1265" s="20">
        <v>1249</v>
      </c>
      <c r="D1265" s="20">
        <f>LOOKUP(B1265,'Batch 7'!$K$34:$K$606,'Batch 7'!$L$34:$L$606)</f>
        <v>2140</v>
      </c>
      <c r="E1265" s="20">
        <f>LOOKUP(B1265,'Batch 7'!$C$34:$C$625,'Batch 7'!$E$34:$E$625)</f>
        <v>29300</v>
      </c>
      <c r="F1265" s="20">
        <f t="shared" si="57"/>
        <v>2.14</v>
      </c>
      <c r="G1265" s="20">
        <f t="shared" si="58"/>
        <v>29.3</v>
      </c>
      <c r="H1265" s="26">
        <f>LOOKUP(B1265,'Batch 7'!$K$34:$K$606,'Batch 7'!$P$34:$P$606)</f>
        <v>0.4385</v>
      </c>
      <c r="I1265" s="28">
        <f t="shared" si="59"/>
        <v>30.199495000000059</v>
      </c>
    </row>
    <row r="1266" spans="2:9" ht="20.100000000000001" customHeight="1" x14ac:dyDescent="0.2">
      <c r="B1266" s="20">
        <v>175</v>
      </c>
      <c r="C1266" s="20">
        <v>1250</v>
      </c>
      <c r="D1266" s="20">
        <f>LOOKUP(B1266,'Batch 7'!$K$34:$K$606,'Batch 7'!$L$34:$L$606)</f>
        <v>2120</v>
      </c>
      <c r="E1266" s="20">
        <f>LOOKUP(B1266,'Batch 7'!$C$34:$C$625,'Batch 7'!$E$34:$E$625)</f>
        <v>29300</v>
      </c>
      <c r="F1266" s="20">
        <f t="shared" si="57"/>
        <v>2.12</v>
      </c>
      <c r="G1266" s="20">
        <f t="shared" si="58"/>
        <v>29.3</v>
      </c>
      <c r="H1266" s="26">
        <f>LOOKUP(B1266,'Batch 7'!$K$34:$K$606,'Batch 7'!$P$34:$P$606)</f>
        <v>0.44000000000000006</v>
      </c>
      <c r="I1266" s="28">
        <f t="shared" si="59"/>
        <v>30.225850000000058</v>
      </c>
    </row>
    <row r="1267" spans="2:9" ht="20.100000000000001" customHeight="1" x14ac:dyDescent="0.2">
      <c r="B1267" s="20">
        <v>176</v>
      </c>
      <c r="C1267" s="20">
        <v>1251</v>
      </c>
      <c r="D1267" s="20">
        <f>LOOKUP(B1267,'Batch 7'!$K$34:$K$606,'Batch 7'!$L$34:$L$606)</f>
        <v>2080</v>
      </c>
      <c r="E1267" s="20">
        <f>LOOKUP(B1267,'Batch 7'!$C$34:$C$625,'Batch 7'!$E$34:$E$625)</f>
        <v>29300</v>
      </c>
      <c r="F1267" s="20">
        <f t="shared" si="57"/>
        <v>2.08</v>
      </c>
      <c r="G1267" s="20">
        <f t="shared" si="58"/>
        <v>29.3</v>
      </c>
      <c r="H1267" s="26">
        <f>LOOKUP(B1267,'Batch 7'!$K$34:$K$606,'Batch 7'!$P$34:$P$606)</f>
        <v>0.4415</v>
      </c>
      <c r="I1267" s="28">
        <f t="shared" si="59"/>
        <v>30.252295000000057</v>
      </c>
    </row>
    <row r="1268" spans="2:9" ht="20.100000000000001" customHeight="1" x14ac:dyDescent="0.2">
      <c r="B1268" s="20">
        <v>177</v>
      </c>
      <c r="C1268" s="20">
        <v>1252</v>
      </c>
      <c r="D1268" s="20">
        <f>LOOKUP(B1268,'Batch 7'!$K$34:$K$606,'Batch 7'!$L$34:$L$606)</f>
        <v>2060</v>
      </c>
      <c r="E1268" s="20">
        <f>LOOKUP(B1268,'Batch 7'!$C$34:$C$625,'Batch 7'!$E$34:$E$625)</f>
        <v>29300</v>
      </c>
      <c r="F1268" s="20">
        <f t="shared" si="57"/>
        <v>2.06</v>
      </c>
      <c r="G1268" s="20">
        <f t="shared" si="58"/>
        <v>29.3</v>
      </c>
      <c r="H1268" s="26">
        <f>LOOKUP(B1268,'Batch 7'!$K$34:$K$606,'Batch 7'!$P$34:$P$606)</f>
        <v>0.4425</v>
      </c>
      <c r="I1268" s="28">
        <f t="shared" si="59"/>
        <v>30.278815000000058</v>
      </c>
    </row>
    <row r="1269" spans="2:9" ht="20.100000000000001" customHeight="1" x14ac:dyDescent="0.2">
      <c r="B1269" s="20">
        <v>178</v>
      </c>
      <c r="C1269" s="20">
        <v>1253</v>
      </c>
      <c r="D1269" s="20">
        <f>LOOKUP(B1269,'Batch 7'!$K$34:$K$606,'Batch 7'!$L$34:$L$606)</f>
        <v>2020</v>
      </c>
      <c r="E1269" s="20">
        <f>LOOKUP(B1269,'Batch 7'!$C$34:$C$625,'Batch 7'!$E$34:$E$625)</f>
        <v>29300</v>
      </c>
      <c r="F1269" s="20">
        <f t="shared" si="57"/>
        <v>2.02</v>
      </c>
      <c r="G1269" s="20">
        <f t="shared" si="58"/>
        <v>29.3</v>
      </c>
      <c r="H1269" s="26">
        <f>LOOKUP(B1269,'Batch 7'!$K$34:$K$606,'Batch 7'!$P$34:$P$606)</f>
        <v>0.44400000000000006</v>
      </c>
      <c r="I1269" s="28">
        <f t="shared" si="59"/>
        <v>30.305410000000059</v>
      </c>
    </row>
    <row r="1270" spans="2:9" ht="20.100000000000001" customHeight="1" x14ac:dyDescent="0.2">
      <c r="B1270" s="20">
        <v>179</v>
      </c>
      <c r="C1270" s="20">
        <v>1254</v>
      </c>
      <c r="D1270" s="20">
        <f>LOOKUP(B1270,'Batch 7'!$K$34:$K$606,'Batch 7'!$L$34:$L$606)</f>
        <v>1992</v>
      </c>
      <c r="E1270" s="20">
        <f>LOOKUP(B1270,'Batch 7'!$C$34:$C$625,'Batch 7'!$E$34:$E$625)</f>
        <v>29300</v>
      </c>
      <c r="F1270" s="20">
        <f t="shared" si="57"/>
        <v>1.992</v>
      </c>
      <c r="G1270" s="20">
        <f t="shared" si="58"/>
        <v>29.3</v>
      </c>
      <c r="H1270" s="26">
        <f>LOOKUP(B1270,'Batch 7'!$K$34:$K$606,'Batch 7'!$P$34:$P$606)</f>
        <v>0.44500000000000006</v>
      </c>
      <c r="I1270" s="28">
        <f t="shared" si="59"/>
        <v>30.332080000000058</v>
      </c>
    </row>
    <row r="1271" spans="2:9" ht="20.100000000000001" customHeight="1" x14ac:dyDescent="0.2">
      <c r="B1271" s="20">
        <v>180</v>
      </c>
      <c r="C1271" s="20">
        <v>1255</v>
      </c>
      <c r="D1271" s="20">
        <f>LOOKUP(B1271,'Batch 7'!$K$34:$K$606,'Batch 7'!$L$34:$L$606)</f>
        <v>1960</v>
      </c>
      <c r="E1271" s="20">
        <f>LOOKUP(B1271,'Batch 7'!$C$34:$C$625,'Batch 7'!$E$34:$E$625)</f>
        <v>29300</v>
      </c>
      <c r="F1271" s="20">
        <f t="shared" si="57"/>
        <v>1.96</v>
      </c>
      <c r="G1271" s="20">
        <f t="shared" si="58"/>
        <v>29.3</v>
      </c>
      <c r="H1271" s="26">
        <f>LOOKUP(B1271,'Batch 7'!$K$34:$K$606,'Batch 7'!$P$34:$P$606)</f>
        <v>0.44750000000000001</v>
      </c>
      <c r="I1271" s="28">
        <f t="shared" si="59"/>
        <v>30.358855000000059</v>
      </c>
    </row>
    <row r="1272" spans="2:9" ht="20.100000000000001" customHeight="1" x14ac:dyDescent="0.2">
      <c r="B1272" s="20">
        <v>181</v>
      </c>
      <c r="C1272" s="20">
        <v>1256</v>
      </c>
      <c r="D1272" s="20">
        <f>LOOKUP(B1272,'Batch 7'!$K$34:$K$606,'Batch 7'!$L$34:$L$606)</f>
        <v>1935</v>
      </c>
      <c r="E1272" s="20">
        <f>LOOKUP(B1272,'Batch 7'!$C$34:$C$625,'Batch 7'!$E$34:$E$625)</f>
        <v>29300</v>
      </c>
      <c r="F1272" s="20">
        <f t="shared" si="57"/>
        <v>1.9350000000000001</v>
      </c>
      <c r="G1272" s="20">
        <f t="shared" si="58"/>
        <v>29.3</v>
      </c>
      <c r="H1272" s="26">
        <f>LOOKUP(B1272,'Batch 7'!$K$34:$K$606,'Batch 7'!$P$34:$P$606)</f>
        <v>0.44900000000000007</v>
      </c>
      <c r="I1272" s="28">
        <f t="shared" si="59"/>
        <v>30.385750000000058</v>
      </c>
    </row>
    <row r="1273" spans="2:9" ht="20.100000000000001" customHeight="1" x14ac:dyDescent="0.2">
      <c r="B1273" s="20">
        <v>182</v>
      </c>
      <c r="C1273" s="20">
        <v>1257</v>
      </c>
      <c r="D1273" s="20">
        <f>LOOKUP(B1273,'Batch 7'!$K$34:$K$606,'Batch 7'!$L$34:$L$606)</f>
        <v>1913</v>
      </c>
      <c r="E1273" s="20">
        <f>LOOKUP(B1273,'Batch 7'!$C$34:$C$625,'Batch 7'!$E$34:$E$625)</f>
        <v>29300</v>
      </c>
      <c r="F1273" s="20">
        <f t="shared" si="57"/>
        <v>1.913</v>
      </c>
      <c r="G1273" s="20">
        <f t="shared" si="58"/>
        <v>29.3</v>
      </c>
      <c r="H1273" s="26">
        <f>LOOKUP(B1273,'Batch 7'!$K$34:$K$606,'Batch 7'!$P$34:$P$606)</f>
        <v>0.44950000000000001</v>
      </c>
      <c r="I1273" s="28">
        <f t="shared" si="59"/>
        <v>30.412705000000059</v>
      </c>
    </row>
    <row r="1274" spans="2:9" ht="20.100000000000001" customHeight="1" x14ac:dyDescent="0.2">
      <c r="B1274" s="20">
        <v>183</v>
      </c>
      <c r="C1274" s="20">
        <v>1258</v>
      </c>
      <c r="D1274" s="20">
        <f>LOOKUP(B1274,'Batch 7'!$K$34:$K$606,'Batch 7'!$L$34:$L$606)</f>
        <v>1876</v>
      </c>
      <c r="E1274" s="20">
        <f>LOOKUP(B1274,'Batch 7'!$C$34:$C$625,'Batch 7'!$E$34:$E$625)</f>
        <v>29300</v>
      </c>
      <c r="F1274" s="20">
        <f t="shared" si="57"/>
        <v>1.8759999999999999</v>
      </c>
      <c r="G1274" s="20">
        <f t="shared" si="58"/>
        <v>29.3</v>
      </c>
      <c r="H1274" s="26">
        <f>LOOKUP(B1274,'Batch 7'!$K$34:$K$606,'Batch 7'!$P$34:$P$606)</f>
        <v>0.45150000000000001</v>
      </c>
      <c r="I1274" s="28">
        <f t="shared" si="59"/>
        <v>30.439735000000059</v>
      </c>
    </row>
    <row r="1275" spans="2:9" ht="20.100000000000001" customHeight="1" x14ac:dyDescent="0.2">
      <c r="B1275" s="20">
        <v>184</v>
      </c>
      <c r="C1275" s="20">
        <v>1259</v>
      </c>
      <c r="D1275" s="20">
        <f>LOOKUP(B1275,'Batch 7'!$K$34:$K$606,'Batch 7'!$L$34:$L$606)</f>
        <v>1846</v>
      </c>
      <c r="E1275" s="20">
        <f>LOOKUP(B1275,'Batch 7'!$C$34:$C$625,'Batch 7'!$E$34:$E$625)</f>
        <v>29300</v>
      </c>
      <c r="F1275" s="20">
        <f t="shared" si="57"/>
        <v>1.8460000000000001</v>
      </c>
      <c r="G1275" s="20">
        <f t="shared" si="58"/>
        <v>29.3</v>
      </c>
      <c r="H1275" s="26">
        <f>LOOKUP(B1275,'Batch 7'!$K$34:$K$606,'Batch 7'!$P$34:$P$606)</f>
        <v>0.45400000000000001</v>
      </c>
      <c r="I1275" s="28">
        <f t="shared" si="59"/>
        <v>30.466900000000059</v>
      </c>
    </row>
    <row r="1276" spans="2:9" ht="20.100000000000001" customHeight="1" x14ac:dyDescent="0.2">
      <c r="B1276" s="20">
        <v>185</v>
      </c>
      <c r="C1276" s="20">
        <v>1260</v>
      </c>
      <c r="D1276" s="20">
        <f>LOOKUP(B1276,'Batch 7'!$K$34:$K$606,'Batch 7'!$L$34:$L$606)</f>
        <v>1816</v>
      </c>
      <c r="E1276" s="20">
        <f>LOOKUP(B1276,'Batch 7'!$C$34:$C$625,'Batch 7'!$E$34:$E$625)</f>
        <v>29300</v>
      </c>
      <c r="F1276" s="20">
        <f t="shared" si="57"/>
        <v>1.8160000000000001</v>
      </c>
      <c r="G1276" s="20">
        <f t="shared" si="58"/>
        <v>29.3</v>
      </c>
      <c r="H1276" s="26">
        <f>LOOKUP(B1276,'Batch 7'!$K$34:$K$606,'Batch 7'!$P$34:$P$606)</f>
        <v>0.45550000000000002</v>
      </c>
      <c r="I1276" s="28">
        <f t="shared" si="59"/>
        <v>30.494185000000058</v>
      </c>
    </row>
    <row r="1277" spans="2:9" ht="20.100000000000001" customHeight="1" x14ac:dyDescent="0.2">
      <c r="B1277" s="20">
        <v>186</v>
      </c>
      <c r="C1277" s="20">
        <v>1261</v>
      </c>
      <c r="D1277" s="20">
        <f>LOOKUP(B1277,'Batch 7'!$K$34:$K$606,'Batch 7'!$L$34:$L$606)</f>
        <v>1794</v>
      </c>
      <c r="E1277" s="20">
        <f>LOOKUP(B1277,'Batch 7'!$C$34:$C$625,'Batch 7'!$E$34:$E$625)</f>
        <v>29300</v>
      </c>
      <c r="F1277" s="20">
        <f t="shared" si="57"/>
        <v>1.794</v>
      </c>
      <c r="G1277" s="20">
        <f t="shared" si="58"/>
        <v>29.3</v>
      </c>
      <c r="H1277" s="26">
        <f>LOOKUP(B1277,'Batch 7'!$K$34:$K$606,'Batch 7'!$P$34:$P$606)</f>
        <v>0.45700000000000007</v>
      </c>
      <c r="I1277" s="28">
        <f t="shared" si="59"/>
        <v>30.521560000000058</v>
      </c>
    </row>
    <row r="1278" spans="2:9" ht="20.100000000000001" customHeight="1" x14ac:dyDescent="0.2">
      <c r="B1278" s="20">
        <v>187</v>
      </c>
      <c r="C1278" s="20">
        <v>1262</v>
      </c>
      <c r="D1278" s="20">
        <f>LOOKUP(B1278,'Batch 7'!$K$34:$K$606,'Batch 7'!$L$34:$L$606)</f>
        <v>1772</v>
      </c>
      <c r="E1278" s="20">
        <f>LOOKUP(B1278,'Batch 7'!$C$34:$C$625,'Batch 7'!$E$34:$E$625)</f>
        <v>29300</v>
      </c>
      <c r="F1278" s="20">
        <f t="shared" si="57"/>
        <v>1.772</v>
      </c>
      <c r="G1278" s="20">
        <f t="shared" si="58"/>
        <v>29.3</v>
      </c>
      <c r="H1278" s="26">
        <f>LOOKUP(B1278,'Batch 7'!$K$34:$K$606,'Batch 7'!$P$34:$P$606)</f>
        <v>0.45800000000000002</v>
      </c>
      <c r="I1278" s="28">
        <f t="shared" si="59"/>
        <v>30.54901000000006</v>
      </c>
    </row>
    <row r="1279" spans="2:9" ht="20.100000000000001" customHeight="1" x14ac:dyDescent="0.2">
      <c r="B1279" s="20">
        <v>188</v>
      </c>
      <c r="C1279" s="20">
        <v>1263</v>
      </c>
      <c r="D1279" s="20">
        <f>LOOKUP(B1279,'Batch 7'!$K$34:$K$606,'Batch 7'!$L$34:$L$606)</f>
        <v>1741</v>
      </c>
      <c r="E1279" s="20">
        <f>LOOKUP(B1279,'Batch 7'!$C$34:$C$625,'Batch 7'!$E$34:$E$625)</f>
        <v>29300</v>
      </c>
      <c r="F1279" s="20">
        <f t="shared" si="57"/>
        <v>1.7410000000000001</v>
      </c>
      <c r="G1279" s="20">
        <f t="shared" si="58"/>
        <v>29.3</v>
      </c>
      <c r="H1279" s="26">
        <f>LOOKUP(B1279,'Batch 7'!$K$34:$K$606,'Batch 7'!$P$34:$P$606)</f>
        <v>0.46100000000000008</v>
      </c>
      <c r="I1279" s="28">
        <f t="shared" si="59"/>
        <v>30.57658000000006</v>
      </c>
    </row>
    <row r="1280" spans="2:9" ht="20.100000000000001" customHeight="1" x14ac:dyDescent="0.2">
      <c r="B1280" s="20">
        <v>189</v>
      </c>
      <c r="C1280" s="20">
        <v>1264</v>
      </c>
      <c r="D1280" s="20">
        <f>LOOKUP(B1280,'Batch 7'!$K$34:$K$606,'Batch 7'!$L$34:$L$606)</f>
        <v>1718</v>
      </c>
      <c r="E1280" s="20">
        <f>LOOKUP(B1280,'Batch 7'!$C$34:$C$625,'Batch 7'!$E$34:$E$625)</f>
        <v>29400</v>
      </c>
      <c r="F1280" s="20">
        <f t="shared" si="57"/>
        <v>1.718</v>
      </c>
      <c r="G1280" s="20">
        <f t="shared" si="58"/>
        <v>29.4</v>
      </c>
      <c r="H1280" s="26">
        <f>LOOKUP(B1280,'Batch 7'!$K$34:$K$606,'Batch 7'!$P$34:$P$606)</f>
        <v>0.46300000000000002</v>
      </c>
      <c r="I1280" s="28">
        <f t="shared" si="59"/>
        <v>30.604300000000059</v>
      </c>
    </row>
    <row r="1281" spans="2:9" ht="20.100000000000001" customHeight="1" x14ac:dyDescent="0.2">
      <c r="B1281" s="20">
        <v>190</v>
      </c>
      <c r="C1281" s="20">
        <v>1265</v>
      </c>
      <c r="D1281" s="20">
        <f>LOOKUP(B1281,'Batch 7'!$K$34:$K$606,'Batch 7'!$L$34:$L$606)</f>
        <v>1686</v>
      </c>
      <c r="E1281" s="20">
        <f>LOOKUP(B1281,'Batch 7'!$C$34:$C$625,'Batch 7'!$E$34:$E$625)</f>
        <v>29300</v>
      </c>
      <c r="F1281" s="20">
        <f t="shared" si="57"/>
        <v>1.6859999999999999</v>
      </c>
      <c r="G1281" s="20">
        <f t="shared" si="58"/>
        <v>29.3</v>
      </c>
      <c r="H1281" s="26">
        <f>LOOKUP(B1281,'Batch 7'!$K$34:$K$606,'Batch 7'!$P$34:$P$606)</f>
        <v>0.46500000000000008</v>
      </c>
      <c r="I1281" s="28">
        <f t="shared" si="59"/>
        <v>30.63214000000006</v>
      </c>
    </row>
    <row r="1282" spans="2:9" ht="20.100000000000001" customHeight="1" x14ac:dyDescent="0.2">
      <c r="B1282" s="20">
        <v>191</v>
      </c>
      <c r="C1282" s="20">
        <v>1266</v>
      </c>
      <c r="D1282" s="20">
        <f>LOOKUP(B1282,'Batch 7'!$K$34:$K$606,'Batch 7'!$L$34:$L$606)</f>
        <v>1659</v>
      </c>
      <c r="E1282" s="20">
        <f>LOOKUP(B1282,'Batch 7'!$C$34:$C$625,'Batch 7'!$E$34:$E$625)</f>
        <v>29400</v>
      </c>
      <c r="F1282" s="20">
        <f t="shared" si="57"/>
        <v>1.659</v>
      </c>
      <c r="G1282" s="20">
        <f t="shared" si="58"/>
        <v>29.4</v>
      </c>
      <c r="H1282" s="26">
        <f>LOOKUP(B1282,'Batch 7'!$K$34:$K$606,'Batch 7'!$P$34:$P$606)</f>
        <v>0.46750000000000003</v>
      </c>
      <c r="I1282" s="28">
        <f t="shared" si="59"/>
        <v>30.660115000000062</v>
      </c>
    </row>
    <row r="1283" spans="2:9" ht="20.100000000000001" customHeight="1" x14ac:dyDescent="0.2">
      <c r="B1283" s="20">
        <v>192</v>
      </c>
      <c r="C1283" s="20">
        <v>1267</v>
      </c>
      <c r="D1283" s="20">
        <f>LOOKUP(B1283,'Batch 7'!$K$34:$K$606,'Batch 7'!$L$34:$L$606)</f>
        <v>1635</v>
      </c>
      <c r="E1283" s="20">
        <f>LOOKUP(B1283,'Batch 7'!$C$34:$C$625,'Batch 7'!$E$34:$E$625)</f>
        <v>29400</v>
      </c>
      <c r="F1283" s="20">
        <f t="shared" si="57"/>
        <v>1.635</v>
      </c>
      <c r="G1283" s="20">
        <f t="shared" si="58"/>
        <v>29.4</v>
      </c>
      <c r="H1283" s="26">
        <f>LOOKUP(B1283,'Batch 7'!$K$34:$K$606,'Batch 7'!$P$34:$P$606)</f>
        <v>0.46950000000000003</v>
      </c>
      <c r="I1283" s="28">
        <f t="shared" si="59"/>
        <v>30.688225000000063</v>
      </c>
    </row>
    <row r="1284" spans="2:9" ht="20.100000000000001" customHeight="1" x14ac:dyDescent="0.2">
      <c r="B1284" s="20">
        <v>193</v>
      </c>
      <c r="C1284" s="20">
        <v>1268</v>
      </c>
      <c r="D1284" s="20">
        <f>LOOKUP(B1284,'Batch 7'!$K$34:$K$606,'Batch 7'!$L$34:$L$606)</f>
        <v>1601</v>
      </c>
      <c r="E1284" s="20">
        <f>LOOKUP(B1284,'Batch 7'!$C$34:$C$625,'Batch 7'!$E$34:$E$625)</f>
        <v>29300</v>
      </c>
      <c r="F1284" s="20">
        <f t="shared" si="57"/>
        <v>1.601</v>
      </c>
      <c r="G1284" s="20">
        <f t="shared" si="58"/>
        <v>29.3</v>
      </c>
      <c r="H1284" s="26">
        <f>LOOKUP(B1284,'Batch 7'!$K$34:$K$606,'Batch 7'!$P$34:$P$606)</f>
        <v>0.47150000000000003</v>
      </c>
      <c r="I1284" s="28">
        <f t="shared" si="59"/>
        <v>30.716455000000064</v>
      </c>
    </row>
    <row r="1285" spans="2:9" ht="20.100000000000001" customHeight="1" x14ac:dyDescent="0.2">
      <c r="B1285" s="20">
        <v>194</v>
      </c>
      <c r="C1285" s="20">
        <v>1269</v>
      </c>
      <c r="D1285" s="20">
        <f>LOOKUP(B1285,'Batch 7'!$K$34:$K$606,'Batch 7'!$L$34:$L$606)</f>
        <v>1578</v>
      </c>
      <c r="E1285" s="20">
        <f>LOOKUP(B1285,'Batch 7'!$C$34:$C$625,'Batch 7'!$E$34:$E$625)</f>
        <v>29400</v>
      </c>
      <c r="F1285" s="20">
        <f t="shared" si="57"/>
        <v>1.5780000000000001</v>
      </c>
      <c r="G1285" s="20">
        <f t="shared" si="58"/>
        <v>29.4</v>
      </c>
      <c r="H1285" s="26">
        <f>LOOKUP(B1285,'Batch 7'!$K$34:$K$606,'Batch 7'!$P$34:$P$606)</f>
        <v>0.47450000000000003</v>
      </c>
      <c r="I1285" s="28">
        <f t="shared" si="59"/>
        <v>30.744835000000062</v>
      </c>
    </row>
    <row r="1286" spans="2:9" ht="20.100000000000001" customHeight="1" x14ac:dyDescent="0.2">
      <c r="B1286" s="20">
        <v>195</v>
      </c>
      <c r="C1286" s="20">
        <v>1270</v>
      </c>
      <c r="D1286" s="20">
        <f>LOOKUP(B1286,'Batch 7'!$K$34:$K$606,'Batch 7'!$L$34:$L$606)</f>
        <v>1551</v>
      </c>
      <c r="E1286" s="20">
        <f>LOOKUP(B1286,'Batch 7'!$C$34:$C$625,'Batch 7'!$E$34:$E$625)</f>
        <v>29300</v>
      </c>
      <c r="F1286" s="20">
        <f t="shared" si="57"/>
        <v>1.5509999999999999</v>
      </c>
      <c r="G1286" s="20">
        <f t="shared" si="58"/>
        <v>29.3</v>
      </c>
      <c r="H1286" s="26">
        <f>LOOKUP(B1286,'Batch 7'!$K$34:$K$606,'Batch 7'!$P$34:$P$606)</f>
        <v>0.47649999999999998</v>
      </c>
      <c r="I1286" s="28">
        <f t="shared" si="59"/>
        <v>30.773365000000062</v>
      </c>
    </row>
    <row r="1287" spans="2:9" ht="20.100000000000001" customHeight="1" x14ac:dyDescent="0.2">
      <c r="B1287" s="20">
        <v>196</v>
      </c>
      <c r="C1287" s="20">
        <v>1271</v>
      </c>
      <c r="D1287" s="20">
        <f>LOOKUP(B1287,'Batch 7'!$K$34:$K$606,'Batch 7'!$L$34:$L$606)</f>
        <v>1522</v>
      </c>
      <c r="E1287" s="20">
        <f>LOOKUP(B1287,'Batch 7'!$C$34:$C$625,'Batch 7'!$E$34:$E$625)</f>
        <v>29400</v>
      </c>
      <c r="F1287" s="20">
        <f t="shared" si="57"/>
        <v>1.522</v>
      </c>
      <c r="G1287" s="20">
        <f t="shared" si="58"/>
        <v>29.4</v>
      </c>
      <c r="H1287" s="26">
        <f>LOOKUP(B1287,'Batch 7'!$K$34:$K$606,'Batch 7'!$P$34:$P$606)</f>
        <v>0.47950000000000004</v>
      </c>
      <c r="I1287" s="28">
        <f t="shared" si="59"/>
        <v>30.802045000000064</v>
      </c>
    </row>
    <row r="1288" spans="2:9" ht="20.100000000000001" customHeight="1" x14ac:dyDescent="0.2">
      <c r="B1288" s="20">
        <v>197</v>
      </c>
      <c r="C1288" s="20">
        <v>1272</v>
      </c>
      <c r="D1288" s="20">
        <f>LOOKUP(B1288,'Batch 7'!$K$34:$K$606,'Batch 7'!$L$34:$L$606)</f>
        <v>1492</v>
      </c>
      <c r="E1288" s="20">
        <f>LOOKUP(B1288,'Batch 7'!$C$34:$C$625,'Batch 7'!$E$34:$E$625)</f>
        <v>29400</v>
      </c>
      <c r="F1288" s="20">
        <f t="shared" si="57"/>
        <v>1.492</v>
      </c>
      <c r="G1288" s="20">
        <f t="shared" si="58"/>
        <v>29.4</v>
      </c>
      <c r="H1288" s="26">
        <f>LOOKUP(B1288,'Batch 7'!$K$34:$K$606,'Batch 7'!$P$34:$P$606)</f>
        <v>0.48200000000000004</v>
      </c>
      <c r="I1288" s="28">
        <f t="shared" si="59"/>
        <v>30.830890000000064</v>
      </c>
    </row>
    <row r="1289" spans="2:9" ht="20.100000000000001" customHeight="1" x14ac:dyDescent="0.2">
      <c r="B1289" s="20">
        <v>198</v>
      </c>
      <c r="C1289" s="20">
        <v>1273</v>
      </c>
      <c r="D1289" s="20">
        <f>LOOKUP(B1289,'Batch 7'!$K$34:$K$606,'Batch 7'!$L$34:$L$606)</f>
        <v>1462</v>
      </c>
      <c r="E1289" s="20">
        <f>LOOKUP(B1289,'Batch 7'!$C$34:$C$625,'Batch 7'!$E$34:$E$625)</f>
        <v>29400</v>
      </c>
      <c r="F1289" s="20">
        <f t="shared" si="57"/>
        <v>1.462</v>
      </c>
      <c r="G1289" s="20">
        <f t="shared" si="58"/>
        <v>29.4</v>
      </c>
      <c r="H1289" s="26">
        <f>LOOKUP(B1289,'Batch 7'!$K$34:$K$606,'Batch 7'!$P$34:$P$606)</f>
        <v>0.48300000000000004</v>
      </c>
      <c r="I1289" s="28">
        <f t="shared" si="59"/>
        <v>30.859840000000062</v>
      </c>
    </row>
    <row r="1290" spans="2:9" ht="20.100000000000001" customHeight="1" x14ac:dyDescent="0.2">
      <c r="B1290" s="20">
        <v>199</v>
      </c>
      <c r="C1290" s="20">
        <v>1274</v>
      </c>
      <c r="D1290" s="20">
        <f>LOOKUP(B1290,'Batch 7'!$K$34:$K$606,'Batch 7'!$L$34:$L$606)</f>
        <v>1431</v>
      </c>
      <c r="E1290" s="20">
        <f>LOOKUP(B1290,'Batch 7'!$C$34:$C$625,'Batch 7'!$E$34:$E$625)</f>
        <v>29400</v>
      </c>
      <c r="F1290" s="20">
        <f t="shared" si="57"/>
        <v>1.431</v>
      </c>
      <c r="G1290" s="20">
        <f t="shared" si="58"/>
        <v>29.4</v>
      </c>
      <c r="H1290" s="26">
        <f>LOOKUP(B1290,'Batch 7'!$K$34:$K$606,'Batch 7'!$P$34:$P$606)</f>
        <v>0.48650000000000004</v>
      </c>
      <c r="I1290" s="28">
        <f t="shared" si="59"/>
        <v>30.888925000000061</v>
      </c>
    </row>
    <row r="1291" spans="2:9" ht="20.100000000000001" customHeight="1" x14ac:dyDescent="0.2">
      <c r="B1291" s="20">
        <v>200</v>
      </c>
      <c r="C1291" s="20">
        <v>1275</v>
      </c>
      <c r="D1291" s="20">
        <f>LOOKUP(B1291,'Batch 7'!$K$34:$K$606,'Batch 7'!$L$34:$L$606)</f>
        <v>1408</v>
      </c>
      <c r="E1291" s="20">
        <f>LOOKUP(B1291,'Batch 7'!$C$34:$C$625,'Batch 7'!$E$34:$E$625)</f>
        <v>29400</v>
      </c>
      <c r="F1291" s="20">
        <f t="shared" si="57"/>
        <v>1.4079999999999999</v>
      </c>
      <c r="G1291" s="20">
        <f t="shared" si="58"/>
        <v>29.4</v>
      </c>
      <c r="H1291" s="26">
        <f>LOOKUP(B1291,'Batch 7'!$K$34:$K$606,'Batch 7'!$P$34:$P$606)</f>
        <v>0.48949999999999999</v>
      </c>
      <c r="I1291" s="28">
        <f t="shared" si="59"/>
        <v>30.918205000000061</v>
      </c>
    </row>
    <row r="1292" spans="2:9" ht="20.100000000000001" customHeight="1" x14ac:dyDescent="0.2">
      <c r="B1292" s="20">
        <v>201</v>
      </c>
      <c r="C1292" s="20">
        <v>1276</v>
      </c>
      <c r="D1292" s="20">
        <f>LOOKUP(B1292,'Batch 7'!$K$34:$K$606,'Batch 7'!$L$34:$L$606)</f>
        <v>1391</v>
      </c>
      <c r="E1292" s="20">
        <f>LOOKUP(B1292,'Batch 7'!$C$34:$C$625,'Batch 7'!$E$34:$E$625)</f>
        <v>29400</v>
      </c>
      <c r="F1292" s="20">
        <f t="shared" si="57"/>
        <v>1.391</v>
      </c>
      <c r="G1292" s="20">
        <f t="shared" si="58"/>
        <v>29.4</v>
      </c>
      <c r="H1292" s="26">
        <f>LOOKUP(B1292,'Batch 7'!$K$34:$K$606,'Batch 7'!$P$34:$P$606)</f>
        <v>0.49199999999999999</v>
      </c>
      <c r="I1292" s="28">
        <f t="shared" si="59"/>
        <v>30.94765000000006</v>
      </c>
    </row>
    <row r="1293" spans="2:9" ht="20.100000000000001" customHeight="1" x14ac:dyDescent="0.2">
      <c r="B1293" s="20">
        <v>202</v>
      </c>
      <c r="C1293" s="20">
        <v>1277</v>
      </c>
      <c r="D1293" s="20">
        <f>LOOKUP(B1293,'Batch 7'!$K$34:$K$606,'Batch 7'!$L$34:$L$606)</f>
        <v>1362</v>
      </c>
      <c r="E1293" s="20">
        <f>LOOKUP(B1293,'Batch 7'!$C$34:$C$625,'Batch 7'!$E$34:$E$625)</f>
        <v>29400</v>
      </c>
      <c r="F1293" s="20">
        <f t="shared" si="57"/>
        <v>1.3620000000000001</v>
      </c>
      <c r="G1293" s="20">
        <f t="shared" si="58"/>
        <v>29.4</v>
      </c>
      <c r="H1293" s="26">
        <f>LOOKUP(B1293,'Batch 7'!$K$34:$K$606,'Batch 7'!$P$34:$P$606)</f>
        <v>0.49400000000000005</v>
      </c>
      <c r="I1293" s="28">
        <f t="shared" si="59"/>
        <v>30.977230000000059</v>
      </c>
    </row>
    <row r="1294" spans="2:9" ht="20.100000000000001" customHeight="1" x14ac:dyDescent="0.2">
      <c r="B1294" s="20">
        <v>203</v>
      </c>
      <c r="C1294" s="20">
        <v>1278</v>
      </c>
      <c r="D1294" s="20">
        <f>LOOKUP(B1294,'Batch 7'!$K$34:$K$606,'Batch 7'!$L$34:$L$606)</f>
        <v>1338</v>
      </c>
      <c r="E1294" s="20">
        <f>LOOKUP(B1294,'Batch 7'!$C$34:$C$625,'Batch 7'!$E$34:$E$625)</f>
        <v>29400</v>
      </c>
      <c r="F1294" s="20">
        <f t="shared" si="57"/>
        <v>1.3380000000000001</v>
      </c>
      <c r="G1294" s="20">
        <f t="shared" si="58"/>
        <v>29.4</v>
      </c>
      <c r="H1294" s="26">
        <f>LOOKUP(B1294,'Batch 7'!$K$34:$K$606,'Batch 7'!$P$34:$P$606)</f>
        <v>0.49850000000000005</v>
      </c>
      <c r="I1294" s="28">
        <f t="shared" si="59"/>
        <v>31.00700500000006</v>
      </c>
    </row>
    <row r="1295" spans="2:9" ht="20.100000000000001" customHeight="1" x14ac:dyDescent="0.2">
      <c r="B1295" s="20">
        <v>204</v>
      </c>
      <c r="C1295" s="20">
        <v>1279</v>
      </c>
      <c r="D1295" s="20">
        <f>LOOKUP(B1295,'Batch 7'!$K$34:$K$606,'Batch 7'!$L$34:$L$606)</f>
        <v>1304</v>
      </c>
      <c r="E1295" s="20">
        <f>LOOKUP(B1295,'Batch 7'!$C$34:$C$625,'Batch 7'!$E$34:$E$625)</f>
        <v>29400</v>
      </c>
      <c r="F1295" s="20">
        <f t="shared" si="57"/>
        <v>1.304</v>
      </c>
      <c r="G1295" s="20">
        <f t="shared" si="58"/>
        <v>29.4</v>
      </c>
      <c r="H1295" s="26">
        <f>LOOKUP(B1295,'Batch 7'!$K$34:$K$606,'Batch 7'!$P$34:$P$606)</f>
        <v>0.50149999999999995</v>
      </c>
      <c r="I1295" s="28">
        <f t="shared" si="59"/>
        <v>31.037005000000061</v>
      </c>
    </row>
    <row r="1296" spans="2:9" ht="20.100000000000001" customHeight="1" x14ac:dyDescent="0.2">
      <c r="B1296" s="20">
        <v>205</v>
      </c>
      <c r="C1296" s="20">
        <v>1280</v>
      </c>
      <c r="D1296" s="20">
        <f>LOOKUP(B1296,'Batch 7'!$K$34:$K$606,'Batch 7'!$L$34:$L$606)</f>
        <v>1268</v>
      </c>
      <c r="E1296" s="20">
        <f>LOOKUP(B1296,'Batch 7'!$C$34:$C$625,'Batch 7'!$E$34:$E$625)</f>
        <v>29400</v>
      </c>
      <c r="F1296" s="20">
        <f t="shared" si="57"/>
        <v>1.268</v>
      </c>
      <c r="G1296" s="20">
        <f t="shared" si="58"/>
        <v>29.4</v>
      </c>
      <c r="H1296" s="26">
        <f>LOOKUP(B1296,'Batch 7'!$K$34:$K$606,'Batch 7'!$P$34:$P$606)</f>
        <v>0.505</v>
      </c>
      <c r="I1296" s="28">
        <f t="shared" si="59"/>
        <v>31.06720000000006</v>
      </c>
    </row>
    <row r="1297" spans="1:9" ht="20.100000000000001" customHeight="1" x14ac:dyDescent="0.2">
      <c r="B1297" s="20">
        <v>206</v>
      </c>
      <c r="C1297" s="20">
        <v>1281</v>
      </c>
      <c r="D1297" s="20">
        <f>LOOKUP(B1297,'Batch 7'!$K$34:$K$606,'Batch 7'!$L$34:$L$606)</f>
        <v>1246</v>
      </c>
      <c r="E1297" s="20">
        <f>LOOKUP(B1297,'Batch 7'!$C$34:$C$625,'Batch 7'!$E$34:$E$625)</f>
        <v>29400</v>
      </c>
      <c r="F1297" s="20">
        <f t="shared" ref="F1297:F1360" si="60">D1297/1000</f>
        <v>1.246</v>
      </c>
      <c r="G1297" s="20">
        <f t="shared" ref="G1297:G1360" si="61">E1297/1000</f>
        <v>29.4</v>
      </c>
      <c r="H1297" s="26">
        <f>LOOKUP(B1297,'Batch 7'!$K$34:$K$606,'Batch 7'!$P$34:$P$606)</f>
        <v>0.50800000000000001</v>
      </c>
      <c r="I1297" s="28">
        <f t="shared" si="59"/>
        <v>31.097590000000061</v>
      </c>
    </row>
    <row r="1298" spans="1:9" ht="20.100000000000001" customHeight="1" x14ac:dyDescent="0.2">
      <c r="B1298" s="20">
        <v>207</v>
      </c>
      <c r="C1298" s="20">
        <v>1282</v>
      </c>
      <c r="D1298" s="20">
        <f>LOOKUP(B1298,'Batch 7'!$K$34:$K$606,'Batch 7'!$L$34:$L$606)</f>
        <v>1222</v>
      </c>
      <c r="E1298" s="20">
        <f>LOOKUP(B1298,'Batch 7'!$C$34:$C$625,'Batch 7'!$E$34:$E$625)</f>
        <v>29400</v>
      </c>
      <c r="F1298" s="20">
        <f t="shared" si="60"/>
        <v>1.222</v>
      </c>
      <c r="G1298" s="20">
        <f t="shared" si="61"/>
        <v>29.4</v>
      </c>
      <c r="H1298" s="26">
        <f>LOOKUP(B1298,'Batch 7'!$K$34:$K$606,'Batch 7'!$P$34:$P$606)</f>
        <v>0.51200000000000001</v>
      </c>
      <c r="I1298" s="28">
        <f t="shared" ref="I1298:I1361" si="62">AVERAGE(H1298,H1297)*((C1298-C1297)/60)*3.6+I1297</f>
        <v>31.12819000000006</v>
      </c>
    </row>
    <row r="1299" spans="1:9" ht="20.100000000000001" customHeight="1" x14ac:dyDescent="0.2">
      <c r="B1299" s="20">
        <v>208</v>
      </c>
      <c r="C1299" s="20">
        <v>1283</v>
      </c>
      <c r="D1299" s="20">
        <f>LOOKUP(B1299,'Batch 7'!$K$34:$K$606,'Batch 7'!$L$34:$L$606)</f>
        <v>1191</v>
      </c>
      <c r="E1299" s="20">
        <f>LOOKUP(B1299,'Batch 7'!$C$34:$C$625,'Batch 7'!$E$34:$E$625)</f>
        <v>29400</v>
      </c>
      <c r="F1299" s="20">
        <f t="shared" si="60"/>
        <v>1.1910000000000001</v>
      </c>
      <c r="G1299" s="20">
        <f t="shared" si="61"/>
        <v>29.4</v>
      </c>
      <c r="H1299" s="26">
        <f>LOOKUP(B1299,'Batch 7'!$K$34:$K$606,'Batch 7'!$P$34:$P$606)</f>
        <v>0.51600000000000001</v>
      </c>
      <c r="I1299" s="28">
        <f t="shared" si="62"/>
        <v>31.159030000000062</v>
      </c>
    </row>
    <row r="1300" spans="1:9" ht="20.100000000000001" customHeight="1" x14ac:dyDescent="0.2">
      <c r="B1300" s="20">
        <v>209</v>
      </c>
      <c r="C1300" s="20">
        <v>1284</v>
      </c>
      <c r="D1300" s="20">
        <f>LOOKUP(B1300,'Batch 7'!$K$34:$K$606,'Batch 7'!$L$34:$L$606)</f>
        <v>1174</v>
      </c>
      <c r="E1300" s="20">
        <f>LOOKUP(B1300,'Batch 7'!$C$34:$C$625,'Batch 7'!$E$34:$E$625)</f>
        <v>29400</v>
      </c>
      <c r="F1300" s="20">
        <f t="shared" si="60"/>
        <v>1.1739999999999999</v>
      </c>
      <c r="G1300" s="20">
        <f t="shared" si="61"/>
        <v>29.4</v>
      </c>
      <c r="H1300" s="26">
        <f>LOOKUP(B1300,'Batch 7'!$K$34:$K$606,'Batch 7'!$P$34:$P$606)</f>
        <v>0.51950000000000007</v>
      </c>
      <c r="I1300" s="28">
        <f t="shared" si="62"/>
        <v>31.190095000000063</v>
      </c>
    </row>
    <row r="1301" spans="1:9" ht="20.100000000000001" customHeight="1" x14ac:dyDescent="0.2">
      <c r="B1301" s="20">
        <v>210</v>
      </c>
      <c r="C1301" s="20">
        <v>1285</v>
      </c>
      <c r="D1301" s="20">
        <f>LOOKUP(B1301,'Batch 7'!$K$34:$K$606,'Batch 7'!$L$34:$L$606)</f>
        <v>1146</v>
      </c>
      <c r="E1301" s="20">
        <f>LOOKUP(B1301,'Batch 7'!$C$34:$C$625,'Batch 7'!$E$34:$E$625)</f>
        <v>29400</v>
      </c>
      <c r="F1301" s="20">
        <f t="shared" si="60"/>
        <v>1.1459999999999999</v>
      </c>
      <c r="G1301" s="20">
        <f t="shared" si="61"/>
        <v>29.4</v>
      </c>
      <c r="H1301" s="26">
        <f>LOOKUP(B1301,'Batch 7'!$K$34:$K$606,'Batch 7'!$P$34:$P$606)</f>
        <v>0.52300000000000002</v>
      </c>
      <c r="I1301" s="28">
        <f t="shared" si="62"/>
        <v>31.221370000000064</v>
      </c>
    </row>
    <row r="1302" spans="1:9" ht="20.100000000000001" customHeight="1" x14ac:dyDescent="0.2">
      <c r="B1302" s="20">
        <v>211</v>
      </c>
      <c r="C1302" s="20">
        <v>1286</v>
      </c>
      <c r="D1302" s="20">
        <f>LOOKUP(B1302,'Batch 7'!$K$34:$K$606,'Batch 7'!$L$34:$L$606)</f>
        <v>1119</v>
      </c>
      <c r="E1302" s="20">
        <f>LOOKUP(B1302,'Batch 7'!$C$34:$C$625,'Batch 7'!$E$34:$E$625)</f>
        <v>29400</v>
      </c>
      <c r="F1302" s="20">
        <f t="shared" si="60"/>
        <v>1.119</v>
      </c>
      <c r="G1302" s="20">
        <f t="shared" si="61"/>
        <v>29.4</v>
      </c>
      <c r="H1302" s="26">
        <f>LOOKUP(B1302,'Batch 7'!$K$34:$K$606,'Batch 7'!$P$34:$P$606)</f>
        <v>0.52800000000000002</v>
      </c>
      <c r="I1302" s="28">
        <f t="shared" si="62"/>
        <v>31.252900000000064</v>
      </c>
    </row>
    <row r="1303" spans="1:9" ht="20.100000000000001" customHeight="1" x14ac:dyDescent="0.2">
      <c r="B1303" s="20">
        <v>212</v>
      </c>
      <c r="C1303" s="20">
        <v>1287</v>
      </c>
      <c r="D1303" s="20">
        <f>LOOKUP(B1303,'Batch 7'!$K$34:$K$606,'Batch 7'!$L$34:$L$606)</f>
        <v>1085</v>
      </c>
      <c r="E1303" s="20">
        <f>LOOKUP(B1303,'Batch 7'!$C$34:$C$625,'Batch 7'!$E$34:$E$625)</f>
        <v>29400</v>
      </c>
      <c r="F1303" s="20">
        <f t="shared" si="60"/>
        <v>1.085</v>
      </c>
      <c r="G1303" s="20">
        <f t="shared" si="61"/>
        <v>29.4</v>
      </c>
      <c r="H1303" s="26">
        <f>LOOKUP(B1303,'Batch 7'!$K$34:$K$606,'Batch 7'!$P$34:$P$606)</f>
        <v>0.53100000000000003</v>
      </c>
      <c r="I1303" s="28">
        <f t="shared" si="62"/>
        <v>31.284670000000066</v>
      </c>
    </row>
    <row r="1304" spans="1:9" ht="20.100000000000001" customHeight="1" x14ac:dyDescent="0.2">
      <c r="B1304" s="20">
        <v>213</v>
      </c>
      <c r="C1304" s="20">
        <v>1288</v>
      </c>
      <c r="D1304" s="20">
        <f>LOOKUP(B1304,'Batch 7'!$K$34:$K$606,'Batch 7'!$L$34:$L$606)</f>
        <v>1064</v>
      </c>
      <c r="E1304" s="20">
        <f>LOOKUP(B1304,'Batch 7'!$C$34:$C$625,'Batch 7'!$E$34:$E$625)</f>
        <v>29400</v>
      </c>
      <c r="F1304" s="20">
        <f t="shared" si="60"/>
        <v>1.0640000000000001</v>
      </c>
      <c r="G1304" s="20">
        <f t="shared" si="61"/>
        <v>29.4</v>
      </c>
      <c r="H1304" s="26">
        <f>LOOKUP(B1304,'Batch 7'!$K$34:$K$606,'Batch 7'!$P$34:$P$606)</f>
        <v>0.53500000000000003</v>
      </c>
      <c r="I1304" s="28">
        <f t="shared" si="62"/>
        <v>31.316650000000067</v>
      </c>
    </row>
    <row r="1305" spans="1:9" ht="20.100000000000001" customHeight="1" x14ac:dyDescent="0.2">
      <c r="B1305" s="20">
        <v>214</v>
      </c>
      <c r="C1305" s="20">
        <v>1289</v>
      </c>
      <c r="D1305" s="20">
        <f>LOOKUP(B1305,'Batch 7'!$K$34:$K$606,'Batch 7'!$L$34:$L$606)</f>
        <v>1039</v>
      </c>
      <c r="E1305" s="20">
        <f>LOOKUP(B1305,'Batch 7'!$C$34:$C$625,'Batch 7'!$E$34:$E$625)</f>
        <v>29400</v>
      </c>
      <c r="F1305" s="20">
        <f t="shared" si="60"/>
        <v>1.0389999999999999</v>
      </c>
      <c r="G1305" s="20">
        <f t="shared" si="61"/>
        <v>29.4</v>
      </c>
      <c r="H1305" s="26">
        <f>LOOKUP(B1305,'Batch 7'!$K$34:$K$606,'Batch 7'!$P$34:$P$606)</f>
        <v>0.54100000000000004</v>
      </c>
      <c r="I1305" s="28">
        <f t="shared" si="62"/>
        <v>31.348930000000067</v>
      </c>
    </row>
    <row r="1306" spans="1:9" ht="20.100000000000001" customHeight="1" x14ac:dyDescent="0.2">
      <c r="B1306" s="20">
        <v>215</v>
      </c>
      <c r="C1306" s="20">
        <v>1290</v>
      </c>
      <c r="D1306" s="20">
        <f>LOOKUP(B1306,'Batch 7'!$K$34:$K$606,'Batch 7'!$L$34:$L$606)</f>
        <v>1005</v>
      </c>
      <c r="E1306" s="20">
        <f>LOOKUP(B1306,'Batch 7'!$C$34:$C$625,'Batch 7'!$E$34:$E$625)</f>
        <v>29400</v>
      </c>
      <c r="F1306" s="20">
        <f t="shared" si="60"/>
        <v>1.0049999999999999</v>
      </c>
      <c r="G1306" s="20">
        <f t="shared" si="61"/>
        <v>29.4</v>
      </c>
      <c r="H1306" s="26">
        <f>LOOKUP(B1306,'Batch 7'!$K$34:$K$606,'Batch 7'!$P$34:$P$606)</f>
        <v>0.54600000000000004</v>
      </c>
      <c r="I1306" s="28">
        <f t="shared" si="62"/>
        <v>31.381540000000065</v>
      </c>
    </row>
    <row r="1307" spans="1:9" ht="20.100000000000001" customHeight="1" x14ac:dyDescent="0.2">
      <c r="A1307" s="18" t="s">
        <v>40</v>
      </c>
      <c r="B1307" s="20">
        <v>0</v>
      </c>
      <c r="C1307" s="20">
        <v>1291</v>
      </c>
      <c r="D1307" s="20">
        <f>LOOKUP(B1307,'Batch 8'!$K$34:$K$606,'Batch 8'!$L$34:$L$606)</f>
        <v>8130</v>
      </c>
      <c r="E1307" s="20">
        <f>LOOKUP(B1307,'Batch 8'!$C$34:$C$625,'Batch 8'!$E$34:$E$625)</f>
        <v>29300</v>
      </c>
      <c r="F1307" s="20">
        <f t="shared" si="60"/>
        <v>8.1300000000000008</v>
      </c>
      <c r="G1307" s="20">
        <f t="shared" si="61"/>
        <v>29.3</v>
      </c>
      <c r="H1307" s="26">
        <f>LOOKUP(B1307,'Batch 8'!$K$34:$K$606,'Batch 8'!$P$34:$P$606)</f>
        <v>0</v>
      </c>
      <c r="I1307" s="28">
        <f t="shared" si="62"/>
        <v>31.397920000000067</v>
      </c>
    </row>
    <row r="1308" spans="1:9" ht="20.100000000000001" customHeight="1" x14ac:dyDescent="0.2">
      <c r="B1308" s="20">
        <v>1</v>
      </c>
      <c r="C1308" s="20">
        <v>1292</v>
      </c>
      <c r="D1308" s="20">
        <f>LOOKUP(B1308,'Batch 8'!$K$34:$K$606,'Batch 8'!$L$34:$L$606)</f>
        <v>8150</v>
      </c>
      <c r="E1308" s="20">
        <f>LOOKUP(B1308,'Batch 8'!$C$34:$C$625,'Batch 8'!$E$34:$E$625)</f>
        <v>29200</v>
      </c>
      <c r="F1308" s="20">
        <f t="shared" si="60"/>
        <v>8.15</v>
      </c>
      <c r="G1308" s="20">
        <f t="shared" si="61"/>
        <v>29.2</v>
      </c>
      <c r="H1308" s="26">
        <f>LOOKUP(B1308,'Batch 8'!$K$34:$K$606,'Batch 8'!$P$34:$P$606)</f>
        <v>0.35650000000000004</v>
      </c>
      <c r="I1308" s="28">
        <f t="shared" si="62"/>
        <v>31.408615000000065</v>
      </c>
    </row>
    <row r="1309" spans="1:9" ht="20.100000000000001" customHeight="1" x14ac:dyDescent="0.2">
      <c r="B1309" s="20">
        <v>2</v>
      </c>
      <c r="C1309" s="20">
        <v>1293</v>
      </c>
      <c r="D1309" s="20">
        <f>LOOKUP(B1309,'Batch 8'!$K$34:$K$606,'Batch 8'!$L$34:$L$606)</f>
        <v>8110</v>
      </c>
      <c r="E1309" s="20">
        <f>LOOKUP(B1309,'Batch 8'!$C$34:$C$625,'Batch 8'!$E$34:$E$625)</f>
        <v>29200</v>
      </c>
      <c r="F1309" s="20">
        <f t="shared" si="60"/>
        <v>8.11</v>
      </c>
      <c r="G1309" s="20">
        <f t="shared" si="61"/>
        <v>29.2</v>
      </c>
      <c r="H1309" s="26">
        <f>LOOKUP(B1309,'Batch 8'!$K$34:$K$606,'Batch 8'!$P$34:$P$606)</f>
        <v>0.36600000000000005</v>
      </c>
      <c r="I1309" s="28">
        <f t="shared" si="62"/>
        <v>31.430290000000063</v>
      </c>
    </row>
    <row r="1310" spans="1:9" ht="20.100000000000001" customHeight="1" x14ac:dyDescent="0.2">
      <c r="B1310" s="20">
        <v>3</v>
      </c>
      <c r="C1310" s="20">
        <v>1294</v>
      </c>
      <c r="D1310" s="20">
        <f>LOOKUP(B1310,'Batch 8'!$K$34:$K$606,'Batch 8'!$L$34:$L$606)</f>
        <v>8070</v>
      </c>
      <c r="E1310" s="20">
        <f>LOOKUP(B1310,'Batch 8'!$C$34:$C$625,'Batch 8'!$E$34:$E$625)</f>
        <v>29300</v>
      </c>
      <c r="F1310" s="20">
        <f t="shared" si="60"/>
        <v>8.07</v>
      </c>
      <c r="G1310" s="20">
        <f t="shared" si="61"/>
        <v>29.3</v>
      </c>
      <c r="H1310" s="26">
        <f>LOOKUP(B1310,'Batch 8'!$K$34:$K$606,'Batch 8'!$P$34:$P$606)</f>
        <v>0.36550000000000005</v>
      </c>
      <c r="I1310" s="28">
        <f t="shared" si="62"/>
        <v>31.452235000000062</v>
      </c>
    </row>
    <row r="1311" spans="1:9" ht="20.100000000000001" customHeight="1" x14ac:dyDescent="0.2">
      <c r="B1311" s="20">
        <v>4</v>
      </c>
      <c r="C1311" s="20">
        <v>1295</v>
      </c>
      <c r="D1311" s="20">
        <f>LOOKUP(B1311,'Batch 8'!$K$34:$K$606,'Batch 8'!$L$34:$L$606)</f>
        <v>8030</v>
      </c>
      <c r="E1311" s="20">
        <f>LOOKUP(B1311,'Batch 8'!$C$34:$C$625,'Batch 8'!$E$34:$E$625)</f>
        <v>29300</v>
      </c>
      <c r="F1311" s="20">
        <f t="shared" si="60"/>
        <v>8.0299999999999994</v>
      </c>
      <c r="G1311" s="20">
        <f t="shared" si="61"/>
        <v>29.3</v>
      </c>
      <c r="H1311" s="26">
        <f>LOOKUP(B1311,'Batch 8'!$K$34:$K$606,'Batch 8'!$P$34:$P$606)</f>
        <v>0.3663333333333334</v>
      </c>
      <c r="I1311" s="28">
        <f t="shared" si="62"/>
        <v>31.474190000000061</v>
      </c>
    </row>
    <row r="1312" spans="1:9" ht="20.100000000000001" customHeight="1" x14ac:dyDescent="0.2">
      <c r="B1312" s="20">
        <v>5</v>
      </c>
      <c r="C1312" s="20">
        <v>1296</v>
      </c>
      <c r="D1312" s="20">
        <f>LOOKUP(B1312,'Batch 8'!$K$34:$K$606,'Batch 8'!$L$34:$L$606)</f>
        <v>7990</v>
      </c>
      <c r="E1312" s="20">
        <f>LOOKUP(B1312,'Batch 8'!$C$34:$C$625,'Batch 8'!$E$34:$E$625)</f>
        <v>29300</v>
      </c>
      <c r="F1312" s="20">
        <f t="shared" si="60"/>
        <v>7.99</v>
      </c>
      <c r="G1312" s="20">
        <f t="shared" si="61"/>
        <v>29.3</v>
      </c>
      <c r="H1312" s="26">
        <f>LOOKUP(B1312,'Batch 8'!$K$34:$K$606,'Batch 8'!$P$34:$P$606)</f>
        <v>0.36499999999999999</v>
      </c>
      <c r="I1312" s="28">
        <f t="shared" si="62"/>
        <v>31.496130000000061</v>
      </c>
    </row>
    <row r="1313" spans="2:9" ht="20.100000000000001" customHeight="1" x14ac:dyDescent="0.2">
      <c r="B1313" s="20">
        <v>6</v>
      </c>
      <c r="C1313" s="20">
        <v>1297</v>
      </c>
      <c r="D1313" s="20">
        <f>LOOKUP(B1313,'Batch 8'!$K$34:$K$606,'Batch 8'!$L$34:$L$606)</f>
        <v>7950</v>
      </c>
      <c r="E1313" s="20">
        <f>LOOKUP(B1313,'Batch 8'!$C$34:$C$625,'Batch 8'!$E$34:$E$625)</f>
        <v>29300</v>
      </c>
      <c r="F1313" s="20">
        <f t="shared" si="60"/>
        <v>7.95</v>
      </c>
      <c r="G1313" s="20">
        <f t="shared" si="61"/>
        <v>29.3</v>
      </c>
      <c r="H1313" s="26">
        <f>LOOKUP(B1313,'Batch 8'!$K$34:$K$606,'Batch 8'!$P$34:$P$606)</f>
        <v>0.36600000000000005</v>
      </c>
      <c r="I1313" s="28">
        <f t="shared" si="62"/>
        <v>31.518060000000062</v>
      </c>
    </row>
    <row r="1314" spans="2:9" ht="20.100000000000001" customHeight="1" x14ac:dyDescent="0.2">
      <c r="B1314" s="20">
        <v>7</v>
      </c>
      <c r="C1314" s="20">
        <v>1298</v>
      </c>
      <c r="D1314" s="20">
        <f>LOOKUP(B1314,'Batch 8'!$K$34:$K$606,'Batch 8'!$L$34:$L$606)</f>
        <v>7910</v>
      </c>
      <c r="E1314" s="20">
        <f>LOOKUP(B1314,'Batch 8'!$C$34:$C$625,'Batch 8'!$E$34:$E$625)</f>
        <v>29300</v>
      </c>
      <c r="F1314" s="20">
        <f t="shared" si="60"/>
        <v>7.91</v>
      </c>
      <c r="G1314" s="20">
        <f t="shared" si="61"/>
        <v>29.3</v>
      </c>
      <c r="H1314" s="26">
        <f>LOOKUP(B1314,'Batch 8'!$K$34:$K$606,'Batch 8'!$P$34:$P$606)</f>
        <v>0.36500000000000005</v>
      </c>
      <c r="I1314" s="28">
        <f t="shared" si="62"/>
        <v>31.539990000000063</v>
      </c>
    </row>
    <row r="1315" spans="2:9" ht="20.100000000000001" customHeight="1" x14ac:dyDescent="0.2">
      <c r="B1315" s="20">
        <v>8</v>
      </c>
      <c r="C1315" s="20">
        <v>1299</v>
      </c>
      <c r="D1315" s="20">
        <f>LOOKUP(B1315,'Batch 8'!$K$34:$K$606,'Batch 8'!$L$34:$L$606)</f>
        <v>7870</v>
      </c>
      <c r="E1315" s="20">
        <f>LOOKUP(B1315,'Batch 8'!$C$34:$C$625,'Batch 8'!$E$34:$E$625)</f>
        <v>29300</v>
      </c>
      <c r="F1315" s="20">
        <f t="shared" si="60"/>
        <v>7.87</v>
      </c>
      <c r="G1315" s="20">
        <f t="shared" si="61"/>
        <v>29.3</v>
      </c>
      <c r="H1315" s="26">
        <f>LOOKUP(B1315,'Batch 8'!$K$34:$K$606,'Batch 8'!$P$34:$P$606)</f>
        <v>0.36400000000000005</v>
      </c>
      <c r="I1315" s="28">
        <f t="shared" si="62"/>
        <v>31.561860000000063</v>
      </c>
    </row>
    <row r="1316" spans="2:9" ht="20.100000000000001" customHeight="1" x14ac:dyDescent="0.2">
      <c r="B1316" s="20">
        <v>9</v>
      </c>
      <c r="C1316" s="20">
        <v>1300</v>
      </c>
      <c r="D1316" s="20">
        <f>LOOKUP(B1316,'Batch 8'!$K$34:$K$606,'Batch 8'!$L$34:$L$606)</f>
        <v>7840</v>
      </c>
      <c r="E1316" s="20">
        <f>LOOKUP(B1316,'Batch 8'!$C$34:$C$625,'Batch 8'!$E$34:$E$625)</f>
        <v>29300</v>
      </c>
      <c r="F1316" s="20">
        <f t="shared" si="60"/>
        <v>7.84</v>
      </c>
      <c r="G1316" s="20">
        <f t="shared" si="61"/>
        <v>29.3</v>
      </c>
      <c r="H1316" s="26">
        <f>LOOKUP(B1316,'Batch 8'!$K$34:$K$606,'Batch 8'!$P$34:$P$606)</f>
        <v>0.36450000000000005</v>
      </c>
      <c r="I1316" s="28">
        <f t="shared" si="62"/>
        <v>31.583715000000062</v>
      </c>
    </row>
    <row r="1317" spans="2:9" ht="20.100000000000001" customHeight="1" x14ac:dyDescent="0.2">
      <c r="B1317" s="20">
        <v>10</v>
      </c>
      <c r="C1317" s="20">
        <v>1301</v>
      </c>
      <c r="D1317" s="20">
        <f>LOOKUP(B1317,'Batch 8'!$K$34:$K$606,'Batch 8'!$L$34:$L$606)</f>
        <v>7800</v>
      </c>
      <c r="E1317" s="20">
        <f>LOOKUP(B1317,'Batch 8'!$C$34:$C$625,'Batch 8'!$E$34:$E$625)</f>
        <v>29400</v>
      </c>
      <c r="F1317" s="20">
        <f t="shared" si="60"/>
        <v>7.8</v>
      </c>
      <c r="G1317" s="20">
        <f t="shared" si="61"/>
        <v>29.4</v>
      </c>
      <c r="H1317" s="26">
        <f>LOOKUP(B1317,'Batch 8'!$K$34:$K$606,'Batch 8'!$P$34:$P$606)</f>
        <v>0.36450000000000005</v>
      </c>
      <c r="I1317" s="28">
        <f t="shared" si="62"/>
        <v>31.605585000000062</v>
      </c>
    </row>
    <row r="1318" spans="2:9" ht="20.100000000000001" customHeight="1" x14ac:dyDescent="0.2">
      <c r="B1318" s="20">
        <v>11</v>
      </c>
      <c r="C1318" s="20">
        <v>1302</v>
      </c>
      <c r="D1318" s="20">
        <f>LOOKUP(B1318,'Batch 8'!$K$34:$K$606,'Batch 8'!$L$34:$L$606)</f>
        <v>7760</v>
      </c>
      <c r="E1318" s="20">
        <f>LOOKUP(B1318,'Batch 8'!$C$34:$C$625,'Batch 8'!$E$34:$E$625)</f>
        <v>29400</v>
      </c>
      <c r="F1318" s="20">
        <f t="shared" si="60"/>
        <v>7.76</v>
      </c>
      <c r="G1318" s="20">
        <f t="shared" si="61"/>
        <v>29.4</v>
      </c>
      <c r="H1318" s="26">
        <f>LOOKUP(B1318,'Batch 8'!$K$34:$K$606,'Batch 8'!$P$34:$P$606)</f>
        <v>0.36349999999999999</v>
      </c>
      <c r="I1318" s="28">
        <f t="shared" si="62"/>
        <v>31.627425000000063</v>
      </c>
    </row>
    <row r="1319" spans="2:9" ht="20.100000000000001" customHeight="1" x14ac:dyDescent="0.2">
      <c r="B1319" s="20">
        <v>12</v>
      </c>
      <c r="C1319" s="20">
        <v>1303</v>
      </c>
      <c r="D1319" s="20">
        <f>LOOKUP(B1319,'Batch 8'!$K$34:$K$606,'Batch 8'!$L$34:$L$606)</f>
        <v>7720</v>
      </c>
      <c r="E1319" s="20">
        <f>LOOKUP(B1319,'Batch 8'!$C$34:$C$625,'Batch 8'!$E$34:$E$625)</f>
        <v>29300</v>
      </c>
      <c r="F1319" s="20">
        <f t="shared" si="60"/>
        <v>7.72</v>
      </c>
      <c r="G1319" s="20">
        <f t="shared" si="61"/>
        <v>29.3</v>
      </c>
      <c r="H1319" s="26">
        <f>LOOKUP(B1319,'Batch 8'!$K$34:$K$606,'Batch 8'!$P$34:$P$606)</f>
        <v>0.36349999999999999</v>
      </c>
      <c r="I1319" s="28">
        <f t="shared" si="62"/>
        <v>31.649235000000061</v>
      </c>
    </row>
    <row r="1320" spans="2:9" ht="20.100000000000001" customHeight="1" x14ac:dyDescent="0.2">
      <c r="B1320" s="20">
        <v>13</v>
      </c>
      <c r="C1320" s="20">
        <v>1304</v>
      </c>
      <c r="D1320" s="20">
        <f>LOOKUP(B1320,'Batch 8'!$K$34:$K$606,'Batch 8'!$L$34:$L$606)</f>
        <v>7680</v>
      </c>
      <c r="E1320" s="20">
        <f>LOOKUP(B1320,'Batch 8'!$C$34:$C$625,'Batch 8'!$E$34:$E$625)</f>
        <v>29400</v>
      </c>
      <c r="F1320" s="20">
        <f t="shared" si="60"/>
        <v>7.68</v>
      </c>
      <c r="G1320" s="20">
        <f t="shared" si="61"/>
        <v>29.4</v>
      </c>
      <c r="H1320" s="26">
        <f>LOOKUP(B1320,'Batch 8'!$K$34:$K$606,'Batch 8'!$P$34:$P$606)</f>
        <v>0.36250000000000004</v>
      </c>
      <c r="I1320" s="28">
        <f t="shared" si="62"/>
        <v>31.671015000000061</v>
      </c>
    </row>
    <row r="1321" spans="2:9" ht="20.100000000000001" customHeight="1" x14ac:dyDescent="0.2">
      <c r="B1321" s="20">
        <v>14</v>
      </c>
      <c r="C1321" s="20">
        <v>1305</v>
      </c>
      <c r="D1321" s="20">
        <f>LOOKUP(B1321,'Batch 8'!$K$34:$K$606,'Batch 8'!$L$34:$L$606)</f>
        <v>7640</v>
      </c>
      <c r="E1321" s="20">
        <f>LOOKUP(B1321,'Batch 8'!$C$34:$C$625,'Batch 8'!$E$34:$E$625)</f>
        <v>29400</v>
      </c>
      <c r="F1321" s="20">
        <f t="shared" si="60"/>
        <v>7.64</v>
      </c>
      <c r="G1321" s="20">
        <f t="shared" si="61"/>
        <v>29.4</v>
      </c>
      <c r="H1321" s="26">
        <f>LOOKUP(B1321,'Batch 8'!$K$34:$K$606,'Batch 8'!$P$34:$P$606)</f>
        <v>0.36299999999999999</v>
      </c>
      <c r="I1321" s="28">
        <f t="shared" si="62"/>
        <v>31.692780000000059</v>
      </c>
    </row>
    <row r="1322" spans="2:9" ht="20.100000000000001" customHeight="1" x14ac:dyDescent="0.2">
      <c r="B1322" s="20">
        <v>15</v>
      </c>
      <c r="C1322" s="20">
        <v>1306</v>
      </c>
      <c r="D1322" s="20">
        <f>LOOKUP(B1322,'Batch 8'!$K$34:$K$606,'Batch 8'!$L$34:$L$606)</f>
        <v>7600</v>
      </c>
      <c r="E1322" s="20">
        <f>LOOKUP(B1322,'Batch 8'!$C$34:$C$625,'Batch 8'!$E$34:$E$625)</f>
        <v>29400</v>
      </c>
      <c r="F1322" s="20">
        <f t="shared" si="60"/>
        <v>7.6</v>
      </c>
      <c r="G1322" s="20">
        <f t="shared" si="61"/>
        <v>29.4</v>
      </c>
      <c r="H1322" s="26">
        <f>LOOKUP(B1322,'Batch 8'!$K$34:$K$606,'Batch 8'!$P$34:$P$606)</f>
        <v>0.36299999999999999</v>
      </c>
      <c r="I1322" s="28">
        <f t="shared" si="62"/>
        <v>31.714560000000059</v>
      </c>
    </row>
    <row r="1323" spans="2:9" ht="20.100000000000001" customHeight="1" x14ac:dyDescent="0.2">
      <c r="B1323" s="20">
        <v>16</v>
      </c>
      <c r="C1323" s="20">
        <v>1307</v>
      </c>
      <c r="D1323" s="20">
        <f>LOOKUP(B1323,'Batch 8'!$K$34:$K$606,'Batch 8'!$L$34:$L$606)</f>
        <v>7560</v>
      </c>
      <c r="E1323" s="20">
        <f>LOOKUP(B1323,'Batch 8'!$C$34:$C$625,'Batch 8'!$E$34:$E$625)</f>
        <v>29400</v>
      </c>
      <c r="F1323" s="20">
        <f t="shared" si="60"/>
        <v>7.56</v>
      </c>
      <c r="G1323" s="20">
        <f t="shared" si="61"/>
        <v>29.4</v>
      </c>
      <c r="H1323" s="26">
        <f>LOOKUP(B1323,'Batch 8'!$K$34:$K$606,'Batch 8'!$P$34:$P$606)</f>
        <v>0.36349999999999999</v>
      </c>
      <c r="I1323" s="28">
        <f t="shared" si="62"/>
        <v>31.73635500000006</v>
      </c>
    </row>
    <row r="1324" spans="2:9" ht="20.100000000000001" customHeight="1" x14ac:dyDescent="0.2">
      <c r="B1324" s="20">
        <v>17</v>
      </c>
      <c r="C1324" s="20">
        <v>1308</v>
      </c>
      <c r="D1324" s="20">
        <f>LOOKUP(B1324,'Batch 8'!$K$34:$K$606,'Batch 8'!$L$34:$L$606)</f>
        <v>7520</v>
      </c>
      <c r="E1324" s="20">
        <f>LOOKUP(B1324,'Batch 8'!$C$34:$C$625,'Batch 8'!$E$34:$E$625)</f>
        <v>29400</v>
      </c>
      <c r="F1324" s="20">
        <f t="shared" si="60"/>
        <v>7.52</v>
      </c>
      <c r="G1324" s="20">
        <f t="shared" si="61"/>
        <v>29.4</v>
      </c>
      <c r="H1324" s="26">
        <f>LOOKUP(B1324,'Batch 8'!$K$34:$K$606,'Batch 8'!$P$34:$P$606)</f>
        <v>0.36150000000000004</v>
      </c>
      <c r="I1324" s="28">
        <f t="shared" si="62"/>
        <v>31.758105000000061</v>
      </c>
    </row>
    <row r="1325" spans="2:9" ht="20.100000000000001" customHeight="1" x14ac:dyDescent="0.2">
      <c r="B1325" s="20">
        <v>18</v>
      </c>
      <c r="C1325" s="20">
        <v>1309</v>
      </c>
      <c r="D1325" s="20">
        <f>LOOKUP(B1325,'Batch 8'!$K$34:$K$606,'Batch 8'!$L$34:$L$606)</f>
        <v>7490</v>
      </c>
      <c r="E1325" s="20">
        <f>LOOKUP(B1325,'Batch 8'!$C$34:$C$625,'Batch 8'!$E$34:$E$625)</f>
        <v>29400</v>
      </c>
      <c r="F1325" s="20">
        <f t="shared" si="60"/>
        <v>7.49</v>
      </c>
      <c r="G1325" s="20">
        <f t="shared" si="61"/>
        <v>29.4</v>
      </c>
      <c r="H1325" s="26">
        <f>LOOKUP(B1325,'Batch 8'!$K$34:$K$606,'Batch 8'!$P$34:$P$606)</f>
        <v>0.36200000000000004</v>
      </c>
      <c r="I1325" s="28">
        <f t="shared" si="62"/>
        <v>31.779810000000062</v>
      </c>
    </row>
    <row r="1326" spans="2:9" ht="20.100000000000001" customHeight="1" x14ac:dyDescent="0.2">
      <c r="B1326" s="20">
        <v>19</v>
      </c>
      <c r="C1326" s="20">
        <v>1310</v>
      </c>
      <c r="D1326" s="20">
        <f>LOOKUP(B1326,'Batch 8'!$K$34:$K$606,'Batch 8'!$L$34:$L$606)</f>
        <v>7450</v>
      </c>
      <c r="E1326" s="20">
        <f>LOOKUP(B1326,'Batch 8'!$C$34:$C$625,'Batch 8'!$E$34:$E$625)</f>
        <v>29400</v>
      </c>
      <c r="F1326" s="20">
        <f t="shared" si="60"/>
        <v>7.45</v>
      </c>
      <c r="G1326" s="20">
        <f t="shared" si="61"/>
        <v>29.4</v>
      </c>
      <c r="H1326" s="26">
        <f>LOOKUP(B1326,'Batch 8'!$K$34:$K$606,'Batch 8'!$P$34:$P$606)</f>
        <v>0.36200000000000004</v>
      </c>
      <c r="I1326" s="28">
        <f t="shared" si="62"/>
        <v>31.80153000000006</v>
      </c>
    </row>
    <row r="1327" spans="2:9" ht="20.100000000000001" customHeight="1" x14ac:dyDescent="0.2">
      <c r="B1327" s="20">
        <v>20</v>
      </c>
      <c r="C1327" s="20">
        <v>1311</v>
      </c>
      <c r="D1327" s="20">
        <f>LOOKUP(B1327,'Batch 8'!$K$34:$K$606,'Batch 8'!$L$34:$L$606)</f>
        <v>7410</v>
      </c>
      <c r="E1327" s="20">
        <f>LOOKUP(B1327,'Batch 8'!$C$34:$C$625,'Batch 8'!$E$34:$E$625)</f>
        <v>29500</v>
      </c>
      <c r="F1327" s="20">
        <f t="shared" si="60"/>
        <v>7.41</v>
      </c>
      <c r="G1327" s="20">
        <f t="shared" si="61"/>
        <v>29.5</v>
      </c>
      <c r="H1327" s="26">
        <f>LOOKUP(B1327,'Batch 8'!$K$34:$K$606,'Batch 8'!$P$34:$P$606)</f>
        <v>0.36349999999999999</v>
      </c>
      <c r="I1327" s="28">
        <f t="shared" si="62"/>
        <v>31.823295000000059</v>
      </c>
    </row>
    <row r="1328" spans="2:9" ht="20.100000000000001" customHeight="1" x14ac:dyDescent="0.2">
      <c r="B1328" s="20">
        <v>21</v>
      </c>
      <c r="C1328" s="20">
        <v>1312</v>
      </c>
      <c r="D1328" s="20">
        <f>LOOKUP(B1328,'Batch 8'!$K$34:$K$606,'Batch 8'!$L$34:$L$606)</f>
        <v>7370</v>
      </c>
      <c r="E1328" s="20">
        <f>LOOKUP(B1328,'Batch 8'!$C$34:$C$625,'Batch 8'!$E$34:$E$625)</f>
        <v>29500</v>
      </c>
      <c r="F1328" s="20">
        <f t="shared" si="60"/>
        <v>7.37</v>
      </c>
      <c r="G1328" s="20">
        <f t="shared" si="61"/>
        <v>29.5</v>
      </c>
      <c r="H1328" s="26">
        <f>LOOKUP(B1328,'Batch 8'!$K$34:$K$606,'Batch 8'!$P$34:$P$606)</f>
        <v>0.36150000000000004</v>
      </c>
      <c r="I1328" s="28">
        <f t="shared" si="62"/>
        <v>31.845045000000059</v>
      </c>
    </row>
    <row r="1329" spans="2:9" ht="20.100000000000001" customHeight="1" x14ac:dyDescent="0.2">
      <c r="B1329" s="20">
        <v>22</v>
      </c>
      <c r="C1329" s="20">
        <v>1313</v>
      </c>
      <c r="D1329" s="20">
        <f>LOOKUP(B1329,'Batch 8'!$K$34:$K$606,'Batch 8'!$L$34:$L$606)</f>
        <v>7330</v>
      </c>
      <c r="E1329" s="20">
        <f>LOOKUP(B1329,'Batch 8'!$C$34:$C$625,'Batch 8'!$E$34:$E$625)</f>
        <v>29500</v>
      </c>
      <c r="F1329" s="20">
        <f t="shared" si="60"/>
        <v>7.33</v>
      </c>
      <c r="G1329" s="20">
        <f t="shared" si="61"/>
        <v>29.5</v>
      </c>
      <c r="H1329" s="26">
        <f>LOOKUP(B1329,'Batch 8'!$K$34:$K$606,'Batch 8'!$P$34:$P$606)</f>
        <v>0.36250000000000004</v>
      </c>
      <c r="I1329" s="28">
        <f t="shared" si="62"/>
        <v>31.866765000000058</v>
      </c>
    </row>
    <row r="1330" spans="2:9" ht="20.100000000000001" customHeight="1" x14ac:dyDescent="0.2">
      <c r="B1330" s="20">
        <v>23</v>
      </c>
      <c r="C1330" s="20">
        <v>1314</v>
      </c>
      <c r="D1330" s="20">
        <f>LOOKUP(B1330,'Batch 8'!$K$34:$K$606,'Batch 8'!$L$34:$L$606)</f>
        <v>7290</v>
      </c>
      <c r="E1330" s="20">
        <f>LOOKUP(B1330,'Batch 8'!$C$34:$C$625,'Batch 8'!$E$34:$E$625)</f>
        <v>29500</v>
      </c>
      <c r="F1330" s="20">
        <f t="shared" si="60"/>
        <v>7.29</v>
      </c>
      <c r="G1330" s="20">
        <f t="shared" si="61"/>
        <v>29.5</v>
      </c>
      <c r="H1330" s="26">
        <f>LOOKUP(B1330,'Batch 8'!$K$34:$K$606,'Batch 8'!$P$34:$P$606)</f>
        <v>0.36150000000000004</v>
      </c>
      <c r="I1330" s="28">
        <f t="shared" si="62"/>
        <v>31.888485000000056</v>
      </c>
    </row>
    <row r="1331" spans="2:9" ht="20.100000000000001" customHeight="1" x14ac:dyDescent="0.2">
      <c r="B1331" s="20">
        <v>24</v>
      </c>
      <c r="C1331" s="20">
        <v>1315</v>
      </c>
      <c r="D1331" s="20">
        <f>LOOKUP(B1331,'Batch 8'!$K$34:$K$606,'Batch 8'!$L$34:$L$606)</f>
        <v>7250</v>
      </c>
      <c r="E1331" s="20">
        <f>LOOKUP(B1331,'Batch 8'!$C$34:$C$625,'Batch 8'!$E$34:$E$625)</f>
        <v>29500</v>
      </c>
      <c r="F1331" s="20">
        <f t="shared" si="60"/>
        <v>7.25</v>
      </c>
      <c r="G1331" s="20">
        <f t="shared" si="61"/>
        <v>29.5</v>
      </c>
      <c r="H1331" s="26">
        <f>LOOKUP(B1331,'Batch 8'!$K$34:$K$606,'Batch 8'!$P$34:$P$606)</f>
        <v>0.36250000000000004</v>
      </c>
      <c r="I1331" s="28">
        <f t="shared" si="62"/>
        <v>31.910205000000055</v>
      </c>
    </row>
    <row r="1332" spans="2:9" ht="20.100000000000001" customHeight="1" x14ac:dyDescent="0.2">
      <c r="B1332" s="20">
        <v>25</v>
      </c>
      <c r="C1332" s="20">
        <v>1316</v>
      </c>
      <c r="D1332" s="20">
        <f>LOOKUP(B1332,'Batch 8'!$K$34:$K$606,'Batch 8'!$L$34:$L$606)</f>
        <v>7220</v>
      </c>
      <c r="E1332" s="20">
        <f>LOOKUP(B1332,'Batch 8'!$C$34:$C$625,'Batch 8'!$E$34:$E$625)</f>
        <v>29500</v>
      </c>
      <c r="F1332" s="20">
        <f t="shared" si="60"/>
        <v>7.22</v>
      </c>
      <c r="G1332" s="20">
        <f t="shared" si="61"/>
        <v>29.5</v>
      </c>
      <c r="H1332" s="26">
        <f>LOOKUP(B1332,'Batch 8'!$K$34:$K$606,'Batch 8'!$P$34:$P$606)</f>
        <v>0.36200000000000004</v>
      </c>
      <c r="I1332" s="28">
        <f t="shared" si="62"/>
        <v>31.931940000000054</v>
      </c>
    </row>
    <row r="1333" spans="2:9" ht="20.100000000000001" customHeight="1" x14ac:dyDescent="0.2">
      <c r="B1333" s="20">
        <v>26</v>
      </c>
      <c r="C1333" s="20">
        <v>1317</v>
      </c>
      <c r="D1333" s="20">
        <f>LOOKUP(B1333,'Batch 8'!$K$34:$K$606,'Batch 8'!$L$34:$L$606)</f>
        <v>7180</v>
      </c>
      <c r="E1333" s="20">
        <f>LOOKUP(B1333,'Batch 8'!$C$34:$C$625,'Batch 8'!$E$34:$E$625)</f>
        <v>29500</v>
      </c>
      <c r="F1333" s="20">
        <f t="shared" si="60"/>
        <v>7.18</v>
      </c>
      <c r="G1333" s="20">
        <f t="shared" si="61"/>
        <v>29.5</v>
      </c>
      <c r="H1333" s="26">
        <f>LOOKUP(B1333,'Batch 8'!$K$34:$K$606,'Batch 8'!$P$34:$P$606)</f>
        <v>0.36200000000000004</v>
      </c>
      <c r="I1333" s="28">
        <f t="shared" si="62"/>
        <v>31.953660000000053</v>
      </c>
    </row>
    <row r="1334" spans="2:9" ht="20.100000000000001" customHeight="1" x14ac:dyDescent="0.2">
      <c r="B1334" s="20">
        <v>27</v>
      </c>
      <c r="C1334" s="20">
        <v>1318</v>
      </c>
      <c r="D1334" s="20">
        <f>LOOKUP(B1334,'Batch 8'!$K$34:$K$606,'Batch 8'!$L$34:$L$606)</f>
        <v>7140</v>
      </c>
      <c r="E1334" s="20">
        <f>LOOKUP(B1334,'Batch 8'!$C$34:$C$625,'Batch 8'!$E$34:$E$625)</f>
        <v>29500</v>
      </c>
      <c r="F1334" s="20">
        <f t="shared" si="60"/>
        <v>7.14</v>
      </c>
      <c r="G1334" s="20">
        <f t="shared" si="61"/>
        <v>29.5</v>
      </c>
      <c r="H1334" s="26">
        <f>LOOKUP(B1334,'Batch 8'!$K$34:$K$606,'Batch 8'!$P$34:$P$606)</f>
        <v>0.36200000000000004</v>
      </c>
      <c r="I1334" s="28">
        <f t="shared" si="62"/>
        <v>31.975380000000051</v>
      </c>
    </row>
    <row r="1335" spans="2:9" ht="20.100000000000001" customHeight="1" x14ac:dyDescent="0.2">
      <c r="B1335" s="20">
        <v>28</v>
      </c>
      <c r="C1335" s="20">
        <v>1319</v>
      </c>
      <c r="D1335" s="20">
        <f>LOOKUP(B1335,'Batch 8'!$K$34:$K$606,'Batch 8'!$L$34:$L$606)</f>
        <v>7100</v>
      </c>
      <c r="E1335" s="20">
        <f>LOOKUP(B1335,'Batch 8'!$C$34:$C$625,'Batch 8'!$E$34:$E$625)</f>
        <v>29600</v>
      </c>
      <c r="F1335" s="20">
        <f t="shared" si="60"/>
        <v>7.1</v>
      </c>
      <c r="G1335" s="20">
        <f t="shared" si="61"/>
        <v>29.6</v>
      </c>
      <c r="H1335" s="26">
        <f>LOOKUP(B1335,'Batch 8'!$K$34:$K$606,'Batch 8'!$P$34:$P$606)</f>
        <v>0.36299999999999999</v>
      </c>
      <c r="I1335" s="28">
        <f t="shared" si="62"/>
        <v>31.997130000000052</v>
      </c>
    </row>
    <row r="1336" spans="2:9" ht="20.100000000000001" customHeight="1" x14ac:dyDescent="0.2">
      <c r="B1336" s="20">
        <v>29</v>
      </c>
      <c r="C1336" s="20">
        <v>1320</v>
      </c>
      <c r="D1336" s="20">
        <f>LOOKUP(B1336,'Batch 8'!$K$34:$K$606,'Batch 8'!$L$34:$L$606)</f>
        <v>7060</v>
      </c>
      <c r="E1336" s="20">
        <f>LOOKUP(B1336,'Batch 8'!$C$34:$C$625,'Batch 8'!$E$34:$E$625)</f>
        <v>29600</v>
      </c>
      <c r="F1336" s="20">
        <f t="shared" si="60"/>
        <v>7.06</v>
      </c>
      <c r="G1336" s="20">
        <f t="shared" si="61"/>
        <v>29.6</v>
      </c>
      <c r="H1336" s="26">
        <f>LOOKUP(B1336,'Batch 8'!$K$34:$K$606,'Batch 8'!$P$34:$P$606)</f>
        <v>0.36200000000000004</v>
      </c>
      <c r="I1336" s="28">
        <f t="shared" si="62"/>
        <v>32.018880000000053</v>
      </c>
    </row>
    <row r="1337" spans="2:9" ht="20.100000000000001" customHeight="1" x14ac:dyDescent="0.2">
      <c r="B1337" s="20">
        <v>30</v>
      </c>
      <c r="C1337" s="20">
        <v>1321</v>
      </c>
      <c r="D1337" s="20">
        <f>LOOKUP(B1337,'Batch 8'!$K$34:$K$606,'Batch 8'!$L$34:$L$606)</f>
        <v>7030</v>
      </c>
      <c r="E1337" s="20">
        <f>LOOKUP(B1337,'Batch 8'!$C$34:$C$625,'Batch 8'!$E$34:$E$625)</f>
        <v>29600</v>
      </c>
      <c r="F1337" s="20">
        <f t="shared" si="60"/>
        <v>7.03</v>
      </c>
      <c r="G1337" s="20">
        <f t="shared" si="61"/>
        <v>29.6</v>
      </c>
      <c r="H1337" s="26">
        <f>LOOKUP(B1337,'Batch 8'!$K$34:$K$606,'Batch 8'!$P$34:$P$606)</f>
        <v>0.36349999999999999</v>
      </c>
      <c r="I1337" s="28">
        <f t="shared" si="62"/>
        <v>32.040645000000055</v>
      </c>
    </row>
    <row r="1338" spans="2:9" ht="20.100000000000001" customHeight="1" x14ac:dyDescent="0.2">
      <c r="B1338" s="20">
        <v>31</v>
      </c>
      <c r="C1338" s="20">
        <v>1322</v>
      </c>
      <c r="D1338" s="20">
        <f>LOOKUP(B1338,'Batch 8'!$K$34:$K$606,'Batch 8'!$L$34:$L$606)</f>
        <v>6990</v>
      </c>
      <c r="E1338" s="20">
        <f>LOOKUP(B1338,'Batch 8'!$C$34:$C$625,'Batch 8'!$E$34:$E$625)</f>
        <v>29600</v>
      </c>
      <c r="F1338" s="20">
        <f t="shared" si="60"/>
        <v>6.99</v>
      </c>
      <c r="G1338" s="20">
        <f t="shared" si="61"/>
        <v>29.6</v>
      </c>
      <c r="H1338" s="26">
        <f>LOOKUP(B1338,'Batch 8'!$K$34:$K$606,'Batch 8'!$P$34:$P$606)</f>
        <v>0.36200000000000004</v>
      </c>
      <c r="I1338" s="28">
        <f t="shared" si="62"/>
        <v>32.062410000000057</v>
      </c>
    </row>
    <row r="1339" spans="2:9" ht="20.100000000000001" customHeight="1" x14ac:dyDescent="0.2">
      <c r="B1339" s="20">
        <v>32</v>
      </c>
      <c r="C1339" s="20">
        <v>1323</v>
      </c>
      <c r="D1339" s="20">
        <f>LOOKUP(B1339,'Batch 8'!$K$34:$K$606,'Batch 8'!$L$34:$L$606)</f>
        <v>6950</v>
      </c>
      <c r="E1339" s="20">
        <f>LOOKUP(B1339,'Batch 8'!$C$34:$C$625,'Batch 8'!$E$34:$E$625)</f>
        <v>29600</v>
      </c>
      <c r="F1339" s="20">
        <f t="shared" si="60"/>
        <v>6.95</v>
      </c>
      <c r="G1339" s="20">
        <f t="shared" si="61"/>
        <v>29.6</v>
      </c>
      <c r="H1339" s="26">
        <f>LOOKUP(B1339,'Batch 8'!$K$34:$K$606,'Batch 8'!$P$34:$P$606)</f>
        <v>0.36349999999999999</v>
      </c>
      <c r="I1339" s="28">
        <f t="shared" si="62"/>
        <v>32.084175000000059</v>
      </c>
    </row>
    <row r="1340" spans="2:9" ht="20.100000000000001" customHeight="1" x14ac:dyDescent="0.2">
      <c r="B1340" s="20">
        <v>33</v>
      </c>
      <c r="C1340" s="20">
        <v>1324</v>
      </c>
      <c r="D1340" s="20">
        <f>LOOKUP(B1340,'Batch 8'!$K$34:$K$606,'Batch 8'!$L$34:$L$606)</f>
        <v>6910</v>
      </c>
      <c r="E1340" s="20">
        <f>LOOKUP(B1340,'Batch 8'!$C$34:$C$625,'Batch 8'!$E$34:$E$625)</f>
        <v>29600</v>
      </c>
      <c r="F1340" s="20">
        <f t="shared" si="60"/>
        <v>6.91</v>
      </c>
      <c r="G1340" s="20">
        <f t="shared" si="61"/>
        <v>29.6</v>
      </c>
      <c r="H1340" s="26">
        <f>LOOKUP(B1340,'Batch 8'!$K$34:$K$606,'Batch 8'!$P$34:$P$606)</f>
        <v>0.3623333333333334</v>
      </c>
      <c r="I1340" s="28">
        <f t="shared" si="62"/>
        <v>32.105950000000057</v>
      </c>
    </row>
    <row r="1341" spans="2:9" ht="20.100000000000001" customHeight="1" x14ac:dyDescent="0.2">
      <c r="B1341" s="20">
        <v>34</v>
      </c>
      <c r="C1341" s="20">
        <v>1325</v>
      </c>
      <c r="D1341" s="20">
        <f>LOOKUP(B1341,'Batch 8'!$K$34:$K$606,'Batch 8'!$L$34:$L$606)</f>
        <v>6880</v>
      </c>
      <c r="E1341" s="20">
        <f>LOOKUP(B1341,'Batch 8'!$C$34:$C$625,'Batch 8'!$E$34:$E$625)</f>
        <v>29600</v>
      </c>
      <c r="F1341" s="20">
        <f t="shared" si="60"/>
        <v>6.88</v>
      </c>
      <c r="G1341" s="20">
        <f t="shared" si="61"/>
        <v>29.6</v>
      </c>
      <c r="H1341" s="26">
        <f>LOOKUP(B1341,'Batch 8'!$K$34:$K$606,'Batch 8'!$P$34:$P$606)</f>
        <v>0.36250000000000004</v>
      </c>
      <c r="I1341" s="28">
        <f t="shared" si="62"/>
        <v>32.12769500000006</v>
      </c>
    </row>
    <row r="1342" spans="2:9" ht="20.100000000000001" customHeight="1" x14ac:dyDescent="0.2">
      <c r="B1342" s="20">
        <v>35</v>
      </c>
      <c r="C1342" s="20">
        <v>1326</v>
      </c>
      <c r="D1342" s="20">
        <f>LOOKUP(B1342,'Batch 8'!$K$34:$K$606,'Batch 8'!$L$34:$L$606)</f>
        <v>6840</v>
      </c>
      <c r="E1342" s="20">
        <f>LOOKUP(B1342,'Batch 8'!$C$34:$C$625,'Batch 8'!$E$34:$E$625)</f>
        <v>29600</v>
      </c>
      <c r="F1342" s="20">
        <f t="shared" si="60"/>
        <v>6.84</v>
      </c>
      <c r="G1342" s="20">
        <f t="shared" si="61"/>
        <v>29.6</v>
      </c>
      <c r="H1342" s="26">
        <f>LOOKUP(B1342,'Batch 8'!$K$34:$K$606,'Batch 8'!$P$34:$P$606)</f>
        <v>0.36099999999999999</v>
      </c>
      <c r="I1342" s="28">
        <f t="shared" si="62"/>
        <v>32.149400000000057</v>
      </c>
    </row>
    <row r="1343" spans="2:9" ht="20.100000000000001" customHeight="1" x14ac:dyDescent="0.2">
      <c r="B1343" s="20">
        <v>36</v>
      </c>
      <c r="C1343" s="20">
        <v>1327</v>
      </c>
      <c r="D1343" s="20">
        <f>LOOKUP(B1343,'Batch 8'!$K$34:$K$606,'Batch 8'!$L$34:$L$606)</f>
        <v>6800</v>
      </c>
      <c r="E1343" s="20">
        <f>LOOKUP(B1343,'Batch 8'!$C$34:$C$625,'Batch 8'!$E$34:$E$625)</f>
        <v>29600</v>
      </c>
      <c r="F1343" s="20">
        <f t="shared" si="60"/>
        <v>6.8</v>
      </c>
      <c r="G1343" s="20">
        <f t="shared" si="61"/>
        <v>29.6</v>
      </c>
      <c r="H1343" s="26">
        <f>LOOKUP(B1343,'Batch 8'!$K$34:$K$606,'Batch 8'!$P$34:$P$606)</f>
        <v>0.36299999999999999</v>
      </c>
      <c r="I1343" s="28">
        <f t="shared" si="62"/>
        <v>32.171120000000059</v>
      </c>
    </row>
    <row r="1344" spans="2:9" ht="20.100000000000001" customHeight="1" x14ac:dyDescent="0.2">
      <c r="B1344" s="20">
        <v>37</v>
      </c>
      <c r="C1344" s="20">
        <v>1328</v>
      </c>
      <c r="D1344" s="20">
        <f>LOOKUP(B1344,'Batch 8'!$K$34:$K$606,'Batch 8'!$L$34:$L$606)</f>
        <v>6770</v>
      </c>
      <c r="E1344" s="20">
        <f>LOOKUP(B1344,'Batch 8'!$C$34:$C$625,'Batch 8'!$E$34:$E$625)</f>
        <v>29600</v>
      </c>
      <c r="F1344" s="20">
        <f t="shared" si="60"/>
        <v>6.77</v>
      </c>
      <c r="G1344" s="20">
        <f t="shared" si="61"/>
        <v>29.6</v>
      </c>
      <c r="H1344" s="26">
        <f>LOOKUP(B1344,'Batch 8'!$K$34:$K$606,'Batch 8'!$P$34:$P$606)</f>
        <v>0.36200000000000004</v>
      </c>
      <c r="I1344" s="28">
        <f t="shared" si="62"/>
        <v>32.192870000000056</v>
      </c>
    </row>
    <row r="1345" spans="2:9" ht="20.100000000000001" customHeight="1" x14ac:dyDescent="0.2">
      <c r="B1345" s="20">
        <v>38</v>
      </c>
      <c r="C1345" s="20">
        <v>1329</v>
      </c>
      <c r="D1345" s="20">
        <f>LOOKUP(B1345,'Batch 8'!$K$34:$K$606,'Batch 8'!$L$34:$L$606)</f>
        <v>6730</v>
      </c>
      <c r="E1345" s="20">
        <f>LOOKUP(B1345,'Batch 8'!$C$34:$C$625,'Batch 8'!$E$34:$E$625)</f>
        <v>29700</v>
      </c>
      <c r="F1345" s="20">
        <f t="shared" si="60"/>
        <v>6.73</v>
      </c>
      <c r="G1345" s="20">
        <f t="shared" si="61"/>
        <v>29.7</v>
      </c>
      <c r="H1345" s="26">
        <f>LOOKUP(B1345,'Batch 8'!$K$34:$K$606,'Batch 8'!$P$34:$P$606)</f>
        <v>0.36299999999999999</v>
      </c>
      <c r="I1345" s="28">
        <f t="shared" si="62"/>
        <v>32.214620000000053</v>
      </c>
    </row>
    <row r="1346" spans="2:9" ht="20.100000000000001" customHeight="1" x14ac:dyDescent="0.2">
      <c r="B1346" s="20">
        <v>39</v>
      </c>
      <c r="C1346" s="20">
        <v>1330</v>
      </c>
      <c r="D1346" s="20">
        <f>LOOKUP(B1346,'Batch 8'!$K$34:$K$606,'Batch 8'!$L$34:$L$606)</f>
        <v>6690</v>
      </c>
      <c r="E1346" s="20">
        <f>LOOKUP(B1346,'Batch 8'!$C$34:$C$625,'Batch 8'!$E$34:$E$625)</f>
        <v>29700</v>
      </c>
      <c r="F1346" s="20">
        <f t="shared" si="60"/>
        <v>6.69</v>
      </c>
      <c r="G1346" s="20">
        <f t="shared" si="61"/>
        <v>29.7</v>
      </c>
      <c r="H1346" s="26">
        <f>LOOKUP(B1346,'Batch 8'!$K$34:$K$606,'Batch 8'!$P$34:$P$606)</f>
        <v>0.36200000000000004</v>
      </c>
      <c r="I1346" s="28">
        <f t="shared" si="62"/>
        <v>32.236370000000051</v>
      </c>
    </row>
    <row r="1347" spans="2:9" ht="20.100000000000001" customHeight="1" x14ac:dyDescent="0.2">
      <c r="B1347" s="20">
        <v>40</v>
      </c>
      <c r="C1347" s="20">
        <v>1331</v>
      </c>
      <c r="D1347" s="20">
        <f>LOOKUP(B1347,'Batch 8'!$K$34:$K$606,'Batch 8'!$L$34:$L$606)</f>
        <v>6660</v>
      </c>
      <c r="E1347" s="20">
        <f>LOOKUP(B1347,'Batch 8'!$C$34:$C$625,'Batch 8'!$E$34:$E$625)</f>
        <v>29700</v>
      </c>
      <c r="F1347" s="20">
        <f t="shared" si="60"/>
        <v>6.66</v>
      </c>
      <c r="G1347" s="20">
        <f t="shared" si="61"/>
        <v>29.7</v>
      </c>
      <c r="H1347" s="26">
        <f>LOOKUP(B1347,'Batch 8'!$K$34:$K$606,'Batch 8'!$P$34:$P$606)</f>
        <v>0.36250000000000004</v>
      </c>
      <c r="I1347" s="28">
        <f t="shared" si="62"/>
        <v>32.25810500000005</v>
      </c>
    </row>
    <row r="1348" spans="2:9" ht="20.100000000000001" customHeight="1" x14ac:dyDescent="0.2">
      <c r="B1348" s="20">
        <v>41</v>
      </c>
      <c r="C1348" s="20">
        <v>1332</v>
      </c>
      <c r="D1348" s="20">
        <f>LOOKUP(B1348,'Batch 8'!$K$34:$K$606,'Batch 8'!$L$34:$L$606)</f>
        <v>6620</v>
      </c>
      <c r="E1348" s="20">
        <f>LOOKUP(B1348,'Batch 8'!$C$34:$C$625,'Batch 8'!$E$34:$E$625)</f>
        <v>29700</v>
      </c>
      <c r="F1348" s="20">
        <f t="shared" si="60"/>
        <v>6.62</v>
      </c>
      <c r="G1348" s="20">
        <f t="shared" si="61"/>
        <v>29.7</v>
      </c>
      <c r="H1348" s="26">
        <f>LOOKUP(B1348,'Batch 8'!$K$34:$K$606,'Batch 8'!$P$34:$P$606)</f>
        <v>0.36250000000000004</v>
      </c>
      <c r="I1348" s="28">
        <f t="shared" si="62"/>
        <v>32.279855000000047</v>
      </c>
    </row>
    <row r="1349" spans="2:9" ht="20.100000000000001" customHeight="1" x14ac:dyDescent="0.2">
      <c r="B1349" s="20">
        <v>42</v>
      </c>
      <c r="C1349" s="20">
        <v>1333</v>
      </c>
      <c r="D1349" s="20">
        <f>LOOKUP(B1349,'Batch 8'!$K$34:$K$606,'Batch 8'!$L$34:$L$606)</f>
        <v>6580</v>
      </c>
      <c r="E1349" s="20">
        <f>LOOKUP(B1349,'Batch 8'!$C$34:$C$625,'Batch 8'!$E$34:$E$625)</f>
        <v>29700</v>
      </c>
      <c r="F1349" s="20">
        <f t="shared" si="60"/>
        <v>6.58</v>
      </c>
      <c r="G1349" s="20">
        <f t="shared" si="61"/>
        <v>29.7</v>
      </c>
      <c r="H1349" s="26">
        <f>LOOKUP(B1349,'Batch 8'!$K$34:$K$606,'Batch 8'!$P$34:$P$606)</f>
        <v>0.36299999999999999</v>
      </c>
      <c r="I1349" s="28">
        <f t="shared" si="62"/>
        <v>32.30162000000005</v>
      </c>
    </row>
    <row r="1350" spans="2:9" ht="20.100000000000001" customHeight="1" x14ac:dyDescent="0.2">
      <c r="B1350" s="20">
        <v>43</v>
      </c>
      <c r="C1350" s="20">
        <v>1334</v>
      </c>
      <c r="D1350" s="20">
        <f>LOOKUP(B1350,'Batch 8'!$K$34:$K$606,'Batch 8'!$L$34:$L$606)</f>
        <v>6550</v>
      </c>
      <c r="E1350" s="20">
        <f>LOOKUP(B1350,'Batch 8'!$C$34:$C$625,'Batch 8'!$E$34:$E$625)</f>
        <v>29700</v>
      </c>
      <c r="F1350" s="20">
        <f t="shared" si="60"/>
        <v>6.55</v>
      </c>
      <c r="G1350" s="20">
        <f t="shared" si="61"/>
        <v>29.7</v>
      </c>
      <c r="H1350" s="26">
        <f>LOOKUP(B1350,'Batch 8'!$K$34:$K$606,'Batch 8'!$P$34:$P$606)</f>
        <v>0.36200000000000004</v>
      </c>
      <c r="I1350" s="28">
        <f t="shared" si="62"/>
        <v>32.323370000000047</v>
      </c>
    </row>
    <row r="1351" spans="2:9" ht="20.100000000000001" customHeight="1" x14ac:dyDescent="0.2">
      <c r="B1351" s="20">
        <v>44</v>
      </c>
      <c r="C1351" s="20">
        <v>1335</v>
      </c>
      <c r="D1351" s="20">
        <f>LOOKUP(B1351,'Batch 8'!$K$34:$K$606,'Batch 8'!$L$34:$L$606)</f>
        <v>6510</v>
      </c>
      <c r="E1351" s="20">
        <f>LOOKUP(B1351,'Batch 8'!$C$34:$C$625,'Batch 8'!$E$34:$E$625)</f>
        <v>29700</v>
      </c>
      <c r="F1351" s="20">
        <f t="shared" si="60"/>
        <v>6.51</v>
      </c>
      <c r="G1351" s="20">
        <f t="shared" si="61"/>
        <v>29.7</v>
      </c>
      <c r="H1351" s="26">
        <f>LOOKUP(B1351,'Batch 8'!$K$34:$K$606,'Batch 8'!$P$34:$P$606)</f>
        <v>0.36349999999999999</v>
      </c>
      <c r="I1351" s="28">
        <f t="shared" si="62"/>
        <v>32.345135000000049</v>
      </c>
    </row>
    <row r="1352" spans="2:9" ht="20.100000000000001" customHeight="1" x14ac:dyDescent="0.2">
      <c r="B1352" s="20">
        <v>45</v>
      </c>
      <c r="C1352" s="20">
        <v>1336</v>
      </c>
      <c r="D1352" s="20">
        <f>LOOKUP(B1352,'Batch 8'!$K$34:$K$606,'Batch 8'!$L$34:$L$606)</f>
        <v>6470</v>
      </c>
      <c r="E1352" s="20">
        <f>LOOKUP(B1352,'Batch 8'!$C$34:$C$625,'Batch 8'!$E$34:$E$625)</f>
        <v>29700</v>
      </c>
      <c r="F1352" s="20">
        <f t="shared" si="60"/>
        <v>6.47</v>
      </c>
      <c r="G1352" s="20">
        <f t="shared" si="61"/>
        <v>29.7</v>
      </c>
      <c r="H1352" s="26">
        <f>LOOKUP(B1352,'Batch 8'!$K$34:$K$606,'Batch 8'!$P$34:$P$606)</f>
        <v>0.36349999999999999</v>
      </c>
      <c r="I1352" s="28">
        <f t="shared" si="62"/>
        <v>32.366945000000051</v>
      </c>
    </row>
    <row r="1353" spans="2:9" ht="20.100000000000001" customHeight="1" x14ac:dyDescent="0.2">
      <c r="B1353" s="20">
        <v>46</v>
      </c>
      <c r="C1353" s="20">
        <v>1337</v>
      </c>
      <c r="D1353" s="20">
        <f>LOOKUP(B1353,'Batch 8'!$K$34:$K$606,'Batch 8'!$L$34:$L$606)</f>
        <v>6440</v>
      </c>
      <c r="E1353" s="20">
        <f>LOOKUP(B1353,'Batch 8'!$C$34:$C$625,'Batch 8'!$E$34:$E$625)</f>
        <v>29700</v>
      </c>
      <c r="F1353" s="20">
        <f t="shared" si="60"/>
        <v>6.44</v>
      </c>
      <c r="G1353" s="20">
        <f t="shared" si="61"/>
        <v>29.7</v>
      </c>
      <c r="H1353" s="26">
        <f>LOOKUP(B1353,'Batch 8'!$K$34:$K$606,'Batch 8'!$P$34:$P$606)</f>
        <v>0.36349999999999999</v>
      </c>
      <c r="I1353" s="28">
        <f t="shared" si="62"/>
        <v>32.388755000000053</v>
      </c>
    </row>
    <row r="1354" spans="2:9" ht="20.100000000000001" customHeight="1" x14ac:dyDescent="0.2">
      <c r="B1354" s="20">
        <v>47</v>
      </c>
      <c r="C1354" s="20">
        <v>1338</v>
      </c>
      <c r="D1354" s="20">
        <f>LOOKUP(B1354,'Batch 8'!$K$34:$K$606,'Batch 8'!$L$34:$L$606)</f>
        <v>6400</v>
      </c>
      <c r="E1354" s="20">
        <f>LOOKUP(B1354,'Batch 8'!$C$34:$C$625,'Batch 8'!$E$34:$E$625)</f>
        <v>29700</v>
      </c>
      <c r="F1354" s="20">
        <f t="shared" si="60"/>
        <v>6.4</v>
      </c>
      <c r="G1354" s="20">
        <f t="shared" si="61"/>
        <v>29.7</v>
      </c>
      <c r="H1354" s="26">
        <f>LOOKUP(B1354,'Batch 8'!$K$34:$K$606,'Batch 8'!$P$34:$P$606)</f>
        <v>0.36349999999999999</v>
      </c>
      <c r="I1354" s="28">
        <f t="shared" si="62"/>
        <v>32.410565000000055</v>
      </c>
    </row>
    <row r="1355" spans="2:9" ht="20.100000000000001" customHeight="1" x14ac:dyDescent="0.2">
      <c r="B1355" s="20">
        <v>48</v>
      </c>
      <c r="C1355" s="20">
        <v>1339</v>
      </c>
      <c r="D1355" s="20">
        <f>LOOKUP(B1355,'Batch 8'!$K$34:$K$606,'Batch 8'!$L$34:$L$606)</f>
        <v>6360</v>
      </c>
      <c r="E1355" s="20">
        <f>LOOKUP(B1355,'Batch 8'!$C$34:$C$625,'Batch 8'!$E$34:$E$625)</f>
        <v>29800</v>
      </c>
      <c r="F1355" s="20">
        <f t="shared" si="60"/>
        <v>6.36</v>
      </c>
      <c r="G1355" s="20">
        <f t="shared" si="61"/>
        <v>29.8</v>
      </c>
      <c r="H1355" s="26">
        <f>LOOKUP(B1355,'Batch 8'!$K$34:$K$606,'Batch 8'!$P$34:$P$606)</f>
        <v>0.36400000000000005</v>
      </c>
      <c r="I1355" s="28">
        <f t="shared" si="62"/>
        <v>32.432390000000055</v>
      </c>
    </row>
    <row r="1356" spans="2:9" ht="20.100000000000001" customHeight="1" x14ac:dyDescent="0.2">
      <c r="B1356" s="20">
        <v>49</v>
      </c>
      <c r="C1356" s="20">
        <v>1340</v>
      </c>
      <c r="D1356" s="20">
        <f>LOOKUP(B1356,'Batch 8'!$K$34:$K$606,'Batch 8'!$L$34:$L$606)</f>
        <v>6330</v>
      </c>
      <c r="E1356" s="20">
        <f>LOOKUP(B1356,'Batch 8'!$C$34:$C$625,'Batch 8'!$E$34:$E$625)</f>
        <v>29800</v>
      </c>
      <c r="F1356" s="20">
        <f t="shared" si="60"/>
        <v>6.33</v>
      </c>
      <c r="G1356" s="20">
        <f t="shared" si="61"/>
        <v>29.8</v>
      </c>
      <c r="H1356" s="26">
        <f>LOOKUP(B1356,'Batch 8'!$K$34:$K$606,'Batch 8'!$P$34:$P$606)</f>
        <v>0.36349999999999999</v>
      </c>
      <c r="I1356" s="28">
        <f t="shared" si="62"/>
        <v>32.454215000000055</v>
      </c>
    </row>
    <row r="1357" spans="2:9" ht="20.100000000000001" customHeight="1" x14ac:dyDescent="0.2">
      <c r="B1357" s="20">
        <v>50</v>
      </c>
      <c r="C1357" s="20">
        <v>1341</v>
      </c>
      <c r="D1357" s="20">
        <f>LOOKUP(B1357,'Batch 8'!$K$34:$K$606,'Batch 8'!$L$34:$L$606)</f>
        <v>6290</v>
      </c>
      <c r="E1357" s="20">
        <f>LOOKUP(B1357,'Batch 8'!$C$34:$C$625,'Batch 8'!$E$34:$E$625)</f>
        <v>29800</v>
      </c>
      <c r="F1357" s="20">
        <f t="shared" si="60"/>
        <v>6.29</v>
      </c>
      <c r="G1357" s="20">
        <f t="shared" si="61"/>
        <v>29.8</v>
      </c>
      <c r="H1357" s="26">
        <f>LOOKUP(B1357,'Batch 8'!$K$34:$K$606,'Batch 8'!$P$34:$P$606)</f>
        <v>0.36400000000000005</v>
      </c>
      <c r="I1357" s="28">
        <f t="shared" si="62"/>
        <v>32.476040000000054</v>
      </c>
    </row>
    <row r="1358" spans="2:9" ht="20.100000000000001" customHeight="1" x14ac:dyDescent="0.2">
      <c r="B1358" s="20">
        <v>51</v>
      </c>
      <c r="C1358" s="20">
        <v>1342</v>
      </c>
      <c r="D1358" s="20">
        <f>LOOKUP(B1358,'Batch 8'!$K$34:$K$606,'Batch 8'!$L$34:$L$606)</f>
        <v>6260</v>
      </c>
      <c r="E1358" s="20">
        <f>LOOKUP(B1358,'Batch 8'!$C$34:$C$625,'Batch 8'!$E$34:$E$625)</f>
        <v>29800</v>
      </c>
      <c r="F1358" s="20">
        <f t="shared" si="60"/>
        <v>6.26</v>
      </c>
      <c r="G1358" s="20">
        <f t="shared" si="61"/>
        <v>29.8</v>
      </c>
      <c r="H1358" s="26">
        <f>LOOKUP(B1358,'Batch 8'!$K$34:$K$606,'Batch 8'!$P$34:$P$606)</f>
        <v>0.36349999999999999</v>
      </c>
      <c r="I1358" s="28">
        <f t="shared" si="62"/>
        <v>32.497865000000054</v>
      </c>
    </row>
    <row r="1359" spans="2:9" ht="20.100000000000001" customHeight="1" x14ac:dyDescent="0.2">
      <c r="B1359" s="20">
        <v>52</v>
      </c>
      <c r="C1359" s="20">
        <v>1343</v>
      </c>
      <c r="D1359" s="20">
        <f>LOOKUP(B1359,'Batch 8'!$K$34:$K$606,'Batch 8'!$L$34:$L$606)</f>
        <v>6220</v>
      </c>
      <c r="E1359" s="20">
        <f>LOOKUP(B1359,'Batch 8'!$C$34:$C$625,'Batch 8'!$E$34:$E$625)</f>
        <v>29800</v>
      </c>
      <c r="F1359" s="20">
        <f t="shared" si="60"/>
        <v>6.22</v>
      </c>
      <c r="G1359" s="20">
        <f t="shared" si="61"/>
        <v>29.8</v>
      </c>
      <c r="H1359" s="26">
        <f>LOOKUP(B1359,'Batch 8'!$K$34:$K$606,'Batch 8'!$P$34:$P$606)</f>
        <v>0.36400000000000005</v>
      </c>
      <c r="I1359" s="28">
        <f t="shared" si="62"/>
        <v>32.519690000000054</v>
      </c>
    </row>
    <row r="1360" spans="2:9" ht="20.100000000000001" customHeight="1" x14ac:dyDescent="0.2">
      <c r="B1360" s="20">
        <v>53</v>
      </c>
      <c r="C1360" s="20">
        <v>1344</v>
      </c>
      <c r="D1360" s="20">
        <f>LOOKUP(B1360,'Batch 8'!$K$34:$K$606,'Batch 8'!$L$34:$L$606)</f>
        <v>6180</v>
      </c>
      <c r="E1360" s="20">
        <f>LOOKUP(B1360,'Batch 8'!$C$34:$C$625,'Batch 8'!$E$34:$E$625)</f>
        <v>29800</v>
      </c>
      <c r="F1360" s="20">
        <f t="shared" si="60"/>
        <v>6.18</v>
      </c>
      <c r="G1360" s="20">
        <f t="shared" si="61"/>
        <v>29.8</v>
      </c>
      <c r="H1360" s="26">
        <f>LOOKUP(B1360,'Batch 8'!$K$34:$K$606,'Batch 8'!$P$34:$P$606)</f>
        <v>0.36400000000000005</v>
      </c>
      <c r="I1360" s="28">
        <f t="shared" si="62"/>
        <v>32.541530000000051</v>
      </c>
    </row>
    <row r="1361" spans="2:9" ht="20.100000000000001" customHeight="1" x14ac:dyDescent="0.2">
      <c r="B1361" s="20">
        <v>54</v>
      </c>
      <c r="C1361" s="20">
        <v>1345</v>
      </c>
      <c r="D1361" s="20">
        <f>LOOKUP(B1361,'Batch 8'!$K$34:$K$606,'Batch 8'!$L$34:$L$606)</f>
        <v>6150</v>
      </c>
      <c r="E1361" s="20">
        <f>LOOKUP(B1361,'Batch 8'!$C$34:$C$625,'Batch 8'!$E$34:$E$625)</f>
        <v>29800</v>
      </c>
      <c r="F1361" s="20">
        <f t="shared" ref="F1361:F1424" si="63">D1361/1000</f>
        <v>6.15</v>
      </c>
      <c r="G1361" s="20">
        <f t="shared" ref="G1361:G1424" si="64">E1361/1000</f>
        <v>29.8</v>
      </c>
      <c r="H1361" s="26">
        <f>LOOKUP(B1361,'Batch 8'!$K$34:$K$606,'Batch 8'!$P$34:$P$606)</f>
        <v>0.36450000000000005</v>
      </c>
      <c r="I1361" s="28">
        <f t="shared" si="62"/>
        <v>32.563385000000054</v>
      </c>
    </row>
    <row r="1362" spans="2:9" ht="20.100000000000001" customHeight="1" x14ac:dyDescent="0.2">
      <c r="B1362" s="20">
        <v>55</v>
      </c>
      <c r="C1362" s="20">
        <v>1346</v>
      </c>
      <c r="D1362" s="20">
        <f>LOOKUP(B1362,'Batch 8'!$K$34:$K$606,'Batch 8'!$L$34:$L$606)</f>
        <v>6110</v>
      </c>
      <c r="E1362" s="20">
        <f>LOOKUP(B1362,'Batch 8'!$C$34:$C$625,'Batch 8'!$E$34:$E$625)</f>
        <v>29800</v>
      </c>
      <c r="F1362" s="20">
        <f t="shared" si="63"/>
        <v>6.11</v>
      </c>
      <c r="G1362" s="20">
        <f t="shared" si="64"/>
        <v>29.8</v>
      </c>
      <c r="H1362" s="26">
        <f>LOOKUP(B1362,'Batch 8'!$K$34:$K$606,'Batch 8'!$P$34:$P$606)</f>
        <v>0.36400000000000005</v>
      </c>
      <c r="I1362" s="28">
        <f t="shared" ref="I1362:I1425" si="65">AVERAGE(H1362,H1361)*((C1362-C1361)/60)*3.6+I1361</f>
        <v>32.585240000000056</v>
      </c>
    </row>
    <row r="1363" spans="2:9" ht="20.100000000000001" customHeight="1" x14ac:dyDescent="0.2">
      <c r="B1363" s="20">
        <v>56</v>
      </c>
      <c r="C1363" s="20">
        <v>1347</v>
      </c>
      <c r="D1363" s="20">
        <f>LOOKUP(B1363,'Batch 8'!$K$34:$K$606,'Batch 8'!$L$34:$L$606)</f>
        <v>6080</v>
      </c>
      <c r="E1363" s="20">
        <f>LOOKUP(B1363,'Batch 8'!$C$34:$C$625,'Batch 8'!$E$34:$E$625)</f>
        <v>29800</v>
      </c>
      <c r="F1363" s="20">
        <f t="shared" si="63"/>
        <v>6.08</v>
      </c>
      <c r="G1363" s="20">
        <f t="shared" si="64"/>
        <v>29.8</v>
      </c>
      <c r="H1363" s="26">
        <f>LOOKUP(B1363,'Batch 8'!$K$34:$K$606,'Batch 8'!$P$34:$P$606)</f>
        <v>0.36450000000000005</v>
      </c>
      <c r="I1363" s="28">
        <f t="shared" si="65"/>
        <v>32.607095000000058</v>
      </c>
    </row>
    <row r="1364" spans="2:9" ht="20.100000000000001" customHeight="1" x14ac:dyDescent="0.2">
      <c r="B1364" s="20">
        <v>57</v>
      </c>
      <c r="C1364" s="20">
        <v>1348</v>
      </c>
      <c r="D1364" s="20">
        <f>LOOKUP(B1364,'Batch 8'!$K$34:$K$606,'Batch 8'!$L$34:$L$606)</f>
        <v>6040</v>
      </c>
      <c r="E1364" s="20">
        <f>LOOKUP(B1364,'Batch 8'!$C$34:$C$625,'Batch 8'!$E$34:$E$625)</f>
        <v>29800</v>
      </c>
      <c r="F1364" s="20">
        <f t="shared" si="63"/>
        <v>6.04</v>
      </c>
      <c r="G1364" s="20">
        <f t="shared" si="64"/>
        <v>29.8</v>
      </c>
      <c r="H1364" s="26">
        <f>LOOKUP(B1364,'Batch 8'!$K$34:$K$606,'Batch 8'!$P$34:$P$606)</f>
        <v>0.36499999999999999</v>
      </c>
      <c r="I1364" s="28">
        <f t="shared" si="65"/>
        <v>32.628980000000055</v>
      </c>
    </row>
    <row r="1365" spans="2:9" ht="20.100000000000001" customHeight="1" x14ac:dyDescent="0.2">
      <c r="B1365" s="20">
        <v>58</v>
      </c>
      <c r="C1365" s="20">
        <v>1349</v>
      </c>
      <c r="D1365" s="20">
        <f>LOOKUP(B1365,'Batch 8'!$K$34:$K$606,'Batch 8'!$L$34:$L$606)</f>
        <v>6010</v>
      </c>
      <c r="E1365" s="20">
        <f>LOOKUP(B1365,'Batch 8'!$C$34:$C$625,'Batch 8'!$E$34:$E$625)</f>
        <v>29800</v>
      </c>
      <c r="F1365" s="20">
        <f t="shared" si="63"/>
        <v>6.01</v>
      </c>
      <c r="G1365" s="20">
        <f t="shared" si="64"/>
        <v>29.8</v>
      </c>
      <c r="H1365" s="26">
        <f>LOOKUP(B1365,'Batch 8'!$K$34:$K$606,'Batch 8'!$P$34:$P$606)</f>
        <v>0.36450000000000005</v>
      </c>
      <c r="I1365" s="28">
        <f t="shared" si="65"/>
        <v>32.650865000000053</v>
      </c>
    </row>
    <row r="1366" spans="2:9" ht="20.100000000000001" customHeight="1" x14ac:dyDescent="0.2">
      <c r="B1366" s="20">
        <v>59</v>
      </c>
      <c r="C1366" s="20">
        <v>1350</v>
      </c>
      <c r="D1366" s="20">
        <f>LOOKUP(B1366,'Batch 8'!$K$34:$K$606,'Batch 8'!$L$34:$L$606)</f>
        <v>5970</v>
      </c>
      <c r="E1366" s="20">
        <f>LOOKUP(B1366,'Batch 8'!$C$34:$C$625,'Batch 8'!$E$34:$E$625)</f>
        <v>29800</v>
      </c>
      <c r="F1366" s="20">
        <f t="shared" si="63"/>
        <v>5.97</v>
      </c>
      <c r="G1366" s="20">
        <f t="shared" si="64"/>
        <v>29.8</v>
      </c>
      <c r="H1366" s="26">
        <f>LOOKUP(B1366,'Batch 8'!$K$34:$K$606,'Batch 8'!$P$34:$P$606)</f>
        <v>0.36499999999999999</v>
      </c>
      <c r="I1366" s="28">
        <f t="shared" si="65"/>
        <v>32.67275000000005</v>
      </c>
    </row>
    <row r="1367" spans="2:9" ht="20.100000000000001" customHeight="1" x14ac:dyDescent="0.2">
      <c r="B1367" s="20">
        <v>60</v>
      </c>
      <c r="C1367" s="20">
        <v>1351</v>
      </c>
      <c r="D1367" s="20">
        <f>LOOKUP(B1367,'Batch 8'!$K$34:$K$606,'Batch 8'!$L$34:$L$606)</f>
        <v>5940</v>
      </c>
      <c r="E1367" s="20">
        <f>LOOKUP(B1367,'Batch 8'!$C$34:$C$625,'Batch 8'!$E$34:$E$625)</f>
        <v>29900</v>
      </c>
      <c r="F1367" s="20">
        <f t="shared" si="63"/>
        <v>5.94</v>
      </c>
      <c r="G1367" s="20">
        <f t="shared" si="64"/>
        <v>29.9</v>
      </c>
      <c r="H1367" s="26">
        <f>LOOKUP(B1367,'Batch 8'!$K$34:$K$606,'Batch 8'!$P$34:$P$606)</f>
        <v>0.36400000000000005</v>
      </c>
      <c r="I1367" s="28">
        <f t="shared" si="65"/>
        <v>32.69462000000005</v>
      </c>
    </row>
    <row r="1368" spans="2:9" ht="20.100000000000001" customHeight="1" x14ac:dyDescent="0.2">
      <c r="B1368" s="20">
        <v>61</v>
      </c>
      <c r="C1368" s="20">
        <v>1352</v>
      </c>
      <c r="D1368" s="20">
        <f>LOOKUP(B1368,'Batch 8'!$K$34:$K$606,'Batch 8'!$L$34:$L$606)</f>
        <v>5900</v>
      </c>
      <c r="E1368" s="20">
        <f>LOOKUP(B1368,'Batch 8'!$C$34:$C$625,'Batch 8'!$E$34:$E$625)</f>
        <v>29800</v>
      </c>
      <c r="F1368" s="20">
        <f t="shared" si="63"/>
        <v>5.9</v>
      </c>
      <c r="G1368" s="20">
        <f t="shared" si="64"/>
        <v>29.8</v>
      </c>
      <c r="H1368" s="26">
        <f>LOOKUP(B1368,'Batch 8'!$K$34:$K$606,'Batch 8'!$P$34:$P$606)</f>
        <v>0.36600000000000005</v>
      </c>
      <c r="I1368" s="28">
        <f t="shared" si="65"/>
        <v>32.716520000000052</v>
      </c>
    </row>
    <row r="1369" spans="2:9" ht="20.100000000000001" customHeight="1" x14ac:dyDescent="0.2">
      <c r="B1369" s="20">
        <v>62</v>
      </c>
      <c r="C1369" s="20">
        <v>1353</v>
      </c>
      <c r="D1369" s="20">
        <f>LOOKUP(B1369,'Batch 8'!$K$34:$K$606,'Batch 8'!$L$34:$L$606)</f>
        <v>5870</v>
      </c>
      <c r="E1369" s="20">
        <f>LOOKUP(B1369,'Batch 8'!$C$34:$C$625,'Batch 8'!$E$34:$E$625)</f>
        <v>29900</v>
      </c>
      <c r="F1369" s="20">
        <f t="shared" si="63"/>
        <v>5.87</v>
      </c>
      <c r="G1369" s="20">
        <f t="shared" si="64"/>
        <v>29.9</v>
      </c>
      <c r="H1369" s="26">
        <f>LOOKUP(B1369,'Batch 8'!$K$34:$K$606,'Batch 8'!$P$34:$P$606)</f>
        <v>0.36499999999999999</v>
      </c>
      <c r="I1369" s="28">
        <f t="shared" si="65"/>
        <v>32.73845000000005</v>
      </c>
    </row>
    <row r="1370" spans="2:9" ht="20.100000000000001" customHeight="1" x14ac:dyDescent="0.2">
      <c r="B1370" s="20">
        <v>63</v>
      </c>
      <c r="C1370" s="20">
        <v>1354</v>
      </c>
      <c r="D1370" s="20">
        <f>LOOKUP(B1370,'Batch 8'!$K$34:$K$606,'Batch 8'!$L$34:$L$606)</f>
        <v>5830</v>
      </c>
      <c r="E1370" s="20">
        <f>LOOKUP(B1370,'Batch 8'!$C$34:$C$625,'Batch 8'!$E$34:$E$625)</f>
        <v>29900</v>
      </c>
      <c r="F1370" s="20">
        <f t="shared" si="63"/>
        <v>5.83</v>
      </c>
      <c r="G1370" s="20">
        <f t="shared" si="64"/>
        <v>29.9</v>
      </c>
      <c r="H1370" s="26">
        <f>LOOKUP(B1370,'Batch 8'!$K$34:$K$606,'Batch 8'!$P$34:$P$606)</f>
        <v>0.36450000000000005</v>
      </c>
      <c r="I1370" s="28">
        <f t="shared" si="65"/>
        <v>32.760335000000048</v>
      </c>
    </row>
    <row r="1371" spans="2:9" ht="20.100000000000001" customHeight="1" x14ac:dyDescent="0.2">
      <c r="B1371" s="20">
        <v>64</v>
      </c>
      <c r="C1371" s="20">
        <v>1355</v>
      </c>
      <c r="D1371" s="20">
        <f>LOOKUP(B1371,'Batch 8'!$K$34:$K$606,'Batch 8'!$L$34:$L$606)</f>
        <v>5800</v>
      </c>
      <c r="E1371" s="20">
        <f>LOOKUP(B1371,'Batch 8'!$C$34:$C$625,'Batch 8'!$E$34:$E$625)</f>
        <v>29900</v>
      </c>
      <c r="F1371" s="20">
        <f t="shared" si="63"/>
        <v>5.8</v>
      </c>
      <c r="G1371" s="20">
        <f t="shared" si="64"/>
        <v>29.9</v>
      </c>
      <c r="H1371" s="26">
        <f>LOOKUP(B1371,'Batch 8'!$K$34:$K$606,'Batch 8'!$P$34:$P$606)</f>
        <v>0.36600000000000005</v>
      </c>
      <c r="I1371" s="28">
        <f t="shared" si="65"/>
        <v>32.782250000000047</v>
      </c>
    </row>
    <row r="1372" spans="2:9" ht="20.100000000000001" customHeight="1" x14ac:dyDescent="0.2">
      <c r="B1372" s="20">
        <v>65</v>
      </c>
      <c r="C1372" s="20">
        <v>1356</v>
      </c>
      <c r="D1372" s="20">
        <f>LOOKUP(B1372,'Batch 8'!$K$34:$K$606,'Batch 8'!$L$34:$L$606)</f>
        <v>5760</v>
      </c>
      <c r="E1372" s="20">
        <f>LOOKUP(B1372,'Batch 8'!$C$34:$C$625,'Batch 8'!$E$34:$E$625)</f>
        <v>29900</v>
      </c>
      <c r="F1372" s="20">
        <f t="shared" si="63"/>
        <v>5.76</v>
      </c>
      <c r="G1372" s="20">
        <f t="shared" si="64"/>
        <v>29.9</v>
      </c>
      <c r="H1372" s="26">
        <f>LOOKUP(B1372,'Batch 8'!$K$34:$K$606,'Batch 8'!$P$34:$P$606)</f>
        <v>0.3653333333333334</v>
      </c>
      <c r="I1372" s="28">
        <f t="shared" si="65"/>
        <v>32.804190000000048</v>
      </c>
    </row>
    <row r="1373" spans="2:9" ht="20.100000000000001" customHeight="1" x14ac:dyDescent="0.2">
      <c r="B1373" s="20">
        <v>66</v>
      </c>
      <c r="C1373" s="20">
        <v>1357</v>
      </c>
      <c r="D1373" s="20">
        <f>LOOKUP(B1373,'Batch 8'!$K$34:$K$606,'Batch 8'!$L$34:$L$606)</f>
        <v>5730</v>
      </c>
      <c r="E1373" s="20">
        <f>LOOKUP(B1373,'Batch 8'!$C$34:$C$625,'Batch 8'!$E$34:$E$625)</f>
        <v>29900</v>
      </c>
      <c r="F1373" s="20">
        <f t="shared" si="63"/>
        <v>5.73</v>
      </c>
      <c r="G1373" s="20">
        <f t="shared" si="64"/>
        <v>29.9</v>
      </c>
      <c r="H1373" s="26">
        <f>LOOKUP(B1373,'Batch 8'!$K$34:$K$606,'Batch 8'!$P$34:$P$606)</f>
        <v>0.36550000000000005</v>
      </c>
      <c r="I1373" s="28">
        <f t="shared" si="65"/>
        <v>32.826115000000051</v>
      </c>
    </row>
    <row r="1374" spans="2:9" ht="20.100000000000001" customHeight="1" x14ac:dyDescent="0.2">
      <c r="B1374" s="20">
        <v>67</v>
      </c>
      <c r="C1374" s="20">
        <v>1358</v>
      </c>
      <c r="D1374" s="20">
        <f>LOOKUP(B1374,'Batch 8'!$K$34:$K$606,'Batch 8'!$L$34:$L$606)</f>
        <v>5700</v>
      </c>
      <c r="E1374" s="20">
        <f>LOOKUP(B1374,'Batch 8'!$C$34:$C$625,'Batch 8'!$E$34:$E$625)</f>
        <v>29900</v>
      </c>
      <c r="F1374" s="20">
        <f t="shared" si="63"/>
        <v>5.7</v>
      </c>
      <c r="G1374" s="20">
        <f t="shared" si="64"/>
        <v>29.9</v>
      </c>
      <c r="H1374" s="26">
        <f>LOOKUP(B1374,'Batch 8'!$K$34:$K$606,'Batch 8'!$P$34:$P$606)</f>
        <v>0.36550000000000005</v>
      </c>
      <c r="I1374" s="28">
        <f t="shared" si="65"/>
        <v>32.848045000000049</v>
      </c>
    </row>
    <row r="1375" spans="2:9" ht="20.100000000000001" customHeight="1" x14ac:dyDescent="0.2">
      <c r="B1375" s="20">
        <v>68</v>
      </c>
      <c r="C1375" s="20">
        <v>1359</v>
      </c>
      <c r="D1375" s="20">
        <f>LOOKUP(B1375,'Batch 8'!$K$34:$K$606,'Batch 8'!$L$34:$L$606)</f>
        <v>5660</v>
      </c>
      <c r="E1375" s="20">
        <f>LOOKUP(B1375,'Batch 8'!$C$34:$C$625,'Batch 8'!$E$34:$E$625)</f>
        <v>29900</v>
      </c>
      <c r="F1375" s="20">
        <f t="shared" si="63"/>
        <v>5.66</v>
      </c>
      <c r="G1375" s="20">
        <f t="shared" si="64"/>
        <v>29.9</v>
      </c>
      <c r="H1375" s="26">
        <f>LOOKUP(B1375,'Batch 8'!$K$34:$K$606,'Batch 8'!$P$34:$P$606)</f>
        <v>0.36650000000000005</v>
      </c>
      <c r="I1375" s="28">
        <f t="shared" si="65"/>
        <v>32.870005000000049</v>
      </c>
    </row>
    <row r="1376" spans="2:9" ht="20.100000000000001" customHeight="1" x14ac:dyDescent="0.2">
      <c r="B1376" s="20">
        <v>69</v>
      </c>
      <c r="C1376" s="20">
        <v>1360</v>
      </c>
      <c r="D1376" s="20">
        <f>LOOKUP(B1376,'Batch 8'!$K$34:$K$606,'Batch 8'!$L$34:$L$606)</f>
        <v>5630</v>
      </c>
      <c r="E1376" s="20">
        <f>LOOKUP(B1376,'Batch 8'!$C$34:$C$625,'Batch 8'!$E$34:$E$625)</f>
        <v>29900</v>
      </c>
      <c r="F1376" s="20">
        <f t="shared" si="63"/>
        <v>5.63</v>
      </c>
      <c r="G1376" s="20">
        <f t="shared" si="64"/>
        <v>29.9</v>
      </c>
      <c r="H1376" s="26">
        <f>LOOKUP(B1376,'Batch 8'!$K$34:$K$606,'Batch 8'!$P$34:$P$606)</f>
        <v>0.36650000000000005</v>
      </c>
      <c r="I1376" s="28">
        <f t="shared" si="65"/>
        <v>32.891995000000051</v>
      </c>
    </row>
    <row r="1377" spans="2:9" ht="20.100000000000001" customHeight="1" x14ac:dyDescent="0.2">
      <c r="B1377" s="20">
        <v>70</v>
      </c>
      <c r="C1377" s="20">
        <v>1361</v>
      </c>
      <c r="D1377" s="20">
        <f>LOOKUP(B1377,'Batch 8'!$K$34:$K$606,'Batch 8'!$L$34:$L$606)</f>
        <v>5590</v>
      </c>
      <c r="E1377" s="20">
        <f>LOOKUP(B1377,'Batch 8'!$C$34:$C$625,'Batch 8'!$E$34:$E$625)</f>
        <v>30000</v>
      </c>
      <c r="F1377" s="20">
        <f t="shared" si="63"/>
        <v>5.59</v>
      </c>
      <c r="G1377" s="20">
        <f t="shared" si="64"/>
        <v>30</v>
      </c>
      <c r="H1377" s="26">
        <f>LOOKUP(B1377,'Batch 8'!$K$34:$K$606,'Batch 8'!$P$34:$P$606)</f>
        <v>0.36699999999999999</v>
      </c>
      <c r="I1377" s="28">
        <f t="shared" si="65"/>
        <v>32.914000000000051</v>
      </c>
    </row>
    <row r="1378" spans="2:9" ht="20.100000000000001" customHeight="1" x14ac:dyDescent="0.2">
      <c r="B1378" s="20">
        <v>71</v>
      </c>
      <c r="C1378" s="20">
        <v>1362</v>
      </c>
      <c r="D1378" s="20">
        <f>LOOKUP(B1378,'Batch 8'!$K$34:$K$606,'Batch 8'!$L$34:$L$606)</f>
        <v>5560</v>
      </c>
      <c r="E1378" s="20">
        <f>LOOKUP(B1378,'Batch 8'!$C$34:$C$625,'Batch 8'!$E$34:$E$625)</f>
        <v>29900</v>
      </c>
      <c r="F1378" s="20">
        <f t="shared" si="63"/>
        <v>5.56</v>
      </c>
      <c r="G1378" s="20">
        <f t="shared" si="64"/>
        <v>29.9</v>
      </c>
      <c r="H1378" s="26">
        <f>LOOKUP(B1378,'Batch 8'!$K$34:$K$606,'Batch 8'!$P$34:$P$606)</f>
        <v>0.36749999999999999</v>
      </c>
      <c r="I1378" s="28">
        <f t="shared" si="65"/>
        <v>32.936035000000054</v>
      </c>
    </row>
    <row r="1379" spans="2:9" ht="20.100000000000001" customHeight="1" x14ac:dyDescent="0.2">
      <c r="B1379" s="20">
        <v>72</v>
      </c>
      <c r="C1379" s="20">
        <v>1363</v>
      </c>
      <c r="D1379" s="20">
        <f>LOOKUP(B1379,'Batch 8'!$K$34:$K$606,'Batch 8'!$L$34:$L$606)</f>
        <v>5530</v>
      </c>
      <c r="E1379" s="20">
        <f>LOOKUP(B1379,'Batch 8'!$C$34:$C$625,'Batch 8'!$E$34:$E$625)</f>
        <v>30000</v>
      </c>
      <c r="F1379" s="20">
        <f t="shared" si="63"/>
        <v>5.53</v>
      </c>
      <c r="G1379" s="20">
        <f t="shared" si="64"/>
        <v>30</v>
      </c>
      <c r="H1379" s="26">
        <f>LOOKUP(B1379,'Batch 8'!$K$34:$K$606,'Batch 8'!$P$34:$P$606)</f>
        <v>0.36899999999999999</v>
      </c>
      <c r="I1379" s="28">
        <f t="shared" si="65"/>
        <v>32.958130000000054</v>
      </c>
    </row>
    <row r="1380" spans="2:9" ht="20.100000000000001" customHeight="1" x14ac:dyDescent="0.2">
      <c r="B1380" s="20">
        <v>73</v>
      </c>
      <c r="C1380" s="20">
        <v>1364</v>
      </c>
      <c r="D1380" s="20">
        <f>LOOKUP(B1380,'Batch 8'!$K$34:$K$606,'Batch 8'!$L$34:$L$606)</f>
        <v>5490</v>
      </c>
      <c r="E1380" s="20">
        <f>LOOKUP(B1380,'Batch 8'!$C$34:$C$625,'Batch 8'!$E$34:$E$625)</f>
        <v>30000</v>
      </c>
      <c r="F1380" s="20">
        <f t="shared" si="63"/>
        <v>5.49</v>
      </c>
      <c r="G1380" s="20">
        <f t="shared" si="64"/>
        <v>30</v>
      </c>
      <c r="H1380" s="26">
        <f>LOOKUP(B1380,'Batch 8'!$K$34:$K$606,'Batch 8'!$P$34:$P$606)</f>
        <v>0.36749999999999999</v>
      </c>
      <c r="I1380" s="28">
        <f t="shared" si="65"/>
        <v>32.980225000000054</v>
      </c>
    </row>
    <row r="1381" spans="2:9" ht="20.100000000000001" customHeight="1" x14ac:dyDescent="0.2">
      <c r="B1381" s="20">
        <v>74</v>
      </c>
      <c r="C1381" s="20">
        <v>1365</v>
      </c>
      <c r="D1381" s="20">
        <f>LOOKUP(B1381,'Batch 8'!$K$34:$K$606,'Batch 8'!$L$34:$L$606)</f>
        <v>5460</v>
      </c>
      <c r="E1381" s="20">
        <f>LOOKUP(B1381,'Batch 8'!$C$34:$C$625,'Batch 8'!$E$34:$E$625)</f>
        <v>29900</v>
      </c>
      <c r="F1381" s="20">
        <f t="shared" si="63"/>
        <v>5.46</v>
      </c>
      <c r="G1381" s="20">
        <f t="shared" si="64"/>
        <v>29.9</v>
      </c>
      <c r="H1381" s="26">
        <f>LOOKUP(B1381,'Batch 8'!$K$34:$K$606,'Batch 8'!$P$34:$P$606)</f>
        <v>0.36749999999999999</v>
      </c>
      <c r="I1381" s="28">
        <f t="shared" si="65"/>
        <v>33.002275000000054</v>
      </c>
    </row>
    <row r="1382" spans="2:9" ht="20.100000000000001" customHeight="1" x14ac:dyDescent="0.2">
      <c r="B1382" s="20">
        <v>75</v>
      </c>
      <c r="C1382" s="20">
        <v>1366</v>
      </c>
      <c r="D1382" s="20">
        <f>LOOKUP(B1382,'Batch 8'!$K$34:$K$606,'Batch 8'!$L$34:$L$606)</f>
        <v>5420</v>
      </c>
      <c r="E1382" s="20">
        <f>LOOKUP(B1382,'Batch 8'!$C$34:$C$625,'Batch 8'!$E$34:$E$625)</f>
        <v>30000</v>
      </c>
      <c r="F1382" s="20">
        <f t="shared" si="63"/>
        <v>5.42</v>
      </c>
      <c r="G1382" s="20">
        <f t="shared" si="64"/>
        <v>30</v>
      </c>
      <c r="H1382" s="26">
        <f>LOOKUP(B1382,'Batch 8'!$K$34:$K$606,'Batch 8'!$P$34:$P$606)</f>
        <v>0.36800000000000005</v>
      </c>
      <c r="I1382" s="28">
        <f t="shared" si="65"/>
        <v>33.024340000000052</v>
      </c>
    </row>
    <row r="1383" spans="2:9" ht="20.100000000000001" customHeight="1" x14ac:dyDescent="0.2">
      <c r="B1383" s="20">
        <v>76</v>
      </c>
      <c r="C1383" s="20">
        <v>1367</v>
      </c>
      <c r="D1383" s="20">
        <f>LOOKUP(B1383,'Batch 8'!$K$34:$K$606,'Batch 8'!$L$34:$L$606)</f>
        <v>5390</v>
      </c>
      <c r="E1383" s="20">
        <f>LOOKUP(B1383,'Batch 8'!$C$34:$C$625,'Batch 8'!$E$34:$E$625)</f>
        <v>30000</v>
      </c>
      <c r="F1383" s="20">
        <f t="shared" si="63"/>
        <v>5.39</v>
      </c>
      <c r="G1383" s="20">
        <f t="shared" si="64"/>
        <v>30</v>
      </c>
      <c r="H1383" s="26">
        <f>LOOKUP(B1383,'Batch 8'!$K$34:$K$606,'Batch 8'!$P$34:$P$606)</f>
        <v>0.36799999999999999</v>
      </c>
      <c r="I1383" s="28">
        <f t="shared" si="65"/>
        <v>33.046420000000055</v>
      </c>
    </row>
    <row r="1384" spans="2:9" ht="20.100000000000001" customHeight="1" x14ac:dyDescent="0.2">
      <c r="B1384" s="20">
        <v>77</v>
      </c>
      <c r="C1384" s="20">
        <v>1368</v>
      </c>
      <c r="D1384" s="20">
        <f>LOOKUP(B1384,'Batch 8'!$K$34:$K$606,'Batch 8'!$L$34:$L$606)</f>
        <v>5360</v>
      </c>
      <c r="E1384" s="20">
        <f>LOOKUP(B1384,'Batch 8'!$C$34:$C$625,'Batch 8'!$E$34:$E$625)</f>
        <v>30000</v>
      </c>
      <c r="F1384" s="20">
        <f t="shared" si="63"/>
        <v>5.36</v>
      </c>
      <c r="G1384" s="20">
        <f t="shared" si="64"/>
        <v>30</v>
      </c>
      <c r="H1384" s="26">
        <f>LOOKUP(B1384,'Batch 8'!$K$34:$K$606,'Batch 8'!$P$34:$P$606)</f>
        <v>0.36900000000000005</v>
      </c>
      <c r="I1384" s="28">
        <f t="shared" si="65"/>
        <v>33.068530000000052</v>
      </c>
    </row>
    <row r="1385" spans="2:9" ht="20.100000000000001" customHeight="1" x14ac:dyDescent="0.2">
      <c r="B1385" s="20">
        <v>78</v>
      </c>
      <c r="C1385" s="20">
        <v>1369</v>
      </c>
      <c r="D1385" s="20">
        <f>LOOKUP(B1385,'Batch 8'!$K$34:$K$606,'Batch 8'!$L$34:$L$606)</f>
        <v>5320</v>
      </c>
      <c r="E1385" s="20">
        <f>LOOKUP(B1385,'Batch 8'!$C$34:$C$625,'Batch 8'!$E$34:$E$625)</f>
        <v>30000</v>
      </c>
      <c r="F1385" s="20">
        <f t="shared" si="63"/>
        <v>5.32</v>
      </c>
      <c r="G1385" s="20">
        <f t="shared" si="64"/>
        <v>30</v>
      </c>
      <c r="H1385" s="26">
        <f>LOOKUP(B1385,'Batch 8'!$K$34:$K$606,'Batch 8'!$P$34:$P$606)</f>
        <v>0.36950000000000005</v>
      </c>
      <c r="I1385" s="28">
        <f t="shared" si="65"/>
        <v>33.09068500000005</v>
      </c>
    </row>
    <row r="1386" spans="2:9" ht="20.100000000000001" customHeight="1" x14ac:dyDescent="0.2">
      <c r="B1386" s="20">
        <v>79</v>
      </c>
      <c r="C1386" s="20">
        <v>1370</v>
      </c>
      <c r="D1386" s="20">
        <f>LOOKUP(B1386,'Batch 8'!$K$34:$K$606,'Batch 8'!$L$34:$L$606)</f>
        <v>5290</v>
      </c>
      <c r="E1386" s="20">
        <f>LOOKUP(B1386,'Batch 8'!$C$34:$C$625,'Batch 8'!$E$34:$E$625)</f>
        <v>30000</v>
      </c>
      <c r="F1386" s="20">
        <f t="shared" si="63"/>
        <v>5.29</v>
      </c>
      <c r="G1386" s="20">
        <f t="shared" si="64"/>
        <v>30</v>
      </c>
      <c r="H1386" s="26">
        <f>LOOKUP(B1386,'Batch 8'!$K$34:$K$606,'Batch 8'!$P$34:$P$606)</f>
        <v>0.37000000000000005</v>
      </c>
      <c r="I1386" s="28">
        <f t="shared" si="65"/>
        <v>33.112870000000051</v>
      </c>
    </row>
    <row r="1387" spans="2:9" ht="20.100000000000001" customHeight="1" x14ac:dyDescent="0.2">
      <c r="B1387" s="20">
        <v>80</v>
      </c>
      <c r="C1387" s="20">
        <v>1371</v>
      </c>
      <c r="D1387" s="20">
        <f>LOOKUP(B1387,'Batch 8'!$K$34:$K$606,'Batch 8'!$L$34:$L$606)</f>
        <v>5260</v>
      </c>
      <c r="E1387" s="20">
        <f>LOOKUP(B1387,'Batch 8'!$C$34:$C$625,'Batch 8'!$E$34:$E$625)</f>
        <v>30000</v>
      </c>
      <c r="F1387" s="20">
        <f t="shared" si="63"/>
        <v>5.26</v>
      </c>
      <c r="G1387" s="20">
        <f t="shared" si="64"/>
        <v>30</v>
      </c>
      <c r="H1387" s="26">
        <f>LOOKUP(B1387,'Batch 8'!$K$34:$K$606,'Batch 8'!$P$34:$P$606)</f>
        <v>0.36899999999999999</v>
      </c>
      <c r="I1387" s="28">
        <f t="shared" si="65"/>
        <v>33.135040000000053</v>
      </c>
    </row>
    <row r="1388" spans="2:9" ht="20.100000000000001" customHeight="1" x14ac:dyDescent="0.2">
      <c r="B1388" s="20">
        <v>81</v>
      </c>
      <c r="C1388" s="20">
        <v>1372</v>
      </c>
      <c r="D1388" s="20">
        <f>LOOKUP(B1388,'Batch 8'!$K$34:$K$606,'Batch 8'!$L$34:$L$606)</f>
        <v>5220</v>
      </c>
      <c r="E1388" s="20">
        <f>LOOKUP(B1388,'Batch 8'!$C$34:$C$625,'Batch 8'!$E$34:$E$625)</f>
        <v>30000</v>
      </c>
      <c r="F1388" s="20">
        <f t="shared" si="63"/>
        <v>5.22</v>
      </c>
      <c r="G1388" s="20">
        <f t="shared" si="64"/>
        <v>30</v>
      </c>
      <c r="H1388" s="26">
        <f>LOOKUP(B1388,'Batch 8'!$K$34:$K$606,'Batch 8'!$P$34:$P$606)</f>
        <v>0.37000000000000005</v>
      </c>
      <c r="I1388" s="28">
        <f t="shared" si="65"/>
        <v>33.157210000000056</v>
      </c>
    </row>
    <row r="1389" spans="2:9" ht="20.100000000000001" customHeight="1" x14ac:dyDescent="0.2">
      <c r="B1389" s="20">
        <v>82</v>
      </c>
      <c r="C1389" s="20">
        <v>1373</v>
      </c>
      <c r="D1389" s="20">
        <f>LOOKUP(B1389,'Batch 8'!$K$34:$K$606,'Batch 8'!$L$34:$L$606)</f>
        <v>5190</v>
      </c>
      <c r="E1389" s="20">
        <f>LOOKUP(B1389,'Batch 8'!$C$34:$C$625,'Batch 8'!$E$34:$E$625)</f>
        <v>30000</v>
      </c>
      <c r="F1389" s="20">
        <f t="shared" si="63"/>
        <v>5.19</v>
      </c>
      <c r="G1389" s="20">
        <f t="shared" si="64"/>
        <v>30</v>
      </c>
      <c r="H1389" s="26">
        <f>LOOKUP(B1389,'Batch 8'!$K$34:$K$606,'Batch 8'!$P$34:$P$606)</f>
        <v>0.371</v>
      </c>
      <c r="I1389" s="28">
        <f t="shared" si="65"/>
        <v>33.179440000000056</v>
      </c>
    </row>
    <row r="1390" spans="2:9" ht="20.100000000000001" customHeight="1" x14ac:dyDescent="0.2">
      <c r="B1390" s="20">
        <v>83</v>
      </c>
      <c r="C1390" s="20">
        <v>1374</v>
      </c>
      <c r="D1390" s="20">
        <f>LOOKUP(B1390,'Batch 8'!$K$34:$K$606,'Batch 8'!$L$34:$L$606)</f>
        <v>5160</v>
      </c>
      <c r="E1390" s="20">
        <f>LOOKUP(B1390,'Batch 8'!$C$34:$C$625,'Batch 8'!$E$34:$E$625)</f>
        <v>30000</v>
      </c>
      <c r="F1390" s="20">
        <f t="shared" si="63"/>
        <v>5.16</v>
      </c>
      <c r="G1390" s="20">
        <f t="shared" si="64"/>
        <v>30</v>
      </c>
      <c r="H1390" s="26">
        <f>LOOKUP(B1390,'Batch 8'!$K$34:$K$606,'Batch 8'!$P$34:$P$606)</f>
        <v>0.37000000000000005</v>
      </c>
      <c r="I1390" s="28">
        <f t="shared" si="65"/>
        <v>33.201670000000057</v>
      </c>
    </row>
    <row r="1391" spans="2:9" ht="20.100000000000001" customHeight="1" x14ac:dyDescent="0.2">
      <c r="B1391" s="20">
        <v>84</v>
      </c>
      <c r="C1391" s="20">
        <v>1375</v>
      </c>
      <c r="D1391" s="20">
        <f>LOOKUP(B1391,'Batch 8'!$K$34:$K$606,'Batch 8'!$L$34:$L$606)</f>
        <v>5120</v>
      </c>
      <c r="E1391" s="20">
        <f>LOOKUP(B1391,'Batch 8'!$C$34:$C$625,'Batch 8'!$E$34:$E$625)</f>
        <v>30000</v>
      </c>
      <c r="F1391" s="20">
        <f t="shared" si="63"/>
        <v>5.12</v>
      </c>
      <c r="G1391" s="20">
        <f t="shared" si="64"/>
        <v>30</v>
      </c>
      <c r="H1391" s="26">
        <f>LOOKUP(B1391,'Batch 8'!$K$34:$K$606,'Batch 8'!$P$34:$P$606)</f>
        <v>0.37050000000000005</v>
      </c>
      <c r="I1391" s="28">
        <f t="shared" si="65"/>
        <v>33.22388500000006</v>
      </c>
    </row>
    <row r="1392" spans="2:9" ht="20.100000000000001" customHeight="1" x14ac:dyDescent="0.2">
      <c r="B1392" s="20">
        <v>85</v>
      </c>
      <c r="C1392" s="20">
        <v>1376</v>
      </c>
      <c r="D1392" s="20">
        <f>LOOKUP(B1392,'Batch 8'!$K$34:$K$606,'Batch 8'!$L$34:$L$606)</f>
        <v>5090</v>
      </c>
      <c r="E1392" s="20">
        <f>LOOKUP(B1392,'Batch 8'!$C$34:$C$625,'Batch 8'!$E$34:$E$625)</f>
        <v>30000</v>
      </c>
      <c r="F1392" s="20">
        <f t="shared" si="63"/>
        <v>5.09</v>
      </c>
      <c r="G1392" s="20">
        <f t="shared" si="64"/>
        <v>30</v>
      </c>
      <c r="H1392" s="26">
        <f>LOOKUP(B1392,'Batch 8'!$K$34:$K$606,'Batch 8'!$P$34:$P$606)</f>
        <v>0.37200000000000005</v>
      </c>
      <c r="I1392" s="28">
        <f t="shared" si="65"/>
        <v>33.24616000000006</v>
      </c>
    </row>
    <row r="1393" spans="2:9" ht="20.100000000000001" customHeight="1" x14ac:dyDescent="0.2">
      <c r="B1393" s="20">
        <v>86</v>
      </c>
      <c r="C1393" s="20">
        <v>1377</v>
      </c>
      <c r="D1393" s="20">
        <f>LOOKUP(B1393,'Batch 8'!$K$34:$K$606,'Batch 8'!$L$34:$L$606)</f>
        <v>5060</v>
      </c>
      <c r="E1393" s="20">
        <f>LOOKUP(B1393,'Batch 8'!$C$34:$C$625,'Batch 8'!$E$34:$E$625)</f>
        <v>30000</v>
      </c>
      <c r="F1393" s="20">
        <f t="shared" si="63"/>
        <v>5.0599999999999996</v>
      </c>
      <c r="G1393" s="20">
        <f t="shared" si="64"/>
        <v>30</v>
      </c>
      <c r="H1393" s="26">
        <f>LOOKUP(B1393,'Batch 8'!$K$34:$K$606,'Batch 8'!$P$34:$P$606)</f>
        <v>0.37200000000000005</v>
      </c>
      <c r="I1393" s="28">
        <f t="shared" si="65"/>
        <v>33.268480000000061</v>
      </c>
    </row>
    <row r="1394" spans="2:9" ht="20.100000000000001" customHeight="1" x14ac:dyDescent="0.2">
      <c r="B1394" s="20">
        <v>87</v>
      </c>
      <c r="C1394" s="20">
        <v>1378</v>
      </c>
      <c r="D1394" s="20">
        <f>LOOKUP(B1394,'Batch 8'!$K$34:$K$606,'Batch 8'!$L$34:$L$606)</f>
        <v>5020</v>
      </c>
      <c r="E1394" s="20">
        <f>LOOKUP(B1394,'Batch 8'!$C$34:$C$625,'Batch 8'!$E$34:$E$625)</f>
        <v>30000</v>
      </c>
      <c r="F1394" s="20">
        <f t="shared" si="63"/>
        <v>5.0199999999999996</v>
      </c>
      <c r="G1394" s="20">
        <f t="shared" si="64"/>
        <v>30</v>
      </c>
      <c r="H1394" s="26">
        <f>LOOKUP(B1394,'Batch 8'!$K$34:$K$606,'Batch 8'!$P$34:$P$606)</f>
        <v>0.37200000000000005</v>
      </c>
      <c r="I1394" s="28">
        <f t="shared" si="65"/>
        <v>33.290800000000061</v>
      </c>
    </row>
    <row r="1395" spans="2:9" ht="20.100000000000001" customHeight="1" x14ac:dyDescent="0.2">
      <c r="B1395" s="20">
        <v>88</v>
      </c>
      <c r="C1395" s="20">
        <v>1379</v>
      </c>
      <c r="D1395" s="20">
        <f>LOOKUP(B1395,'Batch 8'!$K$34:$K$606,'Batch 8'!$L$34:$L$606)</f>
        <v>4990</v>
      </c>
      <c r="E1395" s="20">
        <f>LOOKUP(B1395,'Batch 8'!$C$34:$C$625,'Batch 8'!$E$34:$E$625)</f>
        <v>30000</v>
      </c>
      <c r="F1395" s="20">
        <f t="shared" si="63"/>
        <v>4.99</v>
      </c>
      <c r="G1395" s="20">
        <f t="shared" si="64"/>
        <v>30</v>
      </c>
      <c r="H1395" s="26">
        <f>LOOKUP(B1395,'Batch 8'!$K$34:$K$606,'Batch 8'!$P$34:$P$606)</f>
        <v>0.37200000000000005</v>
      </c>
      <c r="I1395" s="28">
        <f t="shared" si="65"/>
        <v>33.313120000000062</v>
      </c>
    </row>
    <row r="1396" spans="2:9" ht="20.100000000000001" customHeight="1" x14ac:dyDescent="0.2">
      <c r="B1396" s="20">
        <v>89</v>
      </c>
      <c r="C1396" s="20">
        <v>1380</v>
      </c>
      <c r="D1396" s="20">
        <f>LOOKUP(B1396,'Batch 8'!$K$34:$K$606,'Batch 8'!$L$34:$L$606)</f>
        <v>4960</v>
      </c>
      <c r="E1396" s="20">
        <f>LOOKUP(B1396,'Batch 8'!$C$34:$C$625,'Batch 8'!$E$34:$E$625)</f>
        <v>30100</v>
      </c>
      <c r="F1396" s="20">
        <f t="shared" si="63"/>
        <v>4.96</v>
      </c>
      <c r="G1396" s="20">
        <f t="shared" si="64"/>
        <v>30.1</v>
      </c>
      <c r="H1396" s="26">
        <f>LOOKUP(B1396,'Batch 8'!$K$34:$K$606,'Batch 8'!$P$34:$P$606)</f>
        <v>0.37200000000000005</v>
      </c>
      <c r="I1396" s="28">
        <f t="shared" si="65"/>
        <v>33.335440000000062</v>
      </c>
    </row>
    <row r="1397" spans="2:9" ht="20.100000000000001" customHeight="1" x14ac:dyDescent="0.2">
      <c r="B1397" s="20">
        <v>90</v>
      </c>
      <c r="C1397" s="20">
        <v>1381</v>
      </c>
      <c r="D1397" s="20">
        <f>LOOKUP(B1397,'Batch 8'!$K$34:$K$606,'Batch 8'!$L$34:$L$606)</f>
        <v>4930</v>
      </c>
      <c r="E1397" s="20">
        <f>LOOKUP(B1397,'Batch 8'!$C$34:$C$625,'Batch 8'!$E$34:$E$625)</f>
        <v>30100</v>
      </c>
      <c r="F1397" s="20">
        <f t="shared" si="63"/>
        <v>4.93</v>
      </c>
      <c r="G1397" s="20">
        <f t="shared" si="64"/>
        <v>30.1</v>
      </c>
      <c r="H1397" s="26">
        <f>LOOKUP(B1397,'Batch 8'!$K$34:$K$606,'Batch 8'!$P$34:$P$606)</f>
        <v>0.37200000000000005</v>
      </c>
      <c r="I1397" s="28">
        <f t="shared" si="65"/>
        <v>33.357760000000063</v>
      </c>
    </row>
    <row r="1398" spans="2:9" ht="20.100000000000001" customHeight="1" x14ac:dyDescent="0.2">
      <c r="B1398" s="20">
        <v>91</v>
      </c>
      <c r="C1398" s="20">
        <v>1382</v>
      </c>
      <c r="D1398" s="20">
        <f>LOOKUP(B1398,'Batch 8'!$K$34:$K$606,'Batch 8'!$L$34:$L$606)</f>
        <v>4890</v>
      </c>
      <c r="E1398" s="20">
        <f>LOOKUP(B1398,'Batch 8'!$C$34:$C$625,'Batch 8'!$E$34:$E$625)</f>
        <v>30100</v>
      </c>
      <c r="F1398" s="20">
        <f t="shared" si="63"/>
        <v>4.8899999999999997</v>
      </c>
      <c r="G1398" s="20">
        <f t="shared" si="64"/>
        <v>30.1</v>
      </c>
      <c r="H1398" s="26">
        <f>LOOKUP(B1398,'Batch 8'!$K$34:$K$606,'Batch 8'!$P$34:$P$606)</f>
        <v>0.373</v>
      </c>
      <c r="I1398" s="28">
        <f t="shared" si="65"/>
        <v>33.380110000000066</v>
      </c>
    </row>
    <row r="1399" spans="2:9" ht="20.100000000000001" customHeight="1" x14ac:dyDescent="0.2">
      <c r="B1399" s="20">
        <v>92</v>
      </c>
      <c r="C1399" s="20">
        <v>1383</v>
      </c>
      <c r="D1399" s="20">
        <f>LOOKUP(B1399,'Batch 8'!$K$34:$K$606,'Batch 8'!$L$34:$L$606)</f>
        <v>4860</v>
      </c>
      <c r="E1399" s="20">
        <f>LOOKUP(B1399,'Batch 8'!$C$34:$C$625,'Batch 8'!$E$34:$E$625)</f>
        <v>30100</v>
      </c>
      <c r="F1399" s="20">
        <f t="shared" si="63"/>
        <v>4.8600000000000003</v>
      </c>
      <c r="G1399" s="20">
        <f t="shared" si="64"/>
        <v>30.1</v>
      </c>
      <c r="H1399" s="26">
        <f>LOOKUP(B1399,'Batch 8'!$K$34:$K$606,'Batch 8'!$P$34:$P$606)</f>
        <v>0.37350000000000005</v>
      </c>
      <c r="I1399" s="28">
        <f t="shared" si="65"/>
        <v>33.402505000000069</v>
      </c>
    </row>
    <row r="1400" spans="2:9" ht="20.100000000000001" customHeight="1" x14ac:dyDescent="0.2">
      <c r="B1400" s="20">
        <v>93</v>
      </c>
      <c r="C1400" s="20">
        <v>1384</v>
      </c>
      <c r="D1400" s="20">
        <f>LOOKUP(B1400,'Batch 8'!$K$34:$K$606,'Batch 8'!$L$34:$L$606)</f>
        <v>4830</v>
      </c>
      <c r="E1400" s="20">
        <f>LOOKUP(B1400,'Batch 8'!$C$34:$C$625,'Batch 8'!$E$34:$E$625)</f>
        <v>30100</v>
      </c>
      <c r="F1400" s="20">
        <f t="shared" si="63"/>
        <v>4.83</v>
      </c>
      <c r="G1400" s="20">
        <f t="shared" si="64"/>
        <v>30.1</v>
      </c>
      <c r="H1400" s="26">
        <f>LOOKUP(B1400,'Batch 8'!$K$34:$K$606,'Batch 8'!$P$34:$P$606)</f>
        <v>0.37200000000000005</v>
      </c>
      <c r="I1400" s="28">
        <f t="shared" si="65"/>
        <v>33.42487000000007</v>
      </c>
    </row>
    <row r="1401" spans="2:9" ht="20.100000000000001" customHeight="1" x14ac:dyDescent="0.2">
      <c r="B1401" s="20">
        <v>94</v>
      </c>
      <c r="C1401" s="20">
        <v>1385</v>
      </c>
      <c r="D1401" s="20">
        <f>LOOKUP(B1401,'Batch 8'!$K$34:$K$606,'Batch 8'!$L$34:$L$606)</f>
        <v>4800</v>
      </c>
      <c r="E1401" s="20">
        <f>LOOKUP(B1401,'Batch 8'!$C$34:$C$625,'Batch 8'!$E$34:$E$625)</f>
        <v>30100</v>
      </c>
      <c r="F1401" s="20">
        <f t="shared" si="63"/>
        <v>4.8</v>
      </c>
      <c r="G1401" s="20">
        <f t="shared" si="64"/>
        <v>30.1</v>
      </c>
      <c r="H1401" s="26">
        <f>LOOKUP(B1401,'Batch 8'!$K$34:$K$606,'Batch 8'!$P$34:$P$606)</f>
        <v>0.37350000000000005</v>
      </c>
      <c r="I1401" s="28">
        <f t="shared" si="65"/>
        <v>33.44723500000007</v>
      </c>
    </row>
    <row r="1402" spans="2:9" ht="20.100000000000001" customHeight="1" x14ac:dyDescent="0.2">
      <c r="B1402" s="20">
        <v>95</v>
      </c>
      <c r="C1402" s="20">
        <v>1386</v>
      </c>
      <c r="D1402" s="20">
        <f>LOOKUP(B1402,'Batch 8'!$K$34:$K$606,'Batch 8'!$L$34:$L$606)</f>
        <v>4760</v>
      </c>
      <c r="E1402" s="20">
        <f>LOOKUP(B1402,'Batch 8'!$C$34:$C$625,'Batch 8'!$E$34:$E$625)</f>
        <v>30100</v>
      </c>
      <c r="F1402" s="20">
        <f t="shared" si="63"/>
        <v>4.76</v>
      </c>
      <c r="G1402" s="20">
        <f t="shared" si="64"/>
        <v>30.1</v>
      </c>
      <c r="H1402" s="26">
        <f>LOOKUP(B1402,'Batch 8'!$K$34:$K$606,'Batch 8'!$P$34:$P$606)</f>
        <v>0.37400000000000005</v>
      </c>
      <c r="I1402" s="28">
        <f t="shared" si="65"/>
        <v>33.469660000000069</v>
      </c>
    </row>
    <row r="1403" spans="2:9" ht="20.100000000000001" customHeight="1" x14ac:dyDescent="0.2">
      <c r="B1403" s="20">
        <v>96</v>
      </c>
      <c r="C1403" s="20">
        <v>1387</v>
      </c>
      <c r="D1403" s="20">
        <f>LOOKUP(B1403,'Batch 8'!$K$34:$K$606,'Batch 8'!$L$34:$L$606)</f>
        <v>4730</v>
      </c>
      <c r="E1403" s="20">
        <f>LOOKUP(B1403,'Batch 8'!$C$34:$C$625,'Batch 8'!$E$34:$E$625)</f>
        <v>30100</v>
      </c>
      <c r="F1403" s="20">
        <f t="shared" si="63"/>
        <v>4.7300000000000004</v>
      </c>
      <c r="G1403" s="20">
        <f t="shared" si="64"/>
        <v>30.1</v>
      </c>
      <c r="H1403" s="26">
        <f>LOOKUP(B1403,'Batch 8'!$K$34:$K$606,'Batch 8'!$P$34:$P$606)</f>
        <v>0.375</v>
      </c>
      <c r="I1403" s="28">
        <f t="shared" si="65"/>
        <v>33.492130000000067</v>
      </c>
    </row>
    <row r="1404" spans="2:9" ht="20.100000000000001" customHeight="1" x14ac:dyDescent="0.2">
      <c r="B1404" s="20">
        <v>97</v>
      </c>
      <c r="C1404" s="20">
        <v>1388</v>
      </c>
      <c r="D1404" s="20">
        <f>LOOKUP(B1404,'Batch 8'!$K$34:$K$606,'Batch 8'!$L$34:$L$606)</f>
        <v>4700</v>
      </c>
      <c r="E1404" s="20">
        <f>LOOKUP(B1404,'Batch 8'!$C$34:$C$625,'Batch 8'!$E$34:$E$625)</f>
        <v>30100</v>
      </c>
      <c r="F1404" s="20">
        <f t="shared" si="63"/>
        <v>4.7</v>
      </c>
      <c r="G1404" s="20">
        <f t="shared" si="64"/>
        <v>30.1</v>
      </c>
      <c r="H1404" s="26">
        <f>LOOKUP(B1404,'Batch 8'!$K$34:$K$606,'Batch 8'!$P$34:$P$606)</f>
        <v>0.375</v>
      </c>
      <c r="I1404" s="28">
        <f t="shared" si="65"/>
        <v>33.514630000000068</v>
      </c>
    </row>
    <row r="1405" spans="2:9" ht="20.100000000000001" customHeight="1" x14ac:dyDescent="0.2">
      <c r="B1405" s="20">
        <v>98</v>
      </c>
      <c r="C1405" s="20">
        <v>1389</v>
      </c>
      <c r="D1405" s="20">
        <f>LOOKUP(B1405,'Batch 8'!$K$34:$K$606,'Batch 8'!$L$34:$L$606)</f>
        <v>4670</v>
      </c>
      <c r="E1405" s="20">
        <f>LOOKUP(B1405,'Batch 8'!$C$34:$C$625,'Batch 8'!$E$34:$E$625)</f>
        <v>30100</v>
      </c>
      <c r="F1405" s="20">
        <f t="shared" si="63"/>
        <v>4.67</v>
      </c>
      <c r="G1405" s="20">
        <f t="shared" si="64"/>
        <v>30.1</v>
      </c>
      <c r="H1405" s="26">
        <f>LOOKUP(B1405,'Batch 8'!$K$34:$K$606,'Batch 8'!$P$34:$P$606)</f>
        <v>0.375</v>
      </c>
      <c r="I1405" s="28">
        <f t="shared" si="65"/>
        <v>33.537130000000069</v>
      </c>
    </row>
    <row r="1406" spans="2:9" ht="20.100000000000001" customHeight="1" x14ac:dyDescent="0.2">
      <c r="B1406" s="20">
        <v>99</v>
      </c>
      <c r="C1406" s="20">
        <v>1390</v>
      </c>
      <c r="D1406" s="20">
        <f>LOOKUP(B1406,'Batch 8'!$K$34:$K$606,'Batch 8'!$L$34:$L$606)</f>
        <v>4640</v>
      </c>
      <c r="E1406" s="20">
        <f>LOOKUP(B1406,'Batch 8'!$C$34:$C$625,'Batch 8'!$E$34:$E$625)</f>
        <v>30100</v>
      </c>
      <c r="F1406" s="20">
        <f t="shared" si="63"/>
        <v>4.6399999999999997</v>
      </c>
      <c r="G1406" s="20">
        <f t="shared" si="64"/>
        <v>30.1</v>
      </c>
      <c r="H1406" s="26">
        <f>LOOKUP(B1406,'Batch 8'!$K$34:$K$606,'Batch 8'!$P$34:$P$606)</f>
        <v>0.3755</v>
      </c>
      <c r="I1406" s="28">
        <f t="shared" si="65"/>
        <v>33.559645000000067</v>
      </c>
    </row>
    <row r="1407" spans="2:9" ht="20.100000000000001" customHeight="1" x14ac:dyDescent="0.2">
      <c r="B1407" s="20">
        <v>100</v>
      </c>
      <c r="C1407" s="20">
        <v>1391</v>
      </c>
      <c r="D1407" s="20">
        <f>LOOKUP(B1407,'Batch 8'!$K$34:$K$606,'Batch 8'!$L$34:$L$606)</f>
        <v>4610</v>
      </c>
      <c r="E1407" s="20">
        <f>LOOKUP(B1407,'Batch 8'!$C$34:$C$625,'Batch 8'!$E$34:$E$625)</f>
        <v>30200</v>
      </c>
      <c r="F1407" s="20">
        <f t="shared" si="63"/>
        <v>4.6100000000000003</v>
      </c>
      <c r="G1407" s="20">
        <f t="shared" si="64"/>
        <v>30.2</v>
      </c>
      <c r="H1407" s="26">
        <f>LOOKUP(B1407,'Batch 8'!$K$34:$K$606,'Batch 8'!$P$34:$P$606)</f>
        <v>0.3765</v>
      </c>
      <c r="I1407" s="28">
        <f t="shared" si="65"/>
        <v>33.582205000000066</v>
      </c>
    </row>
    <row r="1408" spans="2:9" ht="20.100000000000001" customHeight="1" x14ac:dyDescent="0.2">
      <c r="B1408" s="20">
        <v>101</v>
      </c>
      <c r="C1408" s="20">
        <v>1392</v>
      </c>
      <c r="D1408" s="20">
        <f>LOOKUP(B1408,'Batch 8'!$K$34:$K$606,'Batch 8'!$L$34:$L$606)</f>
        <v>4570</v>
      </c>
      <c r="E1408" s="20">
        <f>LOOKUP(B1408,'Batch 8'!$C$34:$C$625,'Batch 8'!$E$34:$E$625)</f>
        <v>30100</v>
      </c>
      <c r="F1408" s="20">
        <f t="shared" si="63"/>
        <v>4.57</v>
      </c>
      <c r="G1408" s="20">
        <f t="shared" si="64"/>
        <v>30.1</v>
      </c>
      <c r="H1408" s="26">
        <f>LOOKUP(B1408,'Batch 8'!$K$34:$K$606,'Batch 8'!$P$34:$P$606)</f>
        <v>0.376</v>
      </c>
      <c r="I1408" s="28">
        <f t="shared" si="65"/>
        <v>33.604780000000069</v>
      </c>
    </row>
    <row r="1409" spans="2:9" ht="20.100000000000001" customHeight="1" x14ac:dyDescent="0.2">
      <c r="B1409" s="20">
        <v>102</v>
      </c>
      <c r="C1409" s="20">
        <v>1393</v>
      </c>
      <c r="D1409" s="20">
        <f>LOOKUP(B1409,'Batch 8'!$K$34:$K$606,'Batch 8'!$L$34:$L$606)</f>
        <v>4540</v>
      </c>
      <c r="E1409" s="20">
        <f>LOOKUP(B1409,'Batch 8'!$C$34:$C$625,'Batch 8'!$E$34:$E$625)</f>
        <v>30100</v>
      </c>
      <c r="F1409" s="20">
        <f t="shared" si="63"/>
        <v>4.54</v>
      </c>
      <c r="G1409" s="20">
        <f t="shared" si="64"/>
        <v>30.1</v>
      </c>
      <c r="H1409" s="26">
        <f>LOOKUP(B1409,'Batch 8'!$K$34:$K$606,'Batch 8'!$P$34:$P$606)</f>
        <v>0.3765</v>
      </c>
      <c r="I1409" s="28">
        <f t="shared" si="65"/>
        <v>33.627355000000072</v>
      </c>
    </row>
    <row r="1410" spans="2:9" ht="20.100000000000001" customHeight="1" x14ac:dyDescent="0.2">
      <c r="B1410" s="20">
        <v>103</v>
      </c>
      <c r="C1410" s="20">
        <v>1394</v>
      </c>
      <c r="D1410" s="20">
        <f>LOOKUP(B1410,'Batch 8'!$K$34:$K$606,'Batch 8'!$L$34:$L$606)</f>
        <v>4510</v>
      </c>
      <c r="E1410" s="20">
        <f>LOOKUP(B1410,'Batch 8'!$C$34:$C$625,'Batch 8'!$E$34:$E$625)</f>
        <v>30100</v>
      </c>
      <c r="F1410" s="20">
        <f t="shared" si="63"/>
        <v>4.51</v>
      </c>
      <c r="G1410" s="20">
        <f t="shared" si="64"/>
        <v>30.1</v>
      </c>
      <c r="H1410" s="26">
        <f>LOOKUP(B1410,'Batch 8'!$K$34:$K$606,'Batch 8'!$P$34:$P$606)</f>
        <v>0.377</v>
      </c>
      <c r="I1410" s="28">
        <f t="shared" si="65"/>
        <v>33.649960000000071</v>
      </c>
    </row>
    <row r="1411" spans="2:9" ht="20.100000000000001" customHeight="1" x14ac:dyDescent="0.2">
      <c r="B1411" s="20">
        <v>104</v>
      </c>
      <c r="C1411" s="20">
        <v>1395</v>
      </c>
      <c r="D1411" s="20">
        <f>LOOKUP(B1411,'Batch 8'!$K$34:$K$606,'Batch 8'!$L$34:$L$606)</f>
        <v>4480</v>
      </c>
      <c r="E1411" s="20">
        <f>LOOKUP(B1411,'Batch 8'!$C$34:$C$625,'Batch 8'!$E$34:$E$625)</f>
        <v>30100</v>
      </c>
      <c r="F1411" s="20">
        <f t="shared" si="63"/>
        <v>4.4800000000000004</v>
      </c>
      <c r="G1411" s="20">
        <f t="shared" si="64"/>
        <v>30.1</v>
      </c>
      <c r="H1411" s="26">
        <f>LOOKUP(B1411,'Batch 8'!$K$34:$K$606,'Batch 8'!$P$34:$P$606)</f>
        <v>0.37800000000000006</v>
      </c>
      <c r="I1411" s="28">
        <f t="shared" si="65"/>
        <v>33.67261000000007</v>
      </c>
    </row>
    <row r="1412" spans="2:9" ht="20.100000000000001" customHeight="1" x14ac:dyDescent="0.2">
      <c r="B1412" s="20">
        <v>105</v>
      </c>
      <c r="C1412" s="20">
        <v>1396</v>
      </c>
      <c r="D1412" s="20">
        <f>LOOKUP(B1412,'Batch 8'!$K$34:$K$606,'Batch 8'!$L$34:$L$606)</f>
        <v>4450</v>
      </c>
      <c r="E1412" s="20">
        <f>LOOKUP(B1412,'Batch 8'!$C$34:$C$625,'Batch 8'!$E$34:$E$625)</f>
        <v>30100</v>
      </c>
      <c r="F1412" s="20">
        <f t="shared" si="63"/>
        <v>4.45</v>
      </c>
      <c r="G1412" s="20">
        <f t="shared" si="64"/>
        <v>30.1</v>
      </c>
      <c r="H1412" s="26">
        <f>LOOKUP(B1412,'Batch 8'!$K$34:$K$606,'Batch 8'!$P$34:$P$606)</f>
        <v>0.379</v>
      </c>
      <c r="I1412" s="28">
        <f t="shared" si="65"/>
        <v>33.695320000000066</v>
      </c>
    </row>
    <row r="1413" spans="2:9" ht="20.100000000000001" customHeight="1" x14ac:dyDescent="0.2">
      <c r="B1413" s="20">
        <v>106</v>
      </c>
      <c r="C1413" s="20">
        <v>1397</v>
      </c>
      <c r="D1413" s="20">
        <f>LOOKUP(B1413,'Batch 8'!$K$34:$K$606,'Batch 8'!$L$34:$L$606)</f>
        <v>4410</v>
      </c>
      <c r="E1413" s="20">
        <f>LOOKUP(B1413,'Batch 8'!$C$34:$C$625,'Batch 8'!$E$34:$E$625)</f>
        <v>30100</v>
      </c>
      <c r="F1413" s="20">
        <f t="shared" si="63"/>
        <v>4.41</v>
      </c>
      <c r="G1413" s="20">
        <f t="shared" si="64"/>
        <v>30.1</v>
      </c>
      <c r="H1413" s="26">
        <f>LOOKUP(B1413,'Batch 8'!$K$34:$K$606,'Batch 8'!$P$34:$P$606)</f>
        <v>0.38</v>
      </c>
      <c r="I1413" s="28">
        <f t="shared" si="65"/>
        <v>33.718090000000068</v>
      </c>
    </row>
    <row r="1414" spans="2:9" ht="20.100000000000001" customHeight="1" x14ac:dyDescent="0.2">
      <c r="B1414" s="20">
        <v>107</v>
      </c>
      <c r="C1414" s="20">
        <v>1398</v>
      </c>
      <c r="D1414" s="20">
        <f>LOOKUP(B1414,'Batch 8'!$K$34:$K$606,'Batch 8'!$L$34:$L$606)</f>
        <v>4380</v>
      </c>
      <c r="E1414" s="20">
        <f>LOOKUP(B1414,'Batch 8'!$C$34:$C$625,'Batch 8'!$E$34:$E$625)</f>
        <v>30100</v>
      </c>
      <c r="F1414" s="20">
        <f t="shared" si="63"/>
        <v>4.38</v>
      </c>
      <c r="G1414" s="20">
        <f t="shared" si="64"/>
        <v>30.1</v>
      </c>
      <c r="H1414" s="26">
        <f>LOOKUP(B1414,'Batch 8'!$K$34:$K$606,'Batch 8'!$P$34:$P$606)</f>
        <v>0.3795</v>
      </c>
      <c r="I1414" s="28">
        <f t="shared" si="65"/>
        <v>33.740875000000067</v>
      </c>
    </row>
    <row r="1415" spans="2:9" ht="20.100000000000001" customHeight="1" x14ac:dyDescent="0.2">
      <c r="B1415" s="20">
        <v>108</v>
      </c>
      <c r="C1415" s="20">
        <v>1399</v>
      </c>
      <c r="D1415" s="20">
        <f>LOOKUP(B1415,'Batch 8'!$K$34:$K$606,'Batch 8'!$L$34:$L$606)</f>
        <v>4350</v>
      </c>
      <c r="E1415" s="20">
        <f>LOOKUP(B1415,'Batch 8'!$C$34:$C$625,'Batch 8'!$E$34:$E$625)</f>
        <v>30200</v>
      </c>
      <c r="F1415" s="20">
        <f t="shared" si="63"/>
        <v>4.3499999999999996</v>
      </c>
      <c r="G1415" s="20">
        <f t="shared" si="64"/>
        <v>30.2</v>
      </c>
      <c r="H1415" s="26">
        <f>LOOKUP(B1415,'Batch 8'!$K$34:$K$606,'Batch 8'!$P$34:$P$606)</f>
        <v>0.379</v>
      </c>
      <c r="I1415" s="28">
        <f t="shared" si="65"/>
        <v>33.763630000000063</v>
      </c>
    </row>
    <row r="1416" spans="2:9" ht="20.100000000000001" customHeight="1" x14ac:dyDescent="0.2">
      <c r="B1416" s="20">
        <v>109</v>
      </c>
      <c r="C1416" s="20">
        <v>1400</v>
      </c>
      <c r="D1416" s="20">
        <f>LOOKUP(B1416,'Batch 8'!$K$34:$K$606,'Batch 8'!$L$34:$L$606)</f>
        <v>4320</v>
      </c>
      <c r="E1416" s="20">
        <f>LOOKUP(B1416,'Batch 8'!$C$34:$C$625,'Batch 8'!$E$34:$E$625)</f>
        <v>30200</v>
      </c>
      <c r="F1416" s="20">
        <f t="shared" si="63"/>
        <v>4.32</v>
      </c>
      <c r="G1416" s="20">
        <f t="shared" si="64"/>
        <v>30.2</v>
      </c>
      <c r="H1416" s="26">
        <f>LOOKUP(B1416,'Batch 8'!$K$34:$K$606,'Batch 8'!$P$34:$P$606)</f>
        <v>0.3805</v>
      </c>
      <c r="I1416" s="28">
        <f t="shared" si="65"/>
        <v>33.786415000000062</v>
      </c>
    </row>
    <row r="1417" spans="2:9" ht="20.100000000000001" customHeight="1" x14ac:dyDescent="0.2">
      <c r="B1417" s="20">
        <v>110</v>
      </c>
      <c r="C1417" s="20">
        <v>1401</v>
      </c>
      <c r="D1417" s="20">
        <f>LOOKUP(B1417,'Batch 8'!$K$34:$K$606,'Batch 8'!$L$34:$L$606)</f>
        <v>4290</v>
      </c>
      <c r="E1417" s="20">
        <f>LOOKUP(B1417,'Batch 8'!$C$34:$C$625,'Batch 8'!$E$34:$E$625)</f>
        <v>30200</v>
      </c>
      <c r="F1417" s="20">
        <f t="shared" si="63"/>
        <v>4.29</v>
      </c>
      <c r="G1417" s="20">
        <f t="shared" si="64"/>
        <v>30.2</v>
      </c>
      <c r="H1417" s="26">
        <f>LOOKUP(B1417,'Batch 8'!$K$34:$K$606,'Batch 8'!$P$34:$P$606)</f>
        <v>0.38100000000000001</v>
      </c>
      <c r="I1417" s="28">
        <f t="shared" si="65"/>
        <v>33.809260000000059</v>
      </c>
    </row>
    <row r="1418" spans="2:9" ht="20.100000000000001" customHeight="1" x14ac:dyDescent="0.2">
      <c r="B1418" s="20">
        <v>111</v>
      </c>
      <c r="C1418" s="20">
        <v>1402</v>
      </c>
      <c r="D1418" s="20">
        <f>LOOKUP(B1418,'Batch 8'!$K$34:$K$606,'Batch 8'!$L$34:$L$606)</f>
        <v>4260</v>
      </c>
      <c r="E1418" s="20">
        <f>LOOKUP(B1418,'Batch 8'!$C$34:$C$625,'Batch 8'!$E$34:$E$625)</f>
        <v>30200</v>
      </c>
      <c r="F1418" s="20">
        <f t="shared" si="63"/>
        <v>4.26</v>
      </c>
      <c r="G1418" s="20">
        <f t="shared" si="64"/>
        <v>30.2</v>
      </c>
      <c r="H1418" s="26">
        <f>LOOKUP(B1418,'Batch 8'!$K$34:$K$606,'Batch 8'!$P$34:$P$606)</f>
        <v>0.38150000000000001</v>
      </c>
      <c r="I1418" s="28">
        <f t="shared" si="65"/>
        <v>33.832135000000058</v>
      </c>
    </row>
    <row r="1419" spans="2:9" ht="20.100000000000001" customHeight="1" x14ac:dyDescent="0.2">
      <c r="B1419" s="20">
        <v>112</v>
      </c>
      <c r="C1419" s="20">
        <v>1403</v>
      </c>
      <c r="D1419" s="20">
        <f>LOOKUP(B1419,'Batch 8'!$K$34:$K$606,'Batch 8'!$L$34:$L$606)</f>
        <v>4230</v>
      </c>
      <c r="E1419" s="20">
        <f>LOOKUP(B1419,'Batch 8'!$C$34:$C$625,'Batch 8'!$E$34:$E$625)</f>
        <v>30200</v>
      </c>
      <c r="F1419" s="20">
        <f t="shared" si="63"/>
        <v>4.2300000000000004</v>
      </c>
      <c r="G1419" s="20">
        <f t="shared" si="64"/>
        <v>30.2</v>
      </c>
      <c r="H1419" s="26">
        <f>LOOKUP(B1419,'Batch 8'!$K$34:$K$606,'Batch 8'!$P$34:$P$606)</f>
        <v>0.38200000000000001</v>
      </c>
      <c r="I1419" s="28">
        <f t="shared" si="65"/>
        <v>33.855040000000059</v>
      </c>
    </row>
    <row r="1420" spans="2:9" ht="20.100000000000001" customHeight="1" x14ac:dyDescent="0.2">
      <c r="B1420" s="20">
        <v>113</v>
      </c>
      <c r="C1420" s="20">
        <v>1404</v>
      </c>
      <c r="D1420" s="20">
        <f>LOOKUP(B1420,'Batch 8'!$K$34:$K$606,'Batch 8'!$L$34:$L$606)</f>
        <v>4190</v>
      </c>
      <c r="E1420" s="20">
        <f>LOOKUP(B1420,'Batch 8'!$C$34:$C$625,'Batch 8'!$E$34:$E$625)</f>
        <v>30200</v>
      </c>
      <c r="F1420" s="20">
        <f t="shared" si="63"/>
        <v>4.1900000000000004</v>
      </c>
      <c r="G1420" s="20">
        <f t="shared" si="64"/>
        <v>30.2</v>
      </c>
      <c r="H1420" s="26">
        <f>LOOKUP(B1420,'Batch 8'!$K$34:$K$606,'Batch 8'!$P$34:$P$606)</f>
        <v>0.38200000000000001</v>
      </c>
      <c r="I1420" s="28">
        <f t="shared" si="65"/>
        <v>33.877960000000058</v>
      </c>
    </row>
    <row r="1421" spans="2:9" ht="20.100000000000001" customHeight="1" x14ac:dyDescent="0.2">
      <c r="B1421" s="20">
        <v>114</v>
      </c>
      <c r="C1421" s="20">
        <v>1405</v>
      </c>
      <c r="D1421" s="20">
        <f>LOOKUP(B1421,'Batch 8'!$K$34:$K$606,'Batch 8'!$L$34:$L$606)</f>
        <v>4160</v>
      </c>
      <c r="E1421" s="20">
        <f>LOOKUP(B1421,'Batch 8'!$C$34:$C$625,'Batch 8'!$E$34:$E$625)</f>
        <v>30200</v>
      </c>
      <c r="F1421" s="20">
        <f t="shared" si="63"/>
        <v>4.16</v>
      </c>
      <c r="G1421" s="20">
        <f t="shared" si="64"/>
        <v>30.2</v>
      </c>
      <c r="H1421" s="26">
        <f>LOOKUP(B1421,'Batch 8'!$K$34:$K$606,'Batch 8'!$P$34:$P$606)</f>
        <v>0.38200000000000001</v>
      </c>
      <c r="I1421" s="28">
        <f t="shared" si="65"/>
        <v>33.900880000000058</v>
      </c>
    </row>
    <row r="1422" spans="2:9" ht="20.100000000000001" customHeight="1" x14ac:dyDescent="0.2">
      <c r="B1422" s="20">
        <v>115</v>
      </c>
      <c r="C1422" s="20">
        <v>1406</v>
      </c>
      <c r="D1422" s="20">
        <f>LOOKUP(B1422,'Batch 8'!$K$34:$K$606,'Batch 8'!$L$34:$L$606)</f>
        <v>4130</v>
      </c>
      <c r="E1422" s="20">
        <f>LOOKUP(B1422,'Batch 8'!$C$34:$C$625,'Batch 8'!$E$34:$E$625)</f>
        <v>30200</v>
      </c>
      <c r="F1422" s="20">
        <f t="shared" si="63"/>
        <v>4.13</v>
      </c>
      <c r="G1422" s="20">
        <f t="shared" si="64"/>
        <v>30.2</v>
      </c>
      <c r="H1422" s="26">
        <f>LOOKUP(B1422,'Batch 8'!$K$34:$K$606,'Batch 8'!$P$34:$P$606)</f>
        <v>0.38150000000000001</v>
      </c>
      <c r="I1422" s="28">
        <f t="shared" si="65"/>
        <v>33.923785000000059</v>
      </c>
    </row>
    <row r="1423" spans="2:9" ht="20.100000000000001" customHeight="1" x14ac:dyDescent="0.2">
      <c r="B1423" s="20">
        <v>116</v>
      </c>
      <c r="C1423" s="20">
        <v>1407</v>
      </c>
      <c r="D1423" s="20">
        <f>LOOKUP(B1423,'Batch 8'!$K$34:$K$606,'Batch 8'!$L$34:$L$606)</f>
        <v>4100</v>
      </c>
      <c r="E1423" s="20">
        <f>LOOKUP(B1423,'Batch 8'!$C$34:$C$625,'Batch 8'!$E$34:$E$625)</f>
        <v>30200</v>
      </c>
      <c r="F1423" s="20">
        <f t="shared" si="63"/>
        <v>4.0999999999999996</v>
      </c>
      <c r="G1423" s="20">
        <f t="shared" si="64"/>
        <v>30.2</v>
      </c>
      <c r="H1423" s="26">
        <f>LOOKUP(B1423,'Batch 8'!$K$34:$K$606,'Batch 8'!$P$34:$P$606)</f>
        <v>0.38200000000000001</v>
      </c>
      <c r="I1423" s="28">
        <f t="shared" si="65"/>
        <v>33.946690000000061</v>
      </c>
    </row>
    <row r="1424" spans="2:9" ht="20.100000000000001" customHeight="1" x14ac:dyDescent="0.2">
      <c r="B1424" s="20">
        <v>117</v>
      </c>
      <c r="C1424" s="20">
        <v>1408</v>
      </c>
      <c r="D1424" s="20">
        <f>LOOKUP(B1424,'Batch 8'!$K$34:$K$606,'Batch 8'!$L$34:$L$606)</f>
        <v>4070</v>
      </c>
      <c r="E1424" s="20">
        <f>LOOKUP(B1424,'Batch 8'!$C$34:$C$625,'Batch 8'!$E$34:$E$625)</f>
        <v>30200</v>
      </c>
      <c r="F1424" s="20">
        <f t="shared" si="63"/>
        <v>4.07</v>
      </c>
      <c r="G1424" s="20">
        <f t="shared" si="64"/>
        <v>30.2</v>
      </c>
      <c r="H1424" s="26">
        <f>LOOKUP(B1424,'Batch 8'!$K$34:$K$606,'Batch 8'!$P$34:$P$606)</f>
        <v>0.38300000000000001</v>
      </c>
      <c r="I1424" s="28">
        <f t="shared" si="65"/>
        <v>33.969640000000062</v>
      </c>
    </row>
    <row r="1425" spans="2:9" ht="20.100000000000001" customHeight="1" x14ac:dyDescent="0.2">
      <c r="B1425" s="20">
        <v>118</v>
      </c>
      <c r="C1425" s="20">
        <v>1409</v>
      </c>
      <c r="D1425" s="20">
        <f>LOOKUP(B1425,'Batch 8'!$K$34:$K$606,'Batch 8'!$L$34:$L$606)</f>
        <v>4040</v>
      </c>
      <c r="E1425" s="20">
        <f>LOOKUP(B1425,'Batch 8'!$C$34:$C$625,'Batch 8'!$E$34:$E$625)</f>
        <v>30200</v>
      </c>
      <c r="F1425" s="20">
        <f t="shared" ref="F1425:F1488" si="66">D1425/1000</f>
        <v>4.04</v>
      </c>
      <c r="G1425" s="20">
        <f t="shared" ref="G1425:G1488" si="67">E1425/1000</f>
        <v>30.2</v>
      </c>
      <c r="H1425" s="26">
        <f>LOOKUP(B1425,'Batch 8'!$K$34:$K$606,'Batch 8'!$P$34:$P$606)</f>
        <v>0.38300000000000001</v>
      </c>
      <c r="I1425" s="28">
        <f t="shared" si="65"/>
        <v>33.992620000000059</v>
      </c>
    </row>
    <row r="1426" spans="2:9" ht="20.100000000000001" customHeight="1" x14ac:dyDescent="0.2">
      <c r="B1426" s="20">
        <v>119</v>
      </c>
      <c r="C1426" s="20">
        <v>1410</v>
      </c>
      <c r="D1426" s="20">
        <f>LOOKUP(B1426,'Batch 8'!$K$34:$K$606,'Batch 8'!$L$34:$L$606)</f>
        <v>4010</v>
      </c>
      <c r="E1426" s="20">
        <f>LOOKUP(B1426,'Batch 8'!$C$34:$C$625,'Batch 8'!$E$34:$E$625)</f>
        <v>30200</v>
      </c>
      <c r="F1426" s="20">
        <f t="shared" si="66"/>
        <v>4.01</v>
      </c>
      <c r="G1426" s="20">
        <f t="shared" si="67"/>
        <v>30.2</v>
      </c>
      <c r="H1426" s="26">
        <f>LOOKUP(B1426,'Batch 8'!$K$34:$K$606,'Batch 8'!$P$34:$P$606)</f>
        <v>0.38400000000000001</v>
      </c>
      <c r="I1426" s="28">
        <f t="shared" ref="I1426:I1489" si="68">AVERAGE(H1426,H1425)*((C1426-C1425)/60)*3.6+I1425</f>
        <v>34.015630000000058</v>
      </c>
    </row>
    <row r="1427" spans="2:9" ht="20.100000000000001" customHeight="1" x14ac:dyDescent="0.2">
      <c r="B1427" s="20">
        <v>120</v>
      </c>
      <c r="C1427" s="20">
        <v>1411</v>
      </c>
      <c r="D1427" s="20">
        <f>LOOKUP(B1427,'Batch 8'!$K$34:$K$606,'Batch 8'!$L$34:$L$606)</f>
        <v>3980</v>
      </c>
      <c r="E1427" s="20">
        <f>LOOKUP(B1427,'Batch 8'!$C$34:$C$625,'Batch 8'!$E$34:$E$625)</f>
        <v>30200</v>
      </c>
      <c r="F1427" s="20">
        <f t="shared" si="66"/>
        <v>3.98</v>
      </c>
      <c r="G1427" s="20">
        <f t="shared" si="67"/>
        <v>30.2</v>
      </c>
      <c r="H1427" s="26">
        <f>LOOKUP(B1427,'Batch 8'!$K$34:$K$606,'Batch 8'!$P$34:$P$606)</f>
        <v>0.38400000000000001</v>
      </c>
      <c r="I1427" s="28">
        <f t="shared" si="68"/>
        <v>34.03867000000006</v>
      </c>
    </row>
    <row r="1428" spans="2:9" ht="20.100000000000001" customHeight="1" x14ac:dyDescent="0.2">
      <c r="B1428" s="20">
        <v>121</v>
      </c>
      <c r="C1428" s="20">
        <v>1412</v>
      </c>
      <c r="D1428" s="20">
        <f>LOOKUP(B1428,'Batch 8'!$K$34:$K$606,'Batch 8'!$L$34:$L$606)</f>
        <v>3950</v>
      </c>
      <c r="E1428" s="20">
        <f>LOOKUP(B1428,'Batch 8'!$C$34:$C$625,'Batch 8'!$E$34:$E$625)</f>
        <v>30200</v>
      </c>
      <c r="F1428" s="20">
        <f t="shared" si="66"/>
        <v>3.95</v>
      </c>
      <c r="G1428" s="20">
        <f t="shared" si="67"/>
        <v>30.2</v>
      </c>
      <c r="H1428" s="26">
        <f>LOOKUP(B1428,'Batch 8'!$K$34:$K$606,'Batch 8'!$P$34:$P$606)</f>
        <v>0.38450000000000001</v>
      </c>
      <c r="I1428" s="28">
        <f t="shared" si="68"/>
        <v>34.06172500000006</v>
      </c>
    </row>
    <row r="1429" spans="2:9" ht="20.100000000000001" customHeight="1" x14ac:dyDescent="0.2">
      <c r="B1429" s="20">
        <v>122</v>
      </c>
      <c r="C1429" s="20">
        <v>1413</v>
      </c>
      <c r="D1429" s="20">
        <f>LOOKUP(B1429,'Batch 8'!$K$34:$K$606,'Batch 8'!$L$34:$L$606)</f>
        <v>3920</v>
      </c>
      <c r="E1429" s="20">
        <f>LOOKUP(B1429,'Batch 8'!$C$34:$C$625,'Batch 8'!$E$34:$E$625)</f>
        <v>30300</v>
      </c>
      <c r="F1429" s="20">
        <f t="shared" si="66"/>
        <v>3.92</v>
      </c>
      <c r="G1429" s="20">
        <f t="shared" si="67"/>
        <v>30.3</v>
      </c>
      <c r="H1429" s="26">
        <f>LOOKUP(B1429,'Batch 8'!$K$34:$K$606,'Batch 8'!$P$34:$P$606)</f>
        <v>0.38500000000000001</v>
      </c>
      <c r="I1429" s="28">
        <f t="shared" si="68"/>
        <v>34.084810000000061</v>
      </c>
    </row>
    <row r="1430" spans="2:9" ht="20.100000000000001" customHeight="1" x14ac:dyDescent="0.2">
      <c r="B1430" s="20">
        <v>123</v>
      </c>
      <c r="C1430" s="20">
        <v>1414</v>
      </c>
      <c r="D1430" s="20">
        <f>LOOKUP(B1430,'Batch 8'!$K$34:$K$606,'Batch 8'!$L$34:$L$606)</f>
        <v>3890</v>
      </c>
      <c r="E1430" s="20">
        <f>LOOKUP(B1430,'Batch 8'!$C$34:$C$625,'Batch 8'!$E$34:$E$625)</f>
        <v>30200</v>
      </c>
      <c r="F1430" s="20">
        <f t="shared" si="66"/>
        <v>3.89</v>
      </c>
      <c r="G1430" s="20">
        <f t="shared" si="67"/>
        <v>30.2</v>
      </c>
      <c r="H1430" s="26">
        <f>LOOKUP(B1430,'Batch 8'!$K$34:$K$606,'Batch 8'!$P$34:$P$606)</f>
        <v>0.38650000000000007</v>
      </c>
      <c r="I1430" s="28">
        <f t="shared" si="68"/>
        <v>34.107955000000061</v>
      </c>
    </row>
    <row r="1431" spans="2:9" ht="20.100000000000001" customHeight="1" x14ac:dyDescent="0.2">
      <c r="B1431" s="20">
        <v>124</v>
      </c>
      <c r="C1431" s="20">
        <v>1415</v>
      </c>
      <c r="D1431" s="20">
        <f>LOOKUP(B1431,'Batch 8'!$K$34:$K$606,'Batch 8'!$L$34:$L$606)</f>
        <v>3860</v>
      </c>
      <c r="E1431" s="20">
        <f>LOOKUP(B1431,'Batch 8'!$C$34:$C$625,'Batch 8'!$E$34:$E$625)</f>
        <v>30200</v>
      </c>
      <c r="F1431" s="20">
        <f t="shared" si="66"/>
        <v>3.86</v>
      </c>
      <c r="G1431" s="20">
        <f t="shared" si="67"/>
        <v>30.2</v>
      </c>
      <c r="H1431" s="26">
        <f>LOOKUP(B1431,'Batch 8'!$K$34:$K$606,'Batch 8'!$P$34:$P$606)</f>
        <v>0.38650000000000007</v>
      </c>
      <c r="I1431" s="28">
        <f t="shared" si="68"/>
        <v>34.13114500000006</v>
      </c>
    </row>
    <row r="1432" spans="2:9" ht="20.100000000000001" customHeight="1" x14ac:dyDescent="0.2">
      <c r="B1432" s="20">
        <v>125</v>
      </c>
      <c r="C1432" s="20">
        <v>1416</v>
      </c>
      <c r="D1432" s="20">
        <f>LOOKUP(B1432,'Batch 8'!$K$34:$K$606,'Batch 8'!$L$34:$L$606)</f>
        <v>3830</v>
      </c>
      <c r="E1432" s="20">
        <f>LOOKUP(B1432,'Batch 8'!$C$34:$C$625,'Batch 8'!$E$34:$E$625)</f>
        <v>30200</v>
      </c>
      <c r="F1432" s="20">
        <f t="shared" si="66"/>
        <v>3.83</v>
      </c>
      <c r="G1432" s="20">
        <f t="shared" si="67"/>
        <v>30.2</v>
      </c>
      <c r="H1432" s="26">
        <f>LOOKUP(B1432,'Batch 8'!$K$34:$K$606,'Batch 8'!$P$34:$P$606)</f>
        <v>0.38700000000000001</v>
      </c>
      <c r="I1432" s="28">
        <f t="shared" si="68"/>
        <v>34.154350000000058</v>
      </c>
    </row>
    <row r="1433" spans="2:9" ht="20.100000000000001" customHeight="1" x14ac:dyDescent="0.2">
      <c r="B1433" s="20">
        <v>126</v>
      </c>
      <c r="C1433" s="20">
        <v>1417</v>
      </c>
      <c r="D1433" s="20">
        <f>LOOKUP(B1433,'Batch 8'!$K$34:$K$606,'Batch 8'!$L$34:$L$606)</f>
        <v>3800</v>
      </c>
      <c r="E1433" s="20">
        <f>LOOKUP(B1433,'Batch 8'!$C$34:$C$625,'Batch 8'!$E$34:$E$625)</f>
        <v>30200</v>
      </c>
      <c r="F1433" s="20">
        <f t="shared" si="66"/>
        <v>3.8</v>
      </c>
      <c r="G1433" s="20">
        <f t="shared" si="67"/>
        <v>30.2</v>
      </c>
      <c r="H1433" s="26">
        <f>LOOKUP(B1433,'Batch 8'!$K$34:$K$606,'Batch 8'!$P$34:$P$606)</f>
        <v>0.38800000000000007</v>
      </c>
      <c r="I1433" s="28">
        <f t="shared" si="68"/>
        <v>34.177600000000055</v>
      </c>
    </row>
    <row r="1434" spans="2:9" ht="20.100000000000001" customHeight="1" x14ac:dyDescent="0.2">
      <c r="B1434" s="20">
        <v>127</v>
      </c>
      <c r="C1434" s="20">
        <v>1418</v>
      </c>
      <c r="D1434" s="20">
        <f>LOOKUP(B1434,'Batch 8'!$K$34:$K$606,'Batch 8'!$L$34:$L$606)</f>
        <v>3760</v>
      </c>
      <c r="E1434" s="20">
        <f>LOOKUP(B1434,'Batch 8'!$C$34:$C$625,'Batch 8'!$E$34:$E$625)</f>
        <v>30200</v>
      </c>
      <c r="F1434" s="20">
        <f t="shared" si="66"/>
        <v>3.76</v>
      </c>
      <c r="G1434" s="20">
        <f t="shared" si="67"/>
        <v>30.2</v>
      </c>
      <c r="H1434" s="26">
        <f>LOOKUP(B1434,'Batch 8'!$K$34:$K$606,'Batch 8'!$P$34:$P$606)</f>
        <v>0.38800000000000001</v>
      </c>
      <c r="I1434" s="28">
        <f t="shared" si="68"/>
        <v>34.200880000000055</v>
      </c>
    </row>
    <row r="1435" spans="2:9" ht="20.100000000000001" customHeight="1" x14ac:dyDescent="0.2">
      <c r="B1435" s="20">
        <v>128</v>
      </c>
      <c r="C1435" s="20">
        <v>1419</v>
      </c>
      <c r="D1435" s="20">
        <f>LOOKUP(B1435,'Batch 8'!$K$34:$K$606,'Batch 8'!$L$34:$L$606)</f>
        <v>3740</v>
      </c>
      <c r="E1435" s="20">
        <f>LOOKUP(B1435,'Batch 8'!$C$34:$C$625,'Batch 8'!$E$34:$E$625)</f>
        <v>30200</v>
      </c>
      <c r="F1435" s="20">
        <f t="shared" si="66"/>
        <v>3.74</v>
      </c>
      <c r="G1435" s="20">
        <f t="shared" si="67"/>
        <v>30.2</v>
      </c>
      <c r="H1435" s="26">
        <f>LOOKUP(B1435,'Batch 8'!$K$34:$K$606,'Batch 8'!$P$34:$P$606)</f>
        <v>0.38900000000000001</v>
      </c>
      <c r="I1435" s="28">
        <f t="shared" si="68"/>
        <v>34.224190000000057</v>
      </c>
    </row>
    <row r="1436" spans="2:9" ht="20.100000000000001" customHeight="1" x14ac:dyDescent="0.2">
      <c r="B1436" s="20">
        <v>129</v>
      </c>
      <c r="C1436" s="20">
        <v>1420</v>
      </c>
      <c r="D1436" s="20">
        <f>LOOKUP(B1436,'Batch 8'!$K$34:$K$606,'Batch 8'!$L$34:$L$606)</f>
        <v>3700</v>
      </c>
      <c r="E1436" s="20">
        <f>LOOKUP(B1436,'Batch 8'!$C$34:$C$625,'Batch 8'!$E$34:$E$625)</f>
        <v>30300</v>
      </c>
      <c r="F1436" s="20">
        <f t="shared" si="66"/>
        <v>3.7</v>
      </c>
      <c r="G1436" s="20">
        <f t="shared" si="67"/>
        <v>30.3</v>
      </c>
      <c r="H1436" s="26">
        <f>LOOKUP(B1436,'Batch 8'!$K$34:$K$606,'Batch 8'!$P$34:$P$606)</f>
        <v>0.38950000000000001</v>
      </c>
      <c r="I1436" s="28">
        <f t="shared" si="68"/>
        <v>34.247545000000059</v>
      </c>
    </row>
    <row r="1437" spans="2:9" ht="20.100000000000001" customHeight="1" x14ac:dyDescent="0.2">
      <c r="B1437" s="20">
        <v>130</v>
      </c>
      <c r="C1437" s="20">
        <v>1421</v>
      </c>
      <c r="D1437" s="20">
        <f>LOOKUP(B1437,'Batch 8'!$K$34:$K$606,'Batch 8'!$L$34:$L$606)</f>
        <v>3680</v>
      </c>
      <c r="E1437" s="20">
        <f>LOOKUP(B1437,'Batch 8'!$C$34:$C$625,'Batch 8'!$E$34:$E$625)</f>
        <v>30200</v>
      </c>
      <c r="F1437" s="20">
        <f t="shared" si="66"/>
        <v>3.68</v>
      </c>
      <c r="G1437" s="20">
        <f t="shared" si="67"/>
        <v>30.2</v>
      </c>
      <c r="H1437" s="26">
        <f>LOOKUP(B1437,'Batch 8'!$K$34:$K$606,'Batch 8'!$P$34:$P$606)</f>
        <v>0.39</v>
      </c>
      <c r="I1437" s="28">
        <f t="shared" si="68"/>
        <v>34.270930000000057</v>
      </c>
    </row>
    <row r="1438" spans="2:9" ht="20.100000000000001" customHeight="1" x14ac:dyDescent="0.2">
      <c r="B1438" s="20">
        <v>131</v>
      </c>
      <c r="C1438" s="20">
        <v>1422</v>
      </c>
      <c r="D1438" s="20">
        <f>LOOKUP(B1438,'Batch 8'!$K$34:$K$606,'Batch 8'!$L$34:$L$606)</f>
        <v>3650</v>
      </c>
      <c r="E1438" s="20">
        <f>LOOKUP(B1438,'Batch 8'!$C$34:$C$625,'Batch 8'!$E$34:$E$625)</f>
        <v>30300</v>
      </c>
      <c r="F1438" s="20">
        <f t="shared" si="66"/>
        <v>3.65</v>
      </c>
      <c r="G1438" s="20">
        <f t="shared" si="67"/>
        <v>30.3</v>
      </c>
      <c r="H1438" s="26">
        <f>LOOKUP(B1438,'Batch 8'!$K$34:$K$606,'Batch 8'!$P$34:$P$606)</f>
        <v>0.39100000000000001</v>
      </c>
      <c r="I1438" s="28">
        <f t="shared" si="68"/>
        <v>34.294360000000054</v>
      </c>
    </row>
    <row r="1439" spans="2:9" ht="20.100000000000001" customHeight="1" x14ac:dyDescent="0.2">
      <c r="B1439" s="20">
        <v>132</v>
      </c>
      <c r="C1439" s="20">
        <v>1423</v>
      </c>
      <c r="D1439" s="20">
        <f>LOOKUP(B1439,'Batch 8'!$K$34:$K$606,'Batch 8'!$L$34:$L$606)</f>
        <v>3620</v>
      </c>
      <c r="E1439" s="20">
        <f>LOOKUP(B1439,'Batch 8'!$C$34:$C$625,'Batch 8'!$E$34:$E$625)</f>
        <v>30300</v>
      </c>
      <c r="F1439" s="20">
        <f t="shared" si="66"/>
        <v>3.62</v>
      </c>
      <c r="G1439" s="20">
        <f t="shared" si="67"/>
        <v>30.3</v>
      </c>
      <c r="H1439" s="26">
        <f>LOOKUP(B1439,'Batch 8'!$K$34:$K$606,'Batch 8'!$P$34:$P$606)</f>
        <v>0.39050000000000007</v>
      </c>
      <c r="I1439" s="28">
        <f t="shared" si="68"/>
        <v>34.317805000000057</v>
      </c>
    </row>
    <row r="1440" spans="2:9" ht="20.100000000000001" customHeight="1" x14ac:dyDescent="0.2">
      <c r="B1440" s="20">
        <v>133</v>
      </c>
      <c r="C1440" s="20">
        <v>1424</v>
      </c>
      <c r="D1440" s="20">
        <f>LOOKUP(B1440,'Batch 8'!$K$34:$K$606,'Batch 8'!$L$34:$L$606)</f>
        <v>3590</v>
      </c>
      <c r="E1440" s="20">
        <f>LOOKUP(B1440,'Batch 8'!$C$34:$C$625,'Batch 8'!$E$34:$E$625)</f>
        <v>30300</v>
      </c>
      <c r="F1440" s="20">
        <f t="shared" si="66"/>
        <v>3.59</v>
      </c>
      <c r="G1440" s="20">
        <f t="shared" si="67"/>
        <v>30.3</v>
      </c>
      <c r="H1440" s="26">
        <f>LOOKUP(B1440,'Batch 8'!$K$34:$K$606,'Batch 8'!$P$34:$P$606)</f>
        <v>0.39100000000000001</v>
      </c>
      <c r="I1440" s="28">
        <f t="shared" si="68"/>
        <v>34.341250000000059</v>
      </c>
    </row>
    <row r="1441" spans="2:9" ht="20.100000000000001" customHeight="1" x14ac:dyDescent="0.2">
      <c r="B1441" s="20">
        <v>134</v>
      </c>
      <c r="C1441" s="20">
        <v>1425</v>
      </c>
      <c r="D1441" s="20">
        <f>LOOKUP(B1441,'Batch 8'!$K$34:$K$606,'Batch 8'!$L$34:$L$606)</f>
        <v>3560</v>
      </c>
      <c r="E1441" s="20">
        <f>LOOKUP(B1441,'Batch 8'!$C$34:$C$625,'Batch 8'!$E$34:$E$625)</f>
        <v>30300</v>
      </c>
      <c r="F1441" s="20">
        <f t="shared" si="66"/>
        <v>3.56</v>
      </c>
      <c r="G1441" s="20">
        <f t="shared" si="67"/>
        <v>30.3</v>
      </c>
      <c r="H1441" s="26">
        <f>LOOKUP(B1441,'Batch 8'!$K$34:$K$606,'Batch 8'!$P$34:$P$606)</f>
        <v>0.39200000000000002</v>
      </c>
      <c r="I1441" s="28">
        <f t="shared" si="68"/>
        <v>34.364740000000062</v>
      </c>
    </row>
    <row r="1442" spans="2:9" ht="20.100000000000001" customHeight="1" x14ac:dyDescent="0.2">
      <c r="B1442" s="20">
        <v>135</v>
      </c>
      <c r="C1442" s="20">
        <v>1426</v>
      </c>
      <c r="D1442" s="20">
        <f>LOOKUP(B1442,'Batch 8'!$K$34:$K$606,'Batch 8'!$L$34:$L$606)</f>
        <v>3530</v>
      </c>
      <c r="E1442" s="20">
        <f>LOOKUP(B1442,'Batch 8'!$C$34:$C$625,'Batch 8'!$E$34:$E$625)</f>
        <v>30300</v>
      </c>
      <c r="F1442" s="20">
        <f t="shared" si="66"/>
        <v>3.53</v>
      </c>
      <c r="G1442" s="20">
        <f t="shared" si="67"/>
        <v>30.3</v>
      </c>
      <c r="H1442" s="26">
        <f>LOOKUP(B1442,'Batch 8'!$K$34:$K$606,'Batch 8'!$P$34:$P$606)</f>
        <v>0.39333333333333337</v>
      </c>
      <c r="I1442" s="28">
        <f t="shared" si="68"/>
        <v>34.388300000000065</v>
      </c>
    </row>
    <row r="1443" spans="2:9" ht="20.100000000000001" customHeight="1" x14ac:dyDescent="0.2">
      <c r="B1443" s="20">
        <v>136</v>
      </c>
      <c r="C1443" s="20">
        <v>1427</v>
      </c>
      <c r="D1443" s="20">
        <f>LOOKUP(B1443,'Batch 8'!$K$34:$K$606,'Batch 8'!$L$34:$L$606)</f>
        <v>3500</v>
      </c>
      <c r="E1443" s="20">
        <f>LOOKUP(B1443,'Batch 8'!$C$34:$C$625,'Batch 8'!$E$34:$E$625)</f>
        <v>30300</v>
      </c>
      <c r="F1443" s="20">
        <f t="shared" si="66"/>
        <v>3.5</v>
      </c>
      <c r="G1443" s="20">
        <f t="shared" si="67"/>
        <v>30.3</v>
      </c>
      <c r="H1443" s="26">
        <f>LOOKUP(B1443,'Batch 8'!$K$34:$K$606,'Batch 8'!$P$34:$P$606)</f>
        <v>0.39400000000000002</v>
      </c>
      <c r="I1443" s="28">
        <f t="shared" si="68"/>
        <v>34.411920000000066</v>
      </c>
    </row>
    <row r="1444" spans="2:9" ht="20.100000000000001" customHeight="1" x14ac:dyDescent="0.2">
      <c r="B1444" s="20">
        <v>137</v>
      </c>
      <c r="C1444" s="20">
        <v>1428</v>
      </c>
      <c r="D1444" s="20">
        <f>LOOKUP(B1444,'Batch 8'!$K$34:$K$606,'Batch 8'!$L$34:$L$606)</f>
        <v>3470</v>
      </c>
      <c r="E1444" s="20">
        <f>LOOKUP(B1444,'Batch 8'!$C$34:$C$625,'Batch 8'!$E$34:$E$625)</f>
        <v>30300</v>
      </c>
      <c r="F1444" s="20">
        <f t="shared" si="66"/>
        <v>3.47</v>
      </c>
      <c r="G1444" s="20">
        <f t="shared" si="67"/>
        <v>30.3</v>
      </c>
      <c r="H1444" s="26">
        <f>LOOKUP(B1444,'Batch 8'!$K$34:$K$606,'Batch 8'!$P$34:$P$606)</f>
        <v>0.39450000000000007</v>
      </c>
      <c r="I1444" s="28">
        <f t="shared" si="68"/>
        <v>34.435575000000064</v>
      </c>
    </row>
    <row r="1445" spans="2:9" ht="20.100000000000001" customHeight="1" x14ac:dyDescent="0.2">
      <c r="B1445" s="20">
        <v>138</v>
      </c>
      <c r="C1445" s="20">
        <v>1429</v>
      </c>
      <c r="D1445" s="20">
        <f>LOOKUP(B1445,'Batch 8'!$K$34:$K$606,'Batch 8'!$L$34:$L$606)</f>
        <v>3440</v>
      </c>
      <c r="E1445" s="20">
        <f>LOOKUP(B1445,'Batch 8'!$C$34:$C$625,'Batch 8'!$E$34:$E$625)</f>
        <v>30300</v>
      </c>
      <c r="F1445" s="20">
        <f t="shared" si="66"/>
        <v>3.44</v>
      </c>
      <c r="G1445" s="20">
        <f t="shared" si="67"/>
        <v>30.3</v>
      </c>
      <c r="H1445" s="26">
        <f>LOOKUP(B1445,'Batch 8'!$K$34:$K$606,'Batch 8'!$P$34:$P$606)</f>
        <v>0.39400000000000002</v>
      </c>
      <c r="I1445" s="28">
        <f t="shared" si="68"/>
        <v>34.459230000000062</v>
      </c>
    </row>
    <row r="1446" spans="2:9" ht="20.100000000000001" customHeight="1" x14ac:dyDescent="0.2">
      <c r="B1446" s="20">
        <v>139</v>
      </c>
      <c r="C1446" s="20">
        <v>1430</v>
      </c>
      <c r="D1446" s="20">
        <f>LOOKUP(B1446,'Batch 8'!$K$34:$K$606,'Batch 8'!$L$34:$L$606)</f>
        <v>3410</v>
      </c>
      <c r="E1446" s="20">
        <f>LOOKUP(B1446,'Batch 8'!$C$34:$C$625,'Batch 8'!$E$34:$E$625)</f>
        <v>30300</v>
      </c>
      <c r="F1446" s="20">
        <f t="shared" si="66"/>
        <v>3.41</v>
      </c>
      <c r="G1446" s="20">
        <f t="shared" si="67"/>
        <v>30.3</v>
      </c>
      <c r="H1446" s="26">
        <f>LOOKUP(B1446,'Batch 8'!$K$34:$K$606,'Batch 8'!$P$34:$P$606)</f>
        <v>0.39533333333333331</v>
      </c>
      <c r="I1446" s="28">
        <f t="shared" si="68"/>
        <v>34.482910000000061</v>
      </c>
    </row>
    <row r="1447" spans="2:9" ht="20.100000000000001" customHeight="1" x14ac:dyDescent="0.2">
      <c r="B1447" s="20">
        <v>140</v>
      </c>
      <c r="C1447" s="20">
        <v>1431</v>
      </c>
      <c r="D1447" s="20">
        <f>LOOKUP(B1447,'Batch 8'!$K$34:$K$606,'Batch 8'!$L$34:$L$606)</f>
        <v>3380</v>
      </c>
      <c r="E1447" s="20">
        <f>LOOKUP(B1447,'Batch 8'!$C$34:$C$625,'Batch 8'!$E$34:$E$625)</f>
        <v>30300</v>
      </c>
      <c r="F1447" s="20">
        <f t="shared" si="66"/>
        <v>3.38</v>
      </c>
      <c r="G1447" s="20">
        <f t="shared" si="67"/>
        <v>30.3</v>
      </c>
      <c r="H1447" s="26">
        <f>LOOKUP(B1447,'Batch 8'!$K$34:$K$606,'Batch 8'!$P$34:$P$606)</f>
        <v>0.39700000000000002</v>
      </c>
      <c r="I1447" s="28">
        <f t="shared" si="68"/>
        <v>34.50668000000006</v>
      </c>
    </row>
    <row r="1448" spans="2:9" ht="20.100000000000001" customHeight="1" x14ac:dyDescent="0.2">
      <c r="B1448" s="20">
        <v>141</v>
      </c>
      <c r="C1448" s="20">
        <v>1432</v>
      </c>
      <c r="D1448" s="20">
        <f>LOOKUP(B1448,'Batch 8'!$K$34:$K$606,'Batch 8'!$L$34:$L$606)</f>
        <v>3350</v>
      </c>
      <c r="E1448" s="20">
        <f>LOOKUP(B1448,'Batch 8'!$C$34:$C$625,'Batch 8'!$E$34:$E$625)</f>
        <v>30300</v>
      </c>
      <c r="F1448" s="20">
        <f t="shared" si="66"/>
        <v>3.35</v>
      </c>
      <c r="G1448" s="20">
        <f t="shared" si="67"/>
        <v>30.3</v>
      </c>
      <c r="H1448" s="26">
        <f>LOOKUP(B1448,'Batch 8'!$K$34:$K$606,'Batch 8'!$P$34:$P$606)</f>
        <v>0.39750000000000002</v>
      </c>
      <c r="I1448" s="28">
        <f t="shared" si="68"/>
        <v>34.530515000000058</v>
      </c>
    </row>
    <row r="1449" spans="2:9" ht="20.100000000000001" customHeight="1" x14ac:dyDescent="0.2">
      <c r="B1449" s="20">
        <v>142</v>
      </c>
      <c r="C1449" s="20">
        <v>1433</v>
      </c>
      <c r="D1449" s="20">
        <f>LOOKUP(B1449,'Batch 8'!$K$34:$K$606,'Batch 8'!$L$34:$L$606)</f>
        <v>3320</v>
      </c>
      <c r="E1449" s="20">
        <f>LOOKUP(B1449,'Batch 8'!$C$34:$C$625,'Batch 8'!$E$34:$E$625)</f>
        <v>30300</v>
      </c>
      <c r="F1449" s="20">
        <f t="shared" si="66"/>
        <v>3.32</v>
      </c>
      <c r="G1449" s="20">
        <f t="shared" si="67"/>
        <v>30.3</v>
      </c>
      <c r="H1449" s="26">
        <f>LOOKUP(B1449,'Batch 8'!$K$34:$K$606,'Batch 8'!$P$34:$P$606)</f>
        <v>0.39750000000000002</v>
      </c>
      <c r="I1449" s="28">
        <f t="shared" si="68"/>
        <v>34.554365000000061</v>
      </c>
    </row>
    <row r="1450" spans="2:9" ht="20.100000000000001" customHeight="1" x14ac:dyDescent="0.2">
      <c r="B1450" s="20">
        <v>143</v>
      </c>
      <c r="C1450" s="20">
        <v>1434</v>
      </c>
      <c r="D1450" s="20">
        <f>LOOKUP(B1450,'Batch 8'!$K$34:$K$606,'Batch 8'!$L$34:$L$606)</f>
        <v>3290</v>
      </c>
      <c r="E1450" s="20">
        <f>LOOKUP(B1450,'Batch 8'!$C$34:$C$625,'Batch 8'!$E$34:$E$625)</f>
        <v>30300</v>
      </c>
      <c r="F1450" s="20">
        <f t="shared" si="66"/>
        <v>3.29</v>
      </c>
      <c r="G1450" s="20">
        <f t="shared" si="67"/>
        <v>30.3</v>
      </c>
      <c r="H1450" s="26">
        <f>LOOKUP(B1450,'Batch 8'!$K$34:$K$606,'Batch 8'!$P$34:$P$606)</f>
        <v>0.39800000000000002</v>
      </c>
      <c r="I1450" s="28">
        <f t="shared" si="68"/>
        <v>34.578230000000062</v>
      </c>
    </row>
    <row r="1451" spans="2:9" ht="20.100000000000001" customHeight="1" x14ac:dyDescent="0.2">
      <c r="B1451" s="20">
        <v>144</v>
      </c>
      <c r="C1451" s="20">
        <v>1435</v>
      </c>
      <c r="D1451" s="20">
        <f>LOOKUP(B1451,'Batch 8'!$K$34:$K$606,'Batch 8'!$L$34:$L$606)</f>
        <v>3260</v>
      </c>
      <c r="E1451" s="20">
        <f>LOOKUP(B1451,'Batch 8'!$C$34:$C$625,'Batch 8'!$E$34:$E$625)</f>
        <v>30300</v>
      </c>
      <c r="F1451" s="20">
        <f t="shared" si="66"/>
        <v>3.26</v>
      </c>
      <c r="G1451" s="20">
        <f t="shared" si="67"/>
        <v>30.3</v>
      </c>
      <c r="H1451" s="26">
        <f>LOOKUP(B1451,'Batch 8'!$K$34:$K$606,'Batch 8'!$P$34:$P$606)</f>
        <v>0.39850000000000008</v>
      </c>
      <c r="I1451" s="28">
        <f t="shared" si="68"/>
        <v>34.602125000000065</v>
      </c>
    </row>
    <row r="1452" spans="2:9" ht="20.100000000000001" customHeight="1" x14ac:dyDescent="0.2">
      <c r="B1452" s="20">
        <v>145</v>
      </c>
      <c r="C1452" s="20">
        <v>1436</v>
      </c>
      <c r="D1452" s="20">
        <f>LOOKUP(B1452,'Batch 8'!$K$34:$K$606,'Batch 8'!$L$34:$L$606)</f>
        <v>3230</v>
      </c>
      <c r="E1452" s="20">
        <f>LOOKUP(B1452,'Batch 8'!$C$34:$C$625,'Batch 8'!$E$34:$E$625)</f>
        <v>30300</v>
      </c>
      <c r="F1452" s="20">
        <f t="shared" si="66"/>
        <v>3.23</v>
      </c>
      <c r="G1452" s="20">
        <f t="shared" si="67"/>
        <v>30.3</v>
      </c>
      <c r="H1452" s="26">
        <f>LOOKUP(B1452,'Batch 8'!$K$34:$K$606,'Batch 8'!$P$34:$P$606)</f>
        <v>0.4</v>
      </c>
      <c r="I1452" s="28">
        <f t="shared" si="68"/>
        <v>34.626080000000066</v>
      </c>
    </row>
    <row r="1453" spans="2:9" ht="20.100000000000001" customHeight="1" x14ac:dyDescent="0.2">
      <c r="B1453" s="20">
        <v>146</v>
      </c>
      <c r="C1453" s="20">
        <v>1437</v>
      </c>
      <c r="D1453" s="20">
        <f>LOOKUP(B1453,'Batch 8'!$K$34:$K$606,'Batch 8'!$L$34:$L$606)</f>
        <v>3200</v>
      </c>
      <c r="E1453" s="20">
        <f>LOOKUP(B1453,'Batch 8'!$C$34:$C$625,'Batch 8'!$E$34:$E$625)</f>
        <v>30300</v>
      </c>
      <c r="F1453" s="20">
        <f t="shared" si="66"/>
        <v>3.2</v>
      </c>
      <c r="G1453" s="20">
        <f t="shared" si="67"/>
        <v>30.3</v>
      </c>
      <c r="H1453" s="26">
        <f>LOOKUP(B1453,'Batch 8'!$K$34:$K$606,'Batch 8'!$P$34:$P$606)</f>
        <v>0.39950000000000002</v>
      </c>
      <c r="I1453" s="28">
        <f t="shared" si="68"/>
        <v>34.650065000000069</v>
      </c>
    </row>
    <row r="1454" spans="2:9" ht="20.100000000000001" customHeight="1" x14ac:dyDescent="0.2">
      <c r="B1454" s="20">
        <v>147</v>
      </c>
      <c r="C1454" s="20">
        <v>1438</v>
      </c>
      <c r="D1454" s="20">
        <f>LOOKUP(B1454,'Batch 8'!$K$34:$K$606,'Batch 8'!$L$34:$L$606)</f>
        <v>3170</v>
      </c>
      <c r="E1454" s="20">
        <f>LOOKUP(B1454,'Batch 8'!$C$34:$C$625,'Batch 8'!$E$34:$E$625)</f>
        <v>30300</v>
      </c>
      <c r="F1454" s="20">
        <f t="shared" si="66"/>
        <v>3.17</v>
      </c>
      <c r="G1454" s="20">
        <f t="shared" si="67"/>
        <v>30.3</v>
      </c>
      <c r="H1454" s="26">
        <f>LOOKUP(B1454,'Batch 8'!$K$34:$K$606,'Batch 8'!$P$34:$P$606)</f>
        <v>0.40050000000000002</v>
      </c>
      <c r="I1454" s="28">
        <f t="shared" si="68"/>
        <v>34.67406500000007</v>
      </c>
    </row>
    <row r="1455" spans="2:9" ht="20.100000000000001" customHeight="1" x14ac:dyDescent="0.2">
      <c r="B1455" s="20">
        <v>148</v>
      </c>
      <c r="C1455" s="20">
        <v>1439</v>
      </c>
      <c r="D1455" s="20">
        <f>LOOKUP(B1455,'Batch 8'!$K$34:$K$606,'Batch 8'!$L$34:$L$606)</f>
        <v>3140</v>
      </c>
      <c r="E1455" s="20">
        <f>LOOKUP(B1455,'Batch 8'!$C$34:$C$625,'Batch 8'!$E$34:$E$625)</f>
        <v>30300</v>
      </c>
      <c r="F1455" s="20">
        <f t="shared" si="66"/>
        <v>3.14</v>
      </c>
      <c r="G1455" s="20">
        <f t="shared" si="67"/>
        <v>30.3</v>
      </c>
      <c r="H1455" s="26">
        <f>LOOKUP(B1455,'Batch 8'!$K$34:$K$606,'Batch 8'!$P$34:$P$606)</f>
        <v>0.40250000000000008</v>
      </c>
      <c r="I1455" s="28">
        <f t="shared" si="68"/>
        <v>34.698155000000071</v>
      </c>
    </row>
    <row r="1456" spans="2:9" ht="20.100000000000001" customHeight="1" x14ac:dyDescent="0.2">
      <c r="B1456" s="20">
        <v>149</v>
      </c>
      <c r="C1456" s="20">
        <v>1440</v>
      </c>
      <c r="D1456" s="20">
        <f>LOOKUP(B1456,'Batch 8'!$K$34:$K$606,'Batch 8'!$L$34:$L$606)</f>
        <v>3110</v>
      </c>
      <c r="E1456" s="20">
        <f>LOOKUP(B1456,'Batch 8'!$C$34:$C$625,'Batch 8'!$E$34:$E$625)</f>
        <v>30300</v>
      </c>
      <c r="F1456" s="20">
        <f t="shared" si="66"/>
        <v>3.11</v>
      </c>
      <c r="G1456" s="20">
        <f t="shared" si="67"/>
        <v>30.3</v>
      </c>
      <c r="H1456" s="26">
        <f>LOOKUP(B1456,'Batch 8'!$K$34:$K$606,'Batch 8'!$P$34:$P$606)</f>
        <v>0.40300000000000002</v>
      </c>
      <c r="I1456" s="28">
        <f t="shared" si="68"/>
        <v>34.722320000000074</v>
      </c>
    </row>
    <row r="1457" spans="2:9" ht="20.100000000000001" customHeight="1" x14ac:dyDescent="0.2">
      <c r="B1457" s="20">
        <v>150</v>
      </c>
      <c r="C1457" s="20">
        <v>1441</v>
      </c>
      <c r="D1457" s="20">
        <f>LOOKUP(B1457,'Batch 8'!$K$34:$K$606,'Batch 8'!$L$34:$L$606)</f>
        <v>3080</v>
      </c>
      <c r="E1457" s="20">
        <f>LOOKUP(B1457,'Batch 8'!$C$34:$C$625,'Batch 8'!$E$34:$E$625)</f>
        <v>30300</v>
      </c>
      <c r="F1457" s="20">
        <f t="shared" si="66"/>
        <v>3.08</v>
      </c>
      <c r="G1457" s="20">
        <f t="shared" si="67"/>
        <v>30.3</v>
      </c>
      <c r="H1457" s="26">
        <f>LOOKUP(B1457,'Batch 8'!$K$34:$K$606,'Batch 8'!$P$34:$P$606)</f>
        <v>0.40300000000000002</v>
      </c>
      <c r="I1457" s="28">
        <f t="shared" si="68"/>
        <v>34.746500000000076</v>
      </c>
    </row>
    <row r="1458" spans="2:9" ht="20.100000000000001" customHeight="1" x14ac:dyDescent="0.2">
      <c r="B1458" s="20">
        <v>151</v>
      </c>
      <c r="C1458" s="20">
        <v>1442</v>
      </c>
      <c r="D1458" s="20">
        <f>LOOKUP(B1458,'Batch 8'!$K$34:$K$606,'Batch 8'!$L$34:$L$606)</f>
        <v>3060</v>
      </c>
      <c r="E1458" s="20">
        <f>LOOKUP(B1458,'Batch 8'!$C$34:$C$625,'Batch 8'!$E$34:$E$625)</f>
        <v>30300</v>
      </c>
      <c r="F1458" s="20">
        <f t="shared" si="66"/>
        <v>3.06</v>
      </c>
      <c r="G1458" s="20">
        <f t="shared" si="67"/>
        <v>30.3</v>
      </c>
      <c r="H1458" s="26">
        <f>LOOKUP(B1458,'Batch 8'!$K$34:$K$606,'Batch 8'!$P$34:$P$606)</f>
        <v>0.40400000000000003</v>
      </c>
      <c r="I1458" s="28">
        <f t="shared" si="68"/>
        <v>34.770710000000072</v>
      </c>
    </row>
    <row r="1459" spans="2:9" ht="20.100000000000001" customHeight="1" x14ac:dyDescent="0.2">
      <c r="B1459" s="20">
        <v>152</v>
      </c>
      <c r="C1459" s="20">
        <v>1443</v>
      </c>
      <c r="D1459" s="20">
        <f>LOOKUP(B1459,'Batch 8'!$K$34:$K$606,'Batch 8'!$L$34:$L$606)</f>
        <v>3030</v>
      </c>
      <c r="E1459" s="20">
        <f>LOOKUP(B1459,'Batch 8'!$C$34:$C$625,'Batch 8'!$E$34:$E$625)</f>
        <v>30300</v>
      </c>
      <c r="F1459" s="20">
        <f t="shared" si="66"/>
        <v>3.03</v>
      </c>
      <c r="G1459" s="20">
        <f t="shared" si="67"/>
        <v>30.3</v>
      </c>
      <c r="H1459" s="26">
        <f>LOOKUP(B1459,'Batch 8'!$K$34:$K$606,'Batch 8'!$P$34:$P$606)</f>
        <v>0.40450000000000003</v>
      </c>
      <c r="I1459" s="28">
        <f t="shared" si="68"/>
        <v>34.794965000000069</v>
      </c>
    </row>
    <row r="1460" spans="2:9" ht="20.100000000000001" customHeight="1" x14ac:dyDescent="0.2">
      <c r="B1460" s="20">
        <v>153</v>
      </c>
      <c r="C1460" s="20">
        <v>1444</v>
      </c>
      <c r="D1460" s="20">
        <f>LOOKUP(B1460,'Batch 8'!$K$34:$K$606,'Batch 8'!$L$34:$L$606)</f>
        <v>3000</v>
      </c>
      <c r="E1460" s="20">
        <f>LOOKUP(B1460,'Batch 8'!$C$34:$C$625,'Batch 8'!$E$34:$E$625)</f>
        <v>30300</v>
      </c>
      <c r="F1460" s="20">
        <f t="shared" si="66"/>
        <v>3</v>
      </c>
      <c r="G1460" s="20">
        <f t="shared" si="67"/>
        <v>30.3</v>
      </c>
      <c r="H1460" s="26">
        <f>LOOKUP(B1460,'Batch 8'!$K$34:$K$606,'Batch 8'!$P$34:$P$606)</f>
        <v>0.40549999999999997</v>
      </c>
      <c r="I1460" s="28">
        <f t="shared" si="68"/>
        <v>34.819265000000065</v>
      </c>
    </row>
    <row r="1461" spans="2:9" ht="20.100000000000001" customHeight="1" x14ac:dyDescent="0.2">
      <c r="B1461" s="20">
        <v>154</v>
      </c>
      <c r="C1461" s="20">
        <v>1445</v>
      </c>
      <c r="D1461" s="20">
        <f>LOOKUP(B1461,'Batch 8'!$K$34:$K$606,'Batch 8'!$L$34:$L$606)</f>
        <v>2970</v>
      </c>
      <c r="E1461" s="20">
        <f>LOOKUP(B1461,'Batch 8'!$C$34:$C$625,'Batch 8'!$E$34:$E$625)</f>
        <v>30300</v>
      </c>
      <c r="F1461" s="20">
        <f t="shared" si="66"/>
        <v>2.97</v>
      </c>
      <c r="G1461" s="20">
        <f t="shared" si="67"/>
        <v>30.3</v>
      </c>
      <c r="H1461" s="26">
        <f>LOOKUP(B1461,'Batch 8'!$K$34:$K$606,'Batch 8'!$P$34:$P$606)</f>
        <v>0.40599999999999997</v>
      </c>
      <c r="I1461" s="28">
        <f t="shared" si="68"/>
        <v>34.843610000000062</v>
      </c>
    </row>
    <row r="1462" spans="2:9" ht="20.100000000000001" customHeight="1" x14ac:dyDescent="0.2">
      <c r="B1462" s="20">
        <v>155</v>
      </c>
      <c r="C1462" s="20">
        <v>1446</v>
      </c>
      <c r="D1462" s="20">
        <f>LOOKUP(B1462,'Batch 8'!$K$34:$K$606,'Batch 8'!$L$34:$L$606)</f>
        <v>2940</v>
      </c>
      <c r="E1462" s="20">
        <f>LOOKUP(B1462,'Batch 8'!$C$34:$C$625,'Batch 8'!$E$34:$E$625)</f>
        <v>30300</v>
      </c>
      <c r="F1462" s="20">
        <f t="shared" si="66"/>
        <v>2.94</v>
      </c>
      <c r="G1462" s="20">
        <f t="shared" si="67"/>
        <v>30.3</v>
      </c>
      <c r="H1462" s="26">
        <f>LOOKUP(B1462,'Batch 8'!$K$34:$K$606,'Batch 8'!$P$34:$P$606)</f>
        <v>0.40649999999999997</v>
      </c>
      <c r="I1462" s="28">
        <f t="shared" si="68"/>
        <v>34.867985000000061</v>
      </c>
    </row>
    <row r="1463" spans="2:9" ht="20.100000000000001" customHeight="1" x14ac:dyDescent="0.2">
      <c r="B1463" s="20">
        <v>156</v>
      </c>
      <c r="C1463" s="20">
        <v>1447</v>
      </c>
      <c r="D1463" s="20">
        <f>LOOKUP(B1463,'Batch 8'!$K$34:$K$606,'Batch 8'!$L$34:$L$606)</f>
        <v>2910</v>
      </c>
      <c r="E1463" s="20">
        <f>LOOKUP(B1463,'Batch 8'!$C$34:$C$625,'Batch 8'!$E$34:$E$625)</f>
        <v>30300</v>
      </c>
      <c r="F1463" s="20">
        <f t="shared" si="66"/>
        <v>2.91</v>
      </c>
      <c r="G1463" s="20">
        <f t="shared" si="67"/>
        <v>30.3</v>
      </c>
      <c r="H1463" s="26">
        <f>LOOKUP(B1463,'Batch 8'!$K$34:$K$606,'Batch 8'!$P$34:$P$606)</f>
        <v>0.40700000000000003</v>
      </c>
      <c r="I1463" s="28">
        <f t="shared" si="68"/>
        <v>34.892390000000063</v>
      </c>
    </row>
    <row r="1464" spans="2:9" ht="20.100000000000001" customHeight="1" x14ac:dyDescent="0.2">
      <c r="B1464" s="20">
        <v>157</v>
      </c>
      <c r="C1464" s="20">
        <v>1448</v>
      </c>
      <c r="D1464" s="20">
        <f>LOOKUP(B1464,'Batch 8'!$K$34:$K$606,'Batch 8'!$L$34:$L$606)</f>
        <v>2880</v>
      </c>
      <c r="E1464" s="20">
        <f>LOOKUP(B1464,'Batch 8'!$C$34:$C$625,'Batch 8'!$E$34:$E$625)</f>
        <v>30300</v>
      </c>
      <c r="F1464" s="20">
        <f t="shared" si="66"/>
        <v>2.88</v>
      </c>
      <c r="G1464" s="20">
        <f t="shared" si="67"/>
        <v>30.3</v>
      </c>
      <c r="H1464" s="26">
        <f>LOOKUP(B1464,'Batch 8'!$K$34:$K$606,'Batch 8'!$P$34:$P$606)</f>
        <v>0.40800000000000003</v>
      </c>
      <c r="I1464" s="28">
        <f t="shared" si="68"/>
        <v>34.916840000000064</v>
      </c>
    </row>
    <row r="1465" spans="2:9" ht="20.100000000000001" customHeight="1" x14ac:dyDescent="0.2">
      <c r="B1465" s="20">
        <v>158</v>
      </c>
      <c r="C1465" s="20">
        <v>1449</v>
      </c>
      <c r="D1465" s="20">
        <f>LOOKUP(B1465,'Batch 8'!$K$34:$K$606,'Batch 8'!$L$34:$L$606)</f>
        <v>2850</v>
      </c>
      <c r="E1465" s="20">
        <f>LOOKUP(B1465,'Batch 8'!$C$34:$C$625,'Batch 8'!$E$34:$E$625)</f>
        <v>30300</v>
      </c>
      <c r="F1465" s="20">
        <f t="shared" si="66"/>
        <v>2.85</v>
      </c>
      <c r="G1465" s="20">
        <f t="shared" si="67"/>
        <v>30.3</v>
      </c>
      <c r="H1465" s="26">
        <f>LOOKUP(B1465,'Batch 8'!$K$34:$K$606,'Batch 8'!$P$34:$P$606)</f>
        <v>0.40850000000000003</v>
      </c>
      <c r="I1465" s="28">
        <f t="shared" si="68"/>
        <v>34.941335000000066</v>
      </c>
    </row>
    <row r="1466" spans="2:9" ht="20.100000000000001" customHeight="1" x14ac:dyDescent="0.2">
      <c r="B1466" s="20">
        <v>159</v>
      </c>
      <c r="C1466" s="20">
        <v>1450</v>
      </c>
      <c r="D1466" s="20">
        <f>LOOKUP(B1466,'Batch 8'!$K$34:$K$606,'Batch 8'!$L$34:$L$606)</f>
        <v>2830</v>
      </c>
      <c r="E1466" s="20">
        <f>LOOKUP(B1466,'Batch 8'!$C$34:$C$625,'Batch 8'!$E$34:$E$625)</f>
        <v>30300</v>
      </c>
      <c r="F1466" s="20">
        <f t="shared" si="66"/>
        <v>2.83</v>
      </c>
      <c r="G1466" s="20">
        <f t="shared" si="67"/>
        <v>30.3</v>
      </c>
      <c r="H1466" s="26">
        <f>LOOKUP(B1466,'Batch 8'!$K$34:$K$606,'Batch 8'!$P$34:$P$606)</f>
        <v>0.40949999999999998</v>
      </c>
      <c r="I1466" s="28">
        <f t="shared" si="68"/>
        <v>34.965875000000068</v>
      </c>
    </row>
    <row r="1467" spans="2:9" ht="20.100000000000001" customHeight="1" x14ac:dyDescent="0.2">
      <c r="B1467" s="20">
        <v>160</v>
      </c>
      <c r="C1467" s="20">
        <v>1451</v>
      </c>
      <c r="D1467" s="20">
        <f>LOOKUP(B1467,'Batch 8'!$K$34:$K$606,'Batch 8'!$L$34:$L$606)</f>
        <v>2800</v>
      </c>
      <c r="E1467" s="20">
        <f>LOOKUP(B1467,'Batch 8'!$C$34:$C$625,'Batch 8'!$E$34:$E$625)</f>
        <v>30300</v>
      </c>
      <c r="F1467" s="20">
        <f t="shared" si="66"/>
        <v>2.8</v>
      </c>
      <c r="G1467" s="20">
        <f t="shared" si="67"/>
        <v>30.3</v>
      </c>
      <c r="H1467" s="26">
        <f>LOOKUP(B1467,'Batch 8'!$K$34:$K$606,'Batch 8'!$P$34:$P$606)</f>
        <v>0.41050000000000009</v>
      </c>
      <c r="I1467" s="28">
        <f t="shared" si="68"/>
        <v>34.990475000000067</v>
      </c>
    </row>
    <row r="1468" spans="2:9" ht="20.100000000000001" customHeight="1" x14ac:dyDescent="0.2">
      <c r="B1468" s="20">
        <v>161</v>
      </c>
      <c r="C1468" s="20">
        <v>1452</v>
      </c>
      <c r="D1468" s="20">
        <f>LOOKUP(B1468,'Batch 8'!$K$34:$K$606,'Batch 8'!$L$34:$L$606)</f>
        <v>2770</v>
      </c>
      <c r="E1468" s="20">
        <f>LOOKUP(B1468,'Batch 8'!$C$34:$C$625,'Batch 8'!$E$34:$E$625)</f>
        <v>30300</v>
      </c>
      <c r="F1468" s="20">
        <f t="shared" si="66"/>
        <v>2.77</v>
      </c>
      <c r="G1468" s="20">
        <f t="shared" si="67"/>
        <v>30.3</v>
      </c>
      <c r="H1468" s="26">
        <f>LOOKUP(B1468,'Batch 8'!$K$34:$K$606,'Batch 8'!$P$34:$P$606)</f>
        <v>0.41150000000000003</v>
      </c>
      <c r="I1468" s="28">
        <f t="shared" si="68"/>
        <v>35.015135000000065</v>
      </c>
    </row>
    <row r="1469" spans="2:9" ht="20.100000000000001" customHeight="1" x14ac:dyDescent="0.2">
      <c r="B1469" s="20">
        <v>162</v>
      </c>
      <c r="C1469" s="20">
        <v>1453</v>
      </c>
      <c r="D1469" s="20">
        <f>LOOKUP(B1469,'Batch 8'!$K$34:$K$606,'Batch 8'!$L$34:$L$606)</f>
        <v>2740</v>
      </c>
      <c r="E1469" s="20">
        <f>LOOKUP(B1469,'Batch 8'!$C$34:$C$625,'Batch 8'!$E$34:$E$625)</f>
        <v>30300</v>
      </c>
      <c r="F1469" s="20">
        <f t="shared" si="66"/>
        <v>2.74</v>
      </c>
      <c r="G1469" s="20">
        <f t="shared" si="67"/>
        <v>30.3</v>
      </c>
      <c r="H1469" s="26">
        <f>LOOKUP(B1469,'Batch 8'!$K$34:$K$606,'Batch 8'!$P$34:$P$606)</f>
        <v>0.41250000000000003</v>
      </c>
      <c r="I1469" s="28">
        <f t="shared" si="68"/>
        <v>35.039855000000067</v>
      </c>
    </row>
    <row r="1470" spans="2:9" ht="20.100000000000001" customHeight="1" x14ac:dyDescent="0.2">
      <c r="B1470" s="20">
        <v>163</v>
      </c>
      <c r="C1470" s="20">
        <v>1454</v>
      </c>
      <c r="D1470" s="20">
        <f>LOOKUP(B1470,'Batch 8'!$K$34:$K$606,'Batch 8'!$L$34:$L$606)</f>
        <v>2710</v>
      </c>
      <c r="E1470" s="20">
        <f>LOOKUP(B1470,'Batch 8'!$C$34:$C$625,'Batch 8'!$E$34:$E$625)</f>
        <v>30300</v>
      </c>
      <c r="F1470" s="20">
        <f t="shared" si="66"/>
        <v>2.71</v>
      </c>
      <c r="G1470" s="20">
        <f t="shared" si="67"/>
        <v>30.3</v>
      </c>
      <c r="H1470" s="26">
        <f>LOOKUP(B1470,'Batch 8'!$K$34:$K$606,'Batch 8'!$P$34:$P$606)</f>
        <v>0.41399999999999998</v>
      </c>
      <c r="I1470" s="28">
        <f t="shared" si="68"/>
        <v>35.064650000000064</v>
      </c>
    </row>
    <row r="1471" spans="2:9" ht="20.100000000000001" customHeight="1" x14ac:dyDescent="0.2">
      <c r="B1471" s="20">
        <v>164</v>
      </c>
      <c r="C1471" s="20">
        <v>1455</v>
      </c>
      <c r="D1471" s="20">
        <f>LOOKUP(B1471,'Batch 8'!$K$34:$K$606,'Batch 8'!$L$34:$L$606)</f>
        <v>2680</v>
      </c>
      <c r="E1471" s="20">
        <f>LOOKUP(B1471,'Batch 8'!$C$34:$C$625,'Batch 8'!$E$34:$E$625)</f>
        <v>30300</v>
      </c>
      <c r="F1471" s="20">
        <f t="shared" si="66"/>
        <v>2.68</v>
      </c>
      <c r="G1471" s="20">
        <f t="shared" si="67"/>
        <v>30.3</v>
      </c>
      <c r="H1471" s="26">
        <f>LOOKUP(B1471,'Batch 8'!$K$34:$K$606,'Batch 8'!$P$34:$P$606)</f>
        <v>0.41399999999999998</v>
      </c>
      <c r="I1471" s="28">
        <f t="shared" si="68"/>
        <v>35.089490000000062</v>
      </c>
    </row>
    <row r="1472" spans="2:9" ht="20.100000000000001" customHeight="1" x14ac:dyDescent="0.2">
      <c r="B1472" s="20">
        <v>165</v>
      </c>
      <c r="C1472" s="20">
        <v>1456</v>
      </c>
      <c r="D1472" s="20">
        <f>LOOKUP(B1472,'Batch 8'!$K$34:$K$606,'Batch 8'!$L$34:$L$606)</f>
        <v>2660</v>
      </c>
      <c r="E1472" s="20">
        <f>LOOKUP(B1472,'Batch 8'!$C$34:$C$625,'Batch 8'!$E$34:$E$625)</f>
        <v>30300</v>
      </c>
      <c r="F1472" s="20">
        <f t="shared" si="66"/>
        <v>2.66</v>
      </c>
      <c r="G1472" s="20">
        <f t="shared" si="67"/>
        <v>30.3</v>
      </c>
      <c r="H1472" s="26">
        <f>LOOKUP(B1472,'Batch 8'!$K$34:$K$606,'Batch 8'!$P$34:$P$606)</f>
        <v>0.41550000000000004</v>
      </c>
      <c r="I1472" s="28">
        <f t="shared" si="68"/>
        <v>35.114375000000059</v>
      </c>
    </row>
    <row r="1473" spans="2:9" ht="20.100000000000001" customHeight="1" x14ac:dyDescent="0.2">
      <c r="B1473" s="20">
        <v>166</v>
      </c>
      <c r="C1473" s="20">
        <v>1457</v>
      </c>
      <c r="D1473" s="20">
        <f>LOOKUP(B1473,'Batch 8'!$K$34:$K$606,'Batch 8'!$L$34:$L$606)</f>
        <v>2630</v>
      </c>
      <c r="E1473" s="20">
        <f>LOOKUP(B1473,'Batch 8'!$C$34:$C$625,'Batch 8'!$E$34:$E$625)</f>
        <v>30300</v>
      </c>
      <c r="F1473" s="20">
        <f t="shared" si="66"/>
        <v>2.63</v>
      </c>
      <c r="G1473" s="20">
        <f t="shared" si="67"/>
        <v>30.3</v>
      </c>
      <c r="H1473" s="26">
        <f>LOOKUP(B1473,'Batch 8'!$K$34:$K$606,'Batch 8'!$P$34:$P$606)</f>
        <v>0.41600000000000004</v>
      </c>
      <c r="I1473" s="28">
        <f t="shared" si="68"/>
        <v>35.139320000000062</v>
      </c>
    </row>
    <row r="1474" spans="2:9" ht="20.100000000000001" customHeight="1" x14ac:dyDescent="0.2">
      <c r="B1474" s="20">
        <v>167</v>
      </c>
      <c r="C1474" s="20">
        <v>1458</v>
      </c>
      <c r="D1474" s="20">
        <f>LOOKUP(B1474,'Batch 8'!$K$34:$K$606,'Batch 8'!$L$34:$L$606)</f>
        <v>2600</v>
      </c>
      <c r="E1474" s="20">
        <f>LOOKUP(B1474,'Batch 8'!$C$34:$C$625,'Batch 8'!$E$34:$E$625)</f>
        <v>30300</v>
      </c>
      <c r="F1474" s="20">
        <f t="shared" si="66"/>
        <v>2.6</v>
      </c>
      <c r="G1474" s="20">
        <f t="shared" si="67"/>
        <v>30.3</v>
      </c>
      <c r="H1474" s="26">
        <f>LOOKUP(B1474,'Batch 8'!$K$34:$K$606,'Batch 8'!$P$34:$P$606)</f>
        <v>0.41650000000000004</v>
      </c>
      <c r="I1474" s="28">
        <f t="shared" si="68"/>
        <v>35.16429500000006</v>
      </c>
    </row>
    <row r="1475" spans="2:9" ht="20.100000000000001" customHeight="1" x14ac:dyDescent="0.2">
      <c r="B1475" s="20">
        <v>168</v>
      </c>
      <c r="C1475" s="20">
        <v>1459</v>
      </c>
      <c r="D1475" s="20">
        <f>LOOKUP(B1475,'Batch 8'!$K$34:$K$606,'Batch 8'!$L$34:$L$606)</f>
        <v>2570</v>
      </c>
      <c r="E1475" s="20">
        <f>LOOKUP(B1475,'Batch 8'!$C$34:$C$625,'Batch 8'!$E$34:$E$625)</f>
        <v>30400</v>
      </c>
      <c r="F1475" s="20">
        <f t="shared" si="66"/>
        <v>2.57</v>
      </c>
      <c r="G1475" s="20">
        <f t="shared" si="67"/>
        <v>30.4</v>
      </c>
      <c r="H1475" s="26">
        <f>LOOKUP(B1475,'Batch 8'!$K$34:$K$606,'Batch 8'!$P$34:$P$606)</f>
        <v>0.41850000000000009</v>
      </c>
      <c r="I1475" s="28">
        <f t="shared" si="68"/>
        <v>35.18934500000006</v>
      </c>
    </row>
    <row r="1476" spans="2:9" ht="20.100000000000001" customHeight="1" x14ac:dyDescent="0.2">
      <c r="B1476" s="20">
        <v>169</v>
      </c>
      <c r="C1476" s="20">
        <v>1460</v>
      </c>
      <c r="D1476" s="20">
        <f>LOOKUP(B1476,'Batch 8'!$K$34:$K$606,'Batch 8'!$L$34:$L$606)</f>
        <v>2540</v>
      </c>
      <c r="E1476" s="20">
        <f>LOOKUP(B1476,'Batch 8'!$C$34:$C$625,'Batch 8'!$E$34:$E$625)</f>
        <v>30300</v>
      </c>
      <c r="F1476" s="20">
        <f t="shared" si="66"/>
        <v>2.54</v>
      </c>
      <c r="G1476" s="20">
        <f t="shared" si="67"/>
        <v>30.3</v>
      </c>
      <c r="H1476" s="26">
        <f>LOOKUP(B1476,'Batch 8'!$K$34:$K$606,'Batch 8'!$P$34:$P$606)</f>
        <v>0.41950000000000004</v>
      </c>
      <c r="I1476" s="28">
        <f t="shared" si="68"/>
        <v>35.21448500000006</v>
      </c>
    </row>
    <row r="1477" spans="2:9" ht="20.100000000000001" customHeight="1" x14ac:dyDescent="0.2">
      <c r="B1477" s="20">
        <v>170</v>
      </c>
      <c r="C1477" s="20">
        <v>1461</v>
      </c>
      <c r="D1477" s="20">
        <f>LOOKUP(B1477,'Batch 8'!$K$34:$K$606,'Batch 8'!$L$34:$L$606)</f>
        <v>2520</v>
      </c>
      <c r="E1477" s="20">
        <f>LOOKUP(B1477,'Batch 8'!$C$34:$C$625,'Batch 8'!$E$34:$E$625)</f>
        <v>30300</v>
      </c>
      <c r="F1477" s="20">
        <f t="shared" si="66"/>
        <v>2.52</v>
      </c>
      <c r="G1477" s="20">
        <f t="shared" si="67"/>
        <v>30.3</v>
      </c>
      <c r="H1477" s="26">
        <f>LOOKUP(B1477,'Batch 8'!$K$34:$K$606,'Batch 8'!$P$34:$P$606)</f>
        <v>0.42050000000000004</v>
      </c>
      <c r="I1477" s="28">
        <f t="shared" si="68"/>
        <v>35.239685000000058</v>
      </c>
    </row>
    <row r="1478" spans="2:9" ht="20.100000000000001" customHeight="1" x14ac:dyDescent="0.2">
      <c r="B1478" s="20">
        <v>171</v>
      </c>
      <c r="C1478" s="20">
        <v>1462</v>
      </c>
      <c r="D1478" s="20">
        <f>LOOKUP(B1478,'Batch 8'!$K$34:$K$606,'Batch 8'!$L$34:$L$606)</f>
        <v>2490</v>
      </c>
      <c r="E1478" s="20">
        <f>LOOKUP(B1478,'Batch 8'!$C$34:$C$625,'Batch 8'!$E$34:$E$625)</f>
        <v>30300</v>
      </c>
      <c r="F1478" s="20">
        <f t="shared" si="66"/>
        <v>2.4900000000000002</v>
      </c>
      <c r="G1478" s="20">
        <f t="shared" si="67"/>
        <v>30.3</v>
      </c>
      <c r="H1478" s="26">
        <f>LOOKUP(B1478,'Batch 8'!$K$34:$K$606,'Batch 8'!$P$34:$P$606)</f>
        <v>0.42199999999999999</v>
      </c>
      <c r="I1478" s="28">
        <f t="shared" si="68"/>
        <v>35.264960000000059</v>
      </c>
    </row>
    <row r="1479" spans="2:9" ht="20.100000000000001" customHeight="1" x14ac:dyDescent="0.2">
      <c r="B1479" s="20">
        <v>172</v>
      </c>
      <c r="C1479" s="20">
        <v>1463</v>
      </c>
      <c r="D1479" s="20">
        <f>LOOKUP(B1479,'Batch 8'!$K$34:$K$606,'Batch 8'!$L$34:$L$606)</f>
        <v>2460</v>
      </c>
      <c r="E1479" s="20">
        <f>LOOKUP(B1479,'Batch 8'!$C$34:$C$625,'Batch 8'!$E$34:$E$625)</f>
        <v>30400</v>
      </c>
      <c r="F1479" s="20">
        <f t="shared" si="66"/>
        <v>2.46</v>
      </c>
      <c r="G1479" s="20">
        <f t="shared" si="67"/>
        <v>30.4</v>
      </c>
      <c r="H1479" s="26">
        <f>LOOKUP(B1479,'Batch 8'!$K$34:$K$606,'Batch 8'!$P$34:$P$606)</f>
        <v>0.42249999999999999</v>
      </c>
      <c r="I1479" s="28">
        <f t="shared" si="68"/>
        <v>35.290295000000057</v>
      </c>
    </row>
    <row r="1480" spans="2:9" ht="20.100000000000001" customHeight="1" x14ac:dyDescent="0.2">
      <c r="B1480" s="20">
        <v>173</v>
      </c>
      <c r="C1480" s="20">
        <v>1464</v>
      </c>
      <c r="D1480" s="20">
        <f>LOOKUP(B1480,'Batch 8'!$K$34:$K$606,'Batch 8'!$L$34:$L$606)</f>
        <v>2430</v>
      </c>
      <c r="E1480" s="20">
        <f>LOOKUP(B1480,'Batch 8'!$C$34:$C$625,'Batch 8'!$E$34:$E$625)</f>
        <v>30400</v>
      </c>
      <c r="F1480" s="20">
        <f t="shared" si="66"/>
        <v>2.4300000000000002</v>
      </c>
      <c r="G1480" s="20">
        <f t="shared" si="67"/>
        <v>30.4</v>
      </c>
      <c r="H1480" s="26">
        <f>LOOKUP(B1480,'Batch 8'!$K$34:$K$606,'Batch 8'!$P$34:$P$606)</f>
        <v>0.42300000000000004</v>
      </c>
      <c r="I1480" s="28">
        <f t="shared" si="68"/>
        <v>35.315660000000058</v>
      </c>
    </row>
    <row r="1481" spans="2:9" ht="20.100000000000001" customHeight="1" x14ac:dyDescent="0.2">
      <c r="B1481" s="20">
        <v>174</v>
      </c>
      <c r="C1481" s="20">
        <v>1465</v>
      </c>
      <c r="D1481" s="20">
        <f>LOOKUP(B1481,'Batch 8'!$K$34:$K$606,'Batch 8'!$L$34:$L$606)</f>
        <v>2410</v>
      </c>
      <c r="E1481" s="20">
        <f>LOOKUP(B1481,'Batch 8'!$C$34:$C$625,'Batch 8'!$E$34:$E$625)</f>
        <v>30400</v>
      </c>
      <c r="F1481" s="20">
        <f t="shared" si="66"/>
        <v>2.41</v>
      </c>
      <c r="G1481" s="20">
        <f t="shared" si="67"/>
        <v>30.4</v>
      </c>
      <c r="H1481" s="26">
        <f>LOOKUP(B1481,'Batch 8'!$K$34:$K$606,'Batch 8'!$P$34:$P$606)</f>
        <v>0.42500000000000004</v>
      </c>
      <c r="I1481" s="28">
        <f t="shared" si="68"/>
        <v>35.341100000000061</v>
      </c>
    </row>
    <row r="1482" spans="2:9" ht="20.100000000000001" customHeight="1" x14ac:dyDescent="0.2">
      <c r="B1482" s="20">
        <v>175</v>
      </c>
      <c r="C1482" s="20">
        <v>1466</v>
      </c>
      <c r="D1482" s="20">
        <f>LOOKUP(B1482,'Batch 8'!$K$34:$K$606,'Batch 8'!$L$34:$L$606)</f>
        <v>2380</v>
      </c>
      <c r="E1482" s="20">
        <f>LOOKUP(B1482,'Batch 8'!$C$34:$C$625,'Batch 8'!$E$34:$E$625)</f>
        <v>30400</v>
      </c>
      <c r="F1482" s="20">
        <f t="shared" si="66"/>
        <v>2.38</v>
      </c>
      <c r="G1482" s="20">
        <f t="shared" si="67"/>
        <v>30.4</v>
      </c>
      <c r="H1482" s="26">
        <f>LOOKUP(B1482,'Batch 8'!$K$34:$K$606,'Batch 8'!$P$34:$P$606)</f>
        <v>0.42599999999999999</v>
      </c>
      <c r="I1482" s="28">
        <f t="shared" si="68"/>
        <v>35.366630000000065</v>
      </c>
    </row>
    <row r="1483" spans="2:9" ht="20.100000000000001" customHeight="1" x14ac:dyDescent="0.2">
      <c r="B1483" s="20">
        <v>176</v>
      </c>
      <c r="C1483" s="20">
        <v>1467</v>
      </c>
      <c r="D1483" s="20">
        <f>LOOKUP(B1483,'Batch 8'!$K$34:$K$606,'Batch 8'!$L$34:$L$606)</f>
        <v>2350</v>
      </c>
      <c r="E1483" s="20">
        <f>LOOKUP(B1483,'Batch 8'!$C$34:$C$625,'Batch 8'!$E$34:$E$625)</f>
        <v>30400</v>
      </c>
      <c r="F1483" s="20">
        <f t="shared" si="66"/>
        <v>2.35</v>
      </c>
      <c r="G1483" s="20">
        <f t="shared" si="67"/>
        <v>30.4</v>
      </c>
      <c r="H1483" s="26">
        <f>LOOKUP(B1483,'Batch 8'!$K$34:$K$606,'Batch 8'!$P$34:$P$606)</f>
        <v>0.42800000000000005</v>
      </c>
      <c r="I1483" s="28">
        <f t="shared" si="68"/>
        <v>35.392250000000068</v>
      </c>
    </row>
    <row r="1484" spans="2:9" ht="20.100000000000001" customHeight="1" x14ac:dyDescent="0.2">
      <c r="B1484" s="20">
        <v>177</v>
      </c>
      <c r="C1484" s="20">
        <v>1468</v>
      </c>
      <c r="D1484" s="20">
        <f>LOOKUP(B1484,'Batch 8'!$K$34:$K$606,'Batch 8'!$L$34:$L$606)</f>
        <v>2320</v>
      </c>
      <c r="E1484" s="20">
        <f>LOOKUP(B1484,'Batch 8'!$C$34:$C$625,'Batch 8'!$E$34:$E$625)</f>
        <v>30400</v>
      </c>
      <c r="F1484" s="20">
        <f t="shared" si="66"/>
        <v>2.3199999999999998</v>
      </c>
      <c r="G1484" s="20">
        <f t="shared" si="67"/>
        <v>30.4</v>
      </c>
      <c r="H1484" s="26">
        <f>LOOKUP(B1484,'Batch 8'!$K$34:$K$606,'Batch 8'!$P$34:$P$606)</f>
        <v>0.42850000000000005</v>
      </c>
      <c r="I1484" s="28">
        <f t="shared" si="68"/>
        <v>35.417945000000067</v>
      </c>
    </row>
    <row r="1485" spans="2:9" ht="20.100000000000001" customHeight="1" x14ac:dyDescent="0.2">
      <c r="B1485" s="20">
        <v>178</v>
      </c>
      <c r="C1485" s="20">
        <v>1469</v>
      </c>
      <c r="D1485" s="20">
        <f>LOOKUP(B1485,'Batch 8'!$K$34:$K$606,'Batch 8'!$L$34:$L$606)</f>
        <v>2290</v>
      </c>
      <c r="E1485" s="20">
        <f>LOOKUP(B1485,'Batch 8'!$C$34:$C$625,'Batch 8'!$E$34:$E$625)</f>
        <v>30400</v>
      </c>
      <c r="F1485" s="20">
        <f t="shared" si="66"/>
        <v>2.29</v>
      </c>
      <c r="G1485" s="20">
        <f t="shared" si="67"/>
        <v>30.4</v>
      </c>
      <c r="H1485" s="26">
        <f>LOOKUP(B1485,'Batch 8'!$K$34:$K$606,'Batch 8'!$P$34:$P$606)</f>
        <v>0.42949999999999999</v>
      </c>
      <c r="I1485" s="28">
        <f t="shared" si="68"/>
        <v>35.443685000000066</v>
      </c>
    </row>
    <row r="1486" spans="2:9" ht="20.100000000000001" customHeight="1" x14ac:dyDescent="0.2">
      <c r="B1486" s="20">
        <v>179</v>
      </c>
      <c r="C1486" s="20">
        <v>1470</v>
      </c>
      <c r="D1486" s="20">
        <f>LOOKUP(B1486,'Batch 8'!$K$34:$K$606,'Batch 8'!$L$34:$L$606)</f>
        <v>2270</v>
      </c>
      <c r="E1486" s="20">
        <f>LOOKUP(B1486,'Batch 8'!$C$34:$C$625,'Batch 8'!$E$34:$E$625)</f>
        <v>30400</v>
      </c>
      <c r="F1486" s="20">
        <f t="shared" si="66"/>
        <v>2.27</v>
      </c>
      <c r="G1486" s="20">
        <f t="shared" si="67"/>
        <v>30.4</v>
      </c>
      <c r="H1486" s="26">
        <f>LOOKUP(B1486,'Batch 8'!$K$34:$K$606,'Batch 8'!$P$34:$P$606)</f>
        <v>0.43099999999999999</v>
      </c>
      <c r="I1486" s="28">
        <f t="shared" si="68"/>
        <v>35.469500000000068</v>
      </c>
    </row>
    <row r="1487" spans="2:9" ht="20.100000000000001" customHeight="1" x14ac:dyDescent="0.2">
      <c r="B1487" s="20">
        <v>180</v>
      </c>
      <c r="C1487" s="20">
        <v>1471</v>
      </c>
      <c r="D1487" s="20">
        <f>LOOKUP(B1487,'Batch 8'!$K$34:$K$606,'Batch 8'!$L$34:$L$606)</f>
        <v>2240</v>
      </c>
      <c r="E1487" s="20">
        <f>LOOKUP(B1487,'Batch 8'!$C$34:$C$625,'Batch 8'!$E$34:$E$625)</f>
        <v>30400</v>
      </c>
      <c r="F1487" s="20">
        <f t="shared" si="66"/>
        <v>2.2400000000000002</v>
      </c>
      <c r="G1487" s="20">
        <f t="shared" si="67"/>
        <v>30.4</v>
      </c>
      <c r="H1487" s="26">
        <f>LOOKUP(B1487,'Batch 8'!$K$34:$K$606,'Batch 8'!$P$34:$P$606)</f>
        <v>0.43200000000000005</v>
      </c>
      <c r="I1487" s="28">
        <f t="shared" si="68"/>
        <v>35.495390000000064</v>
      </c>
    </row>
    <row r="1488" spans="2:9" ht="20.100000000000001" customHeight="1" x14ac:dyDescent="0.2">
      <c r="B1488" s="20">
        <v>181</v>
      </c>
      <c r="C1488" s="20">
        <v>1472</v>
      </c>
      <c r="D1488" s="20">
        <f>LOOKUP(B1488,'Batch 8'!$K$34:$K$606,'Batch 8'!$L$34:$L$606)</f>
        <v>2210</v>
      </c>
      <c r="E1488" s="20">
        <f>LOOKUP(B1488,'Batch 8'!$C$34:$C$625,'Batch 8'!$E$34:$E$625)</f>
        <v>30300</v>
      </c>
      <c r="F1488" s="20">
        <f t="shared" si="66"/>
        <v>2.21</v>
      </c>
      <c r="G1488" s="20">
        <f t="shared" si="67"/>
        <v>30.3</v>
      </c>
      <c r="H1488" s="26">
        <f>LOOKUP(B1488,'Batch 8'!$K$34:$K$606,'Batch 8'!$P$34:$P$606)</f>
        <v>0.4335</v>
      </c>
      <c r="I1488" s="28">
        <f t="shared" si="68"/>
        <v>35.521355000000064</v>
      </c>
    </row>
    <row r="1489" spans="2:9" ht="20.100000000000001" customHeight="1" x14ac:dyDescent="0.2">
      <c r="B1489" s="20">
        <v>182</v>
      </c>
      <c r="C1489" s="20">
        <v>1473</v>
      </c>
      <c r="D1489" s="20">
        <f>LOOKUP(B1489,'Batch 8'!$K$34:$K$606,'Batch 8'!$L$34:$L$606)</f>
        <v>2190</v>
      </c>
      <c r="E1489" s="20">
        <f>LOOKUP(B1489,'Batch 8'!$C$34:$C$625,'Batch 8'!$E$34:$E$625)</f>
        <v>30300</v>
      </c>
      <c r="F1489" s="20">
        <f t="shared" ref="F1489:F1552" si="69">D1489/1000</f>
        <v>2.19</v>
      </c>
      <c r="G1489" s="20">
        <f t="shared" ref="G1489:G1552" si="70">E1489/1000</f>
        <v>30.3</v>
      </c>
      <c r="H1489" s="26">
        <f>LOOKUP(B1489,'Batch 8'!$K$34:$K$606,'Batch 8'!$P$34:$P$606)</f>
        <v>0.434</v>
      </c>
      <c r="I1489" s="28">
        <f t="shared" si="68"/>
        <v>35.547380000000061</v>
      </c>
    </row>
    <row r="1490" spans="2:9" ht="20.100000000000001" customHeight="1" x14ac:dyDescent="0.2">
      <c r="B1490" s="20">
        <v>183</v>
      </c>
      <c r="C1490" s="20">
        <v>1474</v>
      </c>
      <c r="D1490" s="20">
        <f>LOOKUP(B1490,'Batch 8'!$K$34:$K$606,'Batch 8'!$L$34:$L$606)</f>
        <v>2160</v>
      </c>
      <c r="E1490" s="20">
        <f>LOOKUP(B1490,'Batch 8'!$C$34:$C$625,'Batch 8'!$E$34:$E$625)</f>
        <v>30400</v>
      </c>
      <c r="F1490" s="20">
        <f t="shared" si="69"/>
        <v>2.16</v>
      </c>
      <c r="G1490" s="20">
        <f t="shared" si="70"/>
        <v>30.4</v>
      </c>
      <c r="H1490" s="26">
        <f>LOOKUP(B1490,'Batch 8'!$K$34:$K$606,'Batch 8'!$P$34:$P$606)</f>
        <v>0.43600000000000005</v>
      </c>
      <c r="I1490" s="28">
        <f t="shared" ref="I1490:I1553" si="71">AVERAGE(H1490,H1489)*((C1490-C1489)/60)*3.6+I1489</f>
        <v>35.57348000000006</v>
      </c>
    </row>
    <row r="1491" spans="2:9" ht="20.100000000000001" customHeight="1" x14ac:dyDescent="0.2">
      <c r="B1491" s="20">
        <v>184</v>
      </c>
      <c r="C1491" s="20">
        <v>1475</v>
      </c>
      <c r="D1491" s="20">
        <f>LOOKUP(B1491,'Batch 8'!$K$34:$K$606,'Batch 8'!$L$34:$L$606)</f>
        <v>2130</v>
      </c>
      <c r="E1491" s="20">
        <f>LOOKUP(B1491,'Batch 8'!$C$34:$C$625,'Batch 8'!$E$34:$E$625)</f>
        <v>30400</v>
      </c>
      <c r="F1491" s="20">
        <f t="shared" si="69"/>
        <v>2.13</v>
      </c>
      <c r="G1491" s="20">
        <f t="shared" si="70"/>
        <v>30.4</v>
      </c>
      <c r="H1491" s="26">
        <f>LOOKUP(B1491,'Batch 8'!$K$34:$K$606,'Batch 8'!$P$34:$P$606)</f>
        <v>0.43700000000000006</v>
      </c>
      <c r="I1491" s="28">
        <f t="shared" si="71"/>
        <v>35.59967000000006</v>
      </c>
    </row>
    <row r="1492" spans="2:9" ht="20.100000000000001" customHeight="1" x14ac:dyDescent="0.2">
      <c r="B1492" s="20">
        <v>185</v>
      </c>
      <c r="C1492" s="20">
        <v>1476</v>
      </c>
      <c r="D1492" s="20">
        <f>LOOKUP(B1492,'Batch 8'!$K$34:$K$606,'Batch 8'!$L$34:$L$606)</f>
        <v>2100</v>
      </c>
      <c r="E1492" s="20">
        <f>LOOKUP(B1492,'Batch 8'!$C$34:$C$625,'Batch 8'!$E$34:$E$625)</f>
        <v>30300</v>
      </c>
      <c r="F1492" s="20">
        <f t="shared" si="69"/>
        <v>2.1</v>
      </c>
      <c r="G1492" s="20">
        <f t="shared" si="70"/>
        <v>30.3</v>
      </c>
      <c r="H1492" s="26">
        <f>LOOKUP(B1492,'Batch 8'!$K$34:$K$606,'Batch 8'!$P$34:$P$606)</f>
        <v>0.4385</v>
      </c>
      <c r="I1492" s="28">
        <f t="shared" si="71"/>
        <v>35.625935000000062</v>
      </c>
    </row>
    <row r="1493" spans="2:9" ht="20.100000000000001" customHeight="1" x14ac:dyDescent="0.2">
      <c r="B1493" s="20">
        <v>186</v>
      </c>
      <c r="C1493" s="20">
        <v>1477</v>
      </c>
      <c r="D1493" s="20">
        <f>LOOKUP(B1493,'Batch 8'!$K$34:$K$606,'Batch 8'!$L$34:$L$606)</f>
        <v>2080</v>
      </c>
      <c r="E1493" s="20">
        <f>LOOKUP(B1493,'Batch 8'!$C$34:$C$625,'Batch 8'!$E$34:$E$625)</f>
        <v>30300</v>
      </c>
      <c r="F1493" s="20">
        <f t="shared" si="69"/>
        <v>2.08</v>
      </c>
      <c r="G1493" s="20">
        <f t="shared" si="70"/>
        <v>30.3</v>
      </c>
      <c r="H1493" s="26">
        <f>LOOKUP(B1493,'Batch 8'!$K$34:$K$606,'Batch 8'!$P$34:$P$606)</f>
        <v>0.44000000000000006</v>
      </c>
      <c r="I1493" s="28">
        <f t="shared" si="71"/>
        <v>35.652290000000065</v>
      </c>
    </row>
    <row r="1494" spans="2:9" ht="20.100000000000001" customHeight="1" x14ac:dyDescent="0.2">
      <c r="B1494" s="20">
        <v>187</v>
      </c>
      <c r="C1494" s="20">
        <v>1478</v>
      </c>
      <c r="D1494" s="20">
        <f>LOOKUP(B1494,'Batch 8'!$K$34:$K$606,'Batch 8'!$L$34:$L$606)</f>
        <v>2050</v>
      </c>
      <c r="E1494" s="20">
        <f>LOOKUP(B1494,'Batch 8'!$C$34:$C$625,'Batch 8'!$E$34:$E$625)</f>
        <v>30400</v>
      </c>
      <c r="F1494" s="20">
        <f t="shared" si="69"/>
        <v>2.0499999999999998</v>
      </c>
      <c r="G1494" s="20">
        <f t="shared" si="70"/>
        <v>30.4</v>
      </c>
      <c r="H1494" s="26">
        <f>LOOKUP(B1494,'Batch 8'!$K$34:$K$606,'Batch 8'!$P$34:$P$606)</f>
        <v>0.44050000000000006</v>
      </c>
      <c r="I1494" s="28">
        <f t="shared" si="71"/>
        <v>35.678705000000065</v>
      </c>
    </row>
    <row r="1495" spans="2:9" ht="20.100000000000001" customHeight="1" x14ac:dyDescent="0.2">
      <c r="B1495" s="20">
        <v>188</v>
      </c>
      <c r="C1495" s="20">
        <v>1479</v>
      </c>
      <c r="D1495" s="20">
        <f>LOOKUP(B1495,'Batch 8'!$K$34:$K$606,'Batch 8'!$L$34:$L$606)</f>
        <v>2020</v>
      </c>
      <c r="E1495" s="20">
        <f>LOOKUP(B1495,'Batch 8'!$C$34:$C$625,'Batch 8'!$E$34:$E$625)</f>
        <v>30400</v>
      </c>
      <c r="F1495" s="20">
        <f t="shared" si="69"/>
        <v>2.02</v>
      </c>
      <c r="G1495" s="20">
        <f t="shared" si="70"/>
        <v>30.4</v>
      </c>
      <c r="H1495" s="26">
        <f>LOOKUP(B1495,'Batch 8'!$K$34:$K$606,'Batch 8'!$P$34:$P$606)</f>
        <v>0.443</v>
      </c>
      <c r="I1495" s="28">
        <f t="shared" si="71"/>
        <v>35.705210000000065</v>
      </c>
    </row>
    <row r="1496" spans="2:9" ht="20.100000000000001" customHeight="1" x14ac:dyDescent="0.2">
      <c r="B1496" s="20">
        <v>189</v>
      </c>
      <c r="C1496" s="20">
        <v>1480</v>
      </c>
      <c r="D1496" s="20">
        <f>LOOKUP(B1496,'Batch 8'!$K$34:$K$606,'Batch 8'!$L$34:$L$606)</f>
        <v>1995</v>
      </c>
      <c r="E1496" s="20">
        <f>LOOKUP(B1496,'Batch 8'!$C$34:$C$625,'Batch 8'!$E$34:$E$625)</f>
        <v>30400</v>
      </c>
      <c r="F1496" s="20">
        <f t="shared" si="69"/>
        <v>1.9950000000000001</v>
      </c>
      <c r="G1496" s="20">
        <f t="shared" si="70"/>
        <v>30.4</v>
      </c>
      <c r="H1496" s="26">
        <f>LOOKUP(B1496,'Batch 8'!$K$34:$K$606,'Batch 8'!$P$34:$P$606)</f>
        <v>0.44400000000000006</v>
      </c>
      <c r="I1496" s="28">
        <f t="shared" si="71"/>
        <v>35.731820000000063</v>
      </c>
    </row>
    <row r="1497" spans="2:9" ht="20.100000000000001" customHeight="1" x14ac:dyDescent="0.2">
      <c r="B1497" s="20">
        <v>190</v>
      </c>
      <c r="C1497" s="20">
        <v>1481</v>
      </c>
      <c r="D1497" s="20">
        <f>LOOKUP(B1497,'Batch 8'!$K$34:$K$606,'Batch 8'!$L$34:$L$606)</f>
        <v>1968</v>
      </c>
      <c r="E1497" s="20">
        <f>LOOKUP(B1497,'Batch 8'!$C$34:$C$625,'Batch 8'!$E$34:$E$625)</f>
        <v>30400</v>
      </c>
      <c r="F1497" s="20">
        <f t="shared" si="69"/>
        <v>1.968</v>
      </c>
      <c r="G1497" s="20">
        <f t="shared" si="70"/>
        <v>30.4</v>
      </c>
      <c r="H1497" s="26">
        <f>LOOKUP(B1497,'Batch 8'!$K$34:$K$606,'Batch 8'!$P$34:$P$606)</f>
        <v>0.44550000000000001</v>
      </c>
      <c r="I1497" s="28">
        <f t="shared" si="71"/>
        <v>35.758505000000063</v>
      </c>
    </row>
    <row r="1498" spans="2:9" ht="20.100000000000001" customHeight="1" x14ac:dyDescent="0.2">
      <c r="B1498" s="20">
        <v>191</v>
      </c>
      <c r="C1498" s="20">
        <v>1482</v>
      </c>
      <c r="D1498" s="20">
        <f>LOOKUP(B1498,'Batch 8'!$K$34:$K$606,'Batch 8'!$L$34:$L$606)</f>
        <v>1941</v>
      </c>
      <c r="E1498" s="20">
        <f>LOOKUP(B1498,'Batch 8'!$C$34:$C$625,'Batch 8'!$E$34:$E$625)</f>
        <v>30400</v>
      </c>
      <c r="F1498" s="20">
        <f t="shared" si="69"/>
        <v>1.9410000000000001</v>
      </c>
      <c r="G1498" s="20">
        <f t="shared" si="70"/>
        <v>30.4</v>
      </c>
      <c r="H1498" s="26">
        <f>LOOKUP(B1498,'Batch 8'!$K$34:$K$606,'Batch 8'!$P$34:$P$606)</f>
        <v>0.44750000000000001</v>
      </c>
      <c r="I1498" s="28">
        <f t="shared" si="71"/>
        <v>35.785295000000062</v>
      </c>
    </row>
    <row r="1499" spans="2:9" ht="20.100000000000001" customHeight="1" x14ac:dyDescent="0.2">
      <c r="B1499" s="20">
        <v>192</v>
      </c>
      <c r="C1499" s="20">
        <v>1483</v>
      </c>
      <c r="D1499" s="20">
        <f>LOOKUP(B1499,'Batch 8'!$K$34:$K$606,'Batch 8'!$L$34:$L$606)</f>
        <v>1914</v>
      </c>
      <c r="E1499" s="20">
        <f>LOOKUP(B1499,'Batch 8'!$C$34:$C$625,'Batch 8'!$E$34:$E$625)</f>
        <v>30400</v>
      </c>
      <c r="F1499" s="20">
        <f t="shared" si="69"/>
        <v>1.9139999999999999</v>
      </c>
      <c r="G1499" s="20">
        <f t="shared" si="70"/>
        <v>30.4</v>
      </c>
      <c r="H1499" s="26">
        <f>LOOKUP(B1499,'Batch 8'!$K$34:$K$606,'Batch 8'!$P$34:$P$606)</f>
        <v>0.44900000000000007</v>
      </c>
      <c r="I1499" s="28">
        <f t="shared" si="71"/>
        <v>35.812190000000065</v>
      </c>
    </row>
    <row r="1500" spans="2:9" ht="20.100000000000001" customHeight="1" x14ac:dyDescent="0.2">
      <c r="B1500" s="20">
        <v>193</v>
      </c>
      <c r="C1500" s="20">
        <v>1484</v>
      </c>
      <c r="D1500" s="20">
        <f>LOOKUP(B1500,'Batch 8'!$K$34:$K$606,'Batch 8'!$L$34:$L$606)</f>
        <v>1888</v>
      </c>
      <c r="E1500" s="20">
        <f>LOOKUP(B1500,'Batch 8'!$C$34:$C$625,'Batch 8'!$E$34:$E$625)</f>
        <v>30300</v>
      </c>
      <c r="F1500" s="20">
        <f t="shared" si="69"/>
        <v>1.8879999999999999</v>
      </c>
      <c r="G1500" s="20">
        <f t="shared" si="70"/>
        <v>30.3</v>
      </c>
      <c r="H1500" s="26">
        <f>LOOKUP(B1500,'Batch 8'!$K$34:$K$606,'Batch 8'!$P$34:$P$606)</f>
        <v>0.45</v>
      </c>
      <c r="I1500" s="28">
        <f t="shared" si="71"/>
        <v>35.839160000000064</v>
      </c>
    </row>
    <row r="1501" spans="2:9" ht="20.100000000000001" customHeight="1" x14ac:dyDescent="0.2">
      <c r="B1501" s="20">
        <v>194</v>
      </c>
      <c r="C1501" s="20">
        <v>1485</v>
      </c>
      <c r="D1501" s="20">
        <f>LOOKUP(B1501,'Batch 8'!$K$34:$K$606,'Batch 8'!$L$34:$L$606)</f>
        <v>1862</v>
      </c>
      <c r="E1501" s="20">
        <f>LOOKUP(B1501,'Batch 8'!$C$34:$C$625,'Batch 8'!$E$34:$E$625)</f>
        <v>30300</v>
      </c>
      <c r="F1501" s="20">
        <f t="shared" si="69"/>
        <v>1.8620000000000001</v>
      </c>
      <c r="G1501" s="20">
        <f t="shared" si="70"/>
        <v>30.3</v>
      </c>
      <c r="H1501" s="26">
        <f>LOOKUP(B1501,'Batch 8'!$K$34:$K$606,'Batch 8'!$P$34:$P$606)</f>
        <v>0.45250000000000007</v>
      </c>
      <c r="I1501" s="28">
        <f t="shared" si="71"/>
        <v>35.866235000000067</v>
      </c>
    </row>
    <row r="1502" spans="2:9" ht="20.100000000000001" customHeight="1" x14ac:dyDescent="0.2">
      <c r="B1502" s="20">
        <v>195</v>
      </c>
      <c r="C1502" s="20">
        <v>1486</v>
      </c>
      <c r="D1502" s="20">
        <f>LOOKUP(B1502,'Batch 8'!$K$34:$K$606,'Batch 8'!$L$34:$L$606)</f>
        <v>1835</v>
      </c>
      <c r="E1502" s="20">
        <f>LOOKUP(B1502,'Batch 8'!$C$34:$C$625,'Batch 8'!$E$34:$E$625)</f>
        <v>30300</v>
      </c>
      <c r="F1502" s="20">
        <f t="shared" si="69"/>
        <v>1.835</v>
      </c>
      <c r="G1502" s="20">
        <f t="shared" si="70"/>
        <v>30.3</v>
      </c>
      <c r="H1502" s="26">
        <f>LOOKUP(B1502,'Batch 8'!$K$34:$K$606,'Batch 8'!$P$34:$P$606)</f>
        <v>0.45350000000000001</v>
      </c>
      <c r="I1502" s="28">
        <f t="shared" si="71"/>
        <v>35.893415000000068</v>
      </c>
    </row>
    <row r="1503" spans="2:9" ht="20.100000000000001" customHeight="1" x14ac:dyDescent="0.2">
      <c r="B1503" s="20">
        <v>196</v>
      </c>
      <c r="C1503" s="20">
        <v>1487</v>
      </c>
      <c r="D1503" s="20">
        <f>LOOKUP(B1503,'Batch 8'!$K$34:$K$606,'Batch 8'!$L$34:$L$606)</f>
        <v>1809</v>
      </c>
      <c r="E1503" s="20">
        <f>LOOKUP(B1503,'Batch 8'!$C$34:$C$625,'Batch 8'!$E$34:$E$625)</f>
        <v>30400</v>
      </c>
      <c r="F1503" s="20">
        <f t="shared" si="69"/>
        <v>1.8089999999999999</v>
      </c>
      <c r="G1503" s="20">
        <f t="shared" si="70"/>
        <v>30.4</v>
      </c>
      <c r="H1503" s="26">
        <f>LOOKUP(B1503,'Batch 8'!$K$34:$K$606,'Batch 8'!$P$34:$P$606)</f>
        <v>0.45600000000000007</v>
      </c>
      <c r="I1503" s="28">
        <f t="shared" si="71"/>
        <v>35.920700000000068</v>
      </c>
    </row>
    <row r="1504" spans="2:9" ht="20.100000000000001" customHeight="1" x14ac:dyDescent="0.2">
      <c r="B1504" s="20">
        <v>197</v>
      </c>
      <c r="C1504" s="20">
        <v>1488</v>
      </c>
      <c r="D1504" s="20">
        <f>LOOKUP(B1504,'Batch 8'!$K$34:$K$606,'Batch 8'!$L$34:$L$606)</f>
        <v>1782</v>
      </c>
      <c r="E1504" s="20">
        <f>LOOKUP(B1504,'Batch 8'!$C$34:$C$625,'Batch 8'!$E$34:$E$625)</f>
        <v>30400</v>
      </c>
      <c r="F1504" s="20">
        <f t="shared" si="69"/>
        <v>1.782</v>
      </c>
      <c r="G1504" s="20">
        <f t="shared" si="70"/>
        <v>30.4</v>
      </c>
      <c r="H1504" s="26">
        <f>LOOKUP(B1504,'Batch 8'!$K$34:$K$606,'Batch 8'!$P$34:$P$606)</f>
        <v>0.45700000000000007</v>
      </c>
      <c r="I1504" s="28">
        <f t="shared" si="71"/>
        <v>35.948090000000064</v>
      </c>
    </row>
    <row r="1505" spans="2:9" ht="20.100000000000001" customHeight="1" x14ac:dyDescent="0.2">
      <c r="B1505" s="20">
        <v>198</v>
      </c>
      <c r="C1505" s="20">
        <v>1489</v>
      </c>
      <c r="D1505" s="20">
        <f>LOOKUP(B1505,'Batch 8'!$K$34:$K$606,'Batch 8'!$L$34:$L$606)</f>
        <v>1756</v>
      </c>
      <c r="E1505" s="20">
        <f>LOOKUP(B1505,'Batch 8'!$C$34:$C$625,'Batch 8'!$E$34:$E$625)</f>
        <v>30300</v>
      </c>
      <c r="F1505" s="20">
        <f t="shared" si="69"/>
        <v>1.756</v>
      </c>
      <c r="G1505" s="20">
        <f t="shared" si="70"/>
        <v>30.3</v>
      </c>
      <c r="H1505" s="26">
        <f>LOOKUP(B1505,'Batch 8'!$K$34:$K$606,'Batch 8'!$P$34:$P$606)</f>
        <v>0.45950000000000002</v>
      </c>
      <c r="I1505" s="28">
        <f t="shared" si="71"/>
        <v>35.975585000000066</v>
      </c>
    </row>
    <row r="1506" spans="2:9" ht="20.100000000000001" customHeight="1" x14ac:dyDescent="0.2">
      <c r="B1506" s="20">
        <v>199</v>
      </c>
      <c r="C1506" s="20">
        <v>1490</v>
      </c>
      <c r="D1506" s="20">
        <f>LOOKUP(B1506,'Batch 8'!$K$34:$K$606,'Batch 8'!$L$34:$L$606)</f>
        <v>1729</v>
      </c>
      <c r="E1506" s="20">
        <f>LOOKUP(B1506,'Batch 8'!$C$34:$C$625,'Batch 8'!$E$34:$E$625)</f>
        <v>30400</v>
      </c>
      <c r="F1506" s="20">
        <f t="shared" si="69"/>
        <v>1.7290000000000001</v>
      </c>
      <c r="G1506" s="20">
        <f t="shared" si="70"/>
        <v>30.4</v>
      </c>
      <c r="H1506" s="26">
        <f>LOOKUP(B1506,'Batch 8'!$K$34:$K$606,'Batch 8'!$P$34:$P$606)</f>
        <v>0.46200000000000002</v>
      </c>
      <c r="I1506" s="28">
        <f t="shared" si="71"/>
        <v>36.003230000000066</v>
      </c>
    </row>
    <row r="1507" spans="2:9" ht="20.100000000000001" customHeight="1" x14ac:dyDescent="0.2">
      <c r="B1507" s="20">
        <v>200</v>
      </c>
      <c r="C1507" s="20">
        <v>1491</v>
      </c>
      <c r="D1507" s="20">
        <f>LOOKUP(B1507,'Batch 8'!$K$34:$K$606,'Batch 8'!$L$34:$L$606)</f>
        <v>1702</v>
      </c>
      <c r="E1507" s="20">
        <f>LOOKUP(B1507,'Batch 8'!$C$34:$C$625,'Batch 8'!$E$34:$E$625)</f>
        <v>30300</v>
      </c>
      <c r="F1507" s="20">
        <f t="shared" si="69"/>
        <v>1.702</v>
      </c>
      <c r="G1507" s="20">
        <f t="shared" si="70"/>
        <v>30.3</v>
      </c>
      <c r="H1507" s="26">
        <f>LOOKUP(B1507,'Batch 8'!$K$34:$K$606,'Batch 8'!$P$34:$P$606)</f>
        <v>0.46200000000000002</v>
      </c>
      <c r="I1507" s="28">
        <f t="shared" si="71"/>
        <v>36.030950000000068</v>
      </c>
    </row>
    <row r="1508" spans="2:9" ht="20.100000000000001" customHeight="1" x14ac:dyDescent="0.2">
      <c r="B1508" s="20">
        <v>201</v>
      </c>
      <c r="C1508" s="20">
        <v>1492</v>
      </c>
      <c r="D1508" s="20">
        <f>LOOKUP(B1508,'Batch 8'!$K$34:$K$606,'Batch 8'!$L$34:$L$606)</f>
        <v>1676</v>
      </c>
      <c r="E1508" s="20">
        <f>LOOKUP(B1508,'Batch 8'!$C$34:$C$625,'Batch 8'!$E$34:$E$625)</f>
        <v>30400</v>
      </c>
      <c r="F1508" s="20">
        <f t="shared" si="69"/>
        <v>1.6759999999999999</v>
      </c>
      <c r="G1508" s="20">
        <f t="shared" si="70"/>
        <v>30.4</v>
      </c>
      <c r="H1508" s="26">
        <f>LOOKUP(B1508,'Batch 8'!$K$34:$K$606,'Batch 8'!$P$34:$P$606)</f>
        <v>0.46500000000000008</v>
      </c>
      <c r="I1508" s="28">
        <f t="shared" si="71"/>
        <v>36.058760000000071</v>
      </c>
    </row>
    <row r="1509" spans="2:9" ht="20.100000000000001" customHeight="1" x14ac:dyDescent="0.2">
      <c r="B1509" s="20">
        <v>202</v>
      </c>
      <c r="C1509" s="20">
        <v>1493</v>
      </c>
      <c r="D1509" s="20">
        <f>LOOKUP(B1509,'Batch 8'!$K$34:$K$606,'Batch 8'!$L$34:$L$606)</f>
        <v>1650</v>
      </c>
      <c r="E1509" s="20">
        <f>LOOKUP(B1509,'Batch 8'!$C$34:$C$625,'Batch 8'!$E$34:$E$625)</f>
        <v>30400</v>
      </c>
      <c r="F1509" s="20">
        <f t="shared" si="69"/>
        <v>1.65</v>
      </c>
      <c r="G1509" s="20">
        <f t="shared" si="70"/>
        <v>30.4</v>
      </c>
      <c r="H1509" s="26">
        <f>LOOKUP(B1509,'Batch 8'!$K$34:$K$606,'Batch 8'!$P$34:$P$606)</f>
        <v>0.46650000000000003</v>
      </c>
      <c r="I1509" s="28">
        <f t="shared" si="71"/>
        <v>36.086705000000073</v>
      </c>
    </row>
    <row r="1510" spans="2:9" ht="20.100000000000001" customHeight="1" x14ac:dyDescent="0.2">
      <c r="B1510" s="20">
        <v>203</v>
      </c>
      <c r="C1510" s="20">
        <v>1494</v>
      </c>
      <c r="D1510" s="20">
        <f>LOOKUP(B1510,'Batch 8'!$K$34:$K$606,'Batch 8'!$L$34:$L$606)</f>
        <v>1624</v>
      </c>
      <c r="E1510" s="20">
        <f>LOOKUP(B1510,'Batch 8'!$C$34:$C$625,'Batch 8'!$E$34:$E$625)</f>
        <v>30400</v>
      </c>
      <c r="F1510" s="20">
        <f t="shared" si="69"/>
        <v>1.6240000000000001</v>
      </c>
      <c r="G1510" s="20">
        <f t="shared" si="70"/>
        <v>30.4</v>
      </c>
      <c r="H1510" s="26">
        <f>LOOKUP(B1510,'Batch 8'!$K$34:$K$606,'Batch 8'!$P$34:$P$606)</f>
        <v>0.46900000000000008</v>
      </c>
      <c r="I1510" s="28">
        <f t="shared" si="71"/>
        <v>36.114770000000071</v>
      </c>
    </row>
    <row r="1511" spans="2:9" ht="20.100000000000001" customHeight="1" x14ac:dyDescent="0.2">
      <c r="B1511" s="20">
        <v>204</v>
      </c>
      <c r="C1511" s="20">
        <v>1495</v>
      </c>
      <c r="D1511" s="20">
        <f>LOOKUP(B1511,'Batch 8'!$K$34:$K$606,'Batch 8'!$L$34:$L$606)</f>
        <v>1598</v>
      </c>
      <c r="E1511" s="20">
        <f>LOOKUP(B1511,'Batch 8'!$C$34:$C$625,'Batch 8'!$E$34:$E$625)</f>
        <v>30300</v>
      </c>
      <c r="F1511" s="20">
        <f t="shared" si="69"/>
        <v>1.5980000000000001</v>
      </c>
      <c r="G1511" s="20">
        <f t="shared" si="70"/>
        <v>30.3</v>
      </c>
      <c r="H1511" s="26">
        <f>LOOKUP(B1511,'Batch 8'!$K$34:$K$606,'Batch 8'!$P$34:$P$606)</f>
        <v>0.47150000000000003</v>
      </c>
      <c r="I1511" s="28">
        <f t="shared" si="71"/>
        <v>36.142985000000074</v>
      </c>
    </row>
    <row r="1512" spans="2:9" ht="20.100000000000001" customHeight="1" x14ac:dyDescent="0.2">
      <c r="B1512" s="20">
        <v>205</v>
      </c>
      <c r="C1512" s="20">
        <v>1496</v>
      </c>
      <c r="D1512" s="20">
        <f>LOOKUP(B1512,'Batch 8'!$K$34:$K$606,'Batch 8'!$L$34:$L$606)</f>
        <v>1572</v>
      </c>
      <c r="E1512" s="20">
        <f>LOOKUP(B1512,'Batch 8'!$C$34:$C$625,'Batch 8'!$E$34:$E$625)</f>
        <v>30300</v>
      </c>
      <c r="F1512" s="20">
        <f t="shared" si="69"/>
        <v>1.5720000000000001</v>
      </c>
      <c r="G1512" s="20">
        <f t="shared" si="70"/>
        <v>30.3</v>
      </c>
      <c r="H1512" s="26">
        <f>LOOKUP(B1512,'Batch 8'!$K$34:$K$606,'Batch 8'!$P$34:$P$606)</f>
        <v>0.47400000000000003</v>
      </c>
      <c r="I1512" s="28">
        <f t="shared" si="71"/>
        <v>36.171350000000075</v>
      </c>
    </row>
    <row r="1513" spans="2:9" ht="20.100000000000001" customHeight="1" x14ac:dyDescent="0.2">
      <c r="B1513" s="20">
        <v>206</v>
      </c>
      <c r="C1513" s="20">
        <v>1497</v>
      </c>
      <c r="D1513" s="20">
        <f>LOOKUP(B1513,'Batch 8'!$K$34:$K$606,'Batch 8'!$L$34:$L$606)</f>
        <v>1546</v>
      </c>
      <c r="E1513" s="20">
        <f>LOOKUP(B1513,'Batch 8'!$C$34:$C$625,'Batch 8'!$E$34:$E$625)</f>
        <v>30300</v>
      </c>
      <c r="F1513" s="20">
        <f t="shared" si="69"/>
        <v>1.546</v>
      </c>
      <c r="G1513" s="20">
        <f t="shared" si="70"/>
        <v>30.3</v>
      </c>
      <c r="H1513" s="26">
        <f>LOOKUP(B1513,'Batch 8'!$K$34:$K$606,'Batch 8'!$P$34:$P$606)</f>
        <v>0.47599999999999998</v>
      </c>
      <c r="I1513" s="28">
        <f t="shared" si="71"/>
        <v>36.199850000000076</v>
      </c>
    </row>
    <row r="1514" spans="2:9" ht="20.100000000000001" customHeight="1" x14ac:dyDescent="0.2">
      <c r="B1514" s="20">
        <v>207</v>
      </c>
      <c r="C1514" s="20">
        <v>1498</v>
      </c>
      <c r="D1514" s="20">
        <f>LOOKUP(B1514,'Batch 8'!$K$34:$K$606,'Batch 8'!$L$34:$L$606)</f>
        <v>1520</v>
      </c>
      <c r="E1514" s="20">
        <f>LOOKUP(B1514,'Batch 8'!$C$34:$C$625,'Batch 8'!$E$34:$E$625)</f>
        <v>30400</v>
      </c>
      <c r="F1514" s="20">
        <f t="shared" si="69"/>
        <v>1.52</v>
      </c>
      <c r="G1514" s="20">
        <f t="shared" si="70"/>
        <v>30.4</v>
      </c>
      <c r="H1514" s="26">
        <f>LOOKUP(B1514,'Batch 8'!$K$34:$K$606,'Batch 8'!$P$34:$P$606)</f>
        <v>0.47850000000000004</v>
      </c>
      <c r="I1514" s="28">
        <f t="shared" si="71"/>
        <v>36.228485000000077</v>
      </c>
    </row>
    <row r="1515" spans="2:9" ht="20.100000000000001" customHeight="1" x14ac:dyDescent="0.2">
      <c r="B1515" s="20">
        <v>208</v>
      </c>
      <c r="C1515" s="20">
        <v>1499</v>
      </c>
      <c r="D1515" s="20">
        <f>LOOKUP(B1515,'Batch 8'!$K$34:$K$606,'Batch 8'!$L$34:$L$606)</f>
        <v>1493</v>
      </c>
      <c r="E1515" s="20">
        <f>LOOKUP(B1515,'Batch 8'!$C$34:$C$625,'Batch 8'!$E$34:$E$625)</f>
        <v>30300</v>
      </c>
      <c r="F1515" s="20">
        <f t="shared" si="69"/>
        <v>1.4930000000000001</v>
      </c>
      <c r="G1515" s="20">
        <f t="shared" si="70"/>
        <v>30.3</v>
      </c>
      <c r="H1515" s="26">
        <f>LOOKUP(B1515,'Batch 8'!$K$34:$K$606,'Batch 8'!$P$34:$P$606)</f>
        <v>0.48</v>
      </c>
      <c r="I1515" s="28">
        <f t="shared" si="71"/>
        <v>36.257240000000074</v>
      </c>
    </row>
    <row r="1516" spans="2:9" ht="20.100000000000001" customHeight="1" x14ac:dyDescent="0.2">
      <c r="B1516" s="20">
        <v>209</v>
      </c>
      <c r="C1516" s="20">
        <v>1500</v>
      </c>
      <c r="D1516" s="20">
        <f>LOOKUP(B1516,'Batch 8'!$K$34:$K$606,'Batch 8'!$L$34:$L$606)</f>
        <v>1468</v>
      </c>
      <c r="E1516" s="20">
        <f>LOOKUP(B1516,'Batch 8'!$C$34:$C$625,'Batch 8'!$E$34:$E$625)</f>
        <v>30300</v>
      </c>
      <c r="F1516" s="20">
        <f t="shared" si="69"/>
        <v>1.468</v>
      </c>
      <c r="G1516" s="20">
        <f t="shared" si="70"/>
        <v>30.3</v>
      </c>
      <c r="H1516" s="26">
        <f>LOOKUP(B1516,'Batch 8'!$K$34:$K$606,'Batch 8'!$P$34:$P$606)</f>
        <v>0.48300000000000004</v>
      </c>
      <c r="I1516" s="28">
        <f t="shared" si="71"/>
        <v>36.286130000000071</v>
      </c>
    </row>
    <row r="1517" spans="2:9" ht="20.100000000000001" customHeight="1" x14ac:dyDescent="0.2">
      <c r="B1517" s="20">
        <v>210</v>
      </c>
      <c r="C1517" s="20">
        <v>1501</v>
      </c>
      <c r="D1517" s="20">
        <f>LOOKUP(B1517,'Batch 8'!$K$34:$K$606,'Batch 8'!$L$34:$L$606)</f>
        <v>1441</v>
      </c>
      <c r="E1517" s="20">
        <f>LOOKUP(B1517,'Batch 8'!$C$34:$C$625,'Batch 8'!$E$34:$E$625)</f>
        <v>30400</v>
      </c>
      <c r="F1517" s="20">
        <f t="shared" si="69"/>
        <v>1.4410000000000001</v>
      </c>
      <c r="G1517" s="20">
        <f t="shared" si="70"/>
        <v>30.4</v>
      </c>
      <c r="H1517" s="26">
        <f>LOOKUP(B1517,'Batch 8'!$K$34:$K$606,'Batch 8'!$P$34:$P$606)</f>
        <v>0.48550000000000004</v>
      </c>
      <c r="I1517" s="28">
        <f t="shared" si="71"/>
        <v>36.315185000000071</v>
      </c>
    </row>
    <row r="1518" spans="2:9" ht="20.100000000000001" customHeight="1" x14ac:dyDescent="0.2">
      <c r="B1518" s="20">
        <v>211</v>
      </c>
      <c r="C1518" s="20">
        <v>1502</v>
      </c>
      <c r="D1518" s="20">
        <f>LOOKUP(B1518,'Batch 8'!$K$34:$K$606,'Batch 8'!$L$34:$L$606)</f>
        <v>1415</v>
      </c>
      <c r="E1518" s="20">
        <f>LOOKUP(B1518,'Batch 8'!$C$34:$C$625,'Batch 8'!$E$34:$E$625)</f>
        <v>30300</v>
      </c>
      <c r="F1518" s="20">
        <f t="shared" si="69"/>
        <v>1.415</v>
      </c>
      <c r="G1518" s="20">
        <f t="shared" si="70"/>
        <v>30.3</v>
      </c>
      <c r="H1518" s="26">
        <f>LOOKUP(B1518,'Batch 8'!$K$34:$K$606,'Batch 8'!$P$34:$P$606)</f>
        <v>0.48799999999999999</v>
      </c>
      <c r="I1518" s="28">
        <f t="shared" si="71"/>
        <v>36.344390000000068</v>
      </c>
    </row>
    <row r="1519" spans="2:9" ht="20.100000000000001" customHeight="1" x14ac:dyDescent="0.2">
      <c r="B1519" s="20">
        <v>212</v>
      </c>
      <c r="C1519" s="20">
        <v>1503</v>
      </c>
      <c r="D1519" s="20">
        <f>LOOKUP(B1519,'Batch 8'!$K$34:$K$606,'Batch 8'!$L$34:$L$606)</f>
        <v>1389</v>
      </c>
      <c r="E1519" s="20">
        <f>LOOKUP(B1519,'Batch 8'!$C$34:$C$625,'Batch 8'!$E$34:$E$625)</f>
        <v>30300</v>
      </c>
      <c r="F1519" s="20">
        <f t="shared" si="69"/>
        <v>1.389</v>
      </c>
      <c r="G1519" s="20">
        <f t="shared" si="70"/>
        <v>30.3</v>
      </c>
      <c r="H1519" s="26">
        <f>LOOKUP(B1519,'Batch 8'!$K$34:$K$606,'Batch 8'!$P$34:$P$606)</f>
        <v>0.49100000000000005</v>
      </c>
      <c r="I1519" s="28">
        <f t="shared" si="71"/>
        <v>36.373760000000068</v>
      </c>
    </row>
    <row r="1520" spans="2:9" ht="20.100000000000001" customHeight="1" x14ac:dyDescent="0.2">
      <c r="B1520" s="20">
        <v>213</v>
      </c>
      <c r="C1520" s="20">
        <v>1504</v>
      </c>
      <c r="D1520" s="20">
        <f>LOOKUP(B1520,'Batch 8'!$K$34:$K$606,'Batch 8'!$L$34:$L$606)</f>
        <v>1363</v>
      </c>
      <c r="E1520" s="20">
        <f>LOOKUP(B1520,'Batch 8'!$C$34:$C$625,'Batch 8'!$E$34:$E$625)</f>
        <v>30400</v>
      </c>
      <c r="F1520" s="20">
        <f t="shared" si="69"/>
        <v>1.363</v>
      </c>
      <c r="G1520" s="20">
        <f t="shared" si="70"/>
        <v>30.4</v>
      </c>
      <c r="H1520" s="26">
        <f>LOOKUP(B1520,'Batch 8'!$K$34:$K$606,'Batch 8'!$P$34:$P$606)</f>
        <v>0.49350000000000005</v>
      </c>
      <c r="I1520" s="28">
        <f t="shared" si="71"/>
        <v>36.403295000000071</v>
      </c>
    </row>
    <row r="1521" spans="1:9" ht="20.100000000000001" customHeight="1" x14ac:dyDescent="0.2">
      <c r="B1521" s="20">
        <v>214</v>
      </c>
      <c r="C1521" s="20">
        <v>1505</v>
      </c>
      <c r="D1521" s="20">
        <f>LOOKUP(B1521,'Batch 8'!$K$34:$K$606,'Batch 8'!$L$34:$L$606)</f>
        <v>1338</v>
      </c>
      <c r="E1521" s="20">
        <f>LOOKUP(B1521,'Batch 8'!$C$34:$C$625,'Batch 8'!$E$34:$E$625)</f>
        <v>30400</v>
      </c>
      <c r="F1521" s="20">
        <f t="shared" si="69"/>
        <v>1.3380000000000001</v>
      </c>
      <c r="G1521" s="20">
        <f t="shared" si="70"/>
        <v>30.4</v>
      </c>
      <c r="H1521" s="26">
        <f>LOOKUP(B1521,'Batch 8'!$K$34:$K$606,'Batch 8'!$P$34:$P$606)</f>
        <v>0.4975</v>
      </c>
      <c r="I1521" s="28">
        <f t="shared" si="71"/>
        <v>36.433025000000072</v>
      </c>
    </row>
    <row r="1522" spans="1:9" ht="20.100000000000001" customHeight="1" x14ac:dyDescent="0.2">
      <c r="B1522" s="20">
        <v>215</v>
      </c>
      <c r="C1522" s="20">
        <v>1506</v>
      </c>
      <c r="D1522" s="20">
        <f>LOOKUP(B1522,'Batch 8'!$K$34:$K$606,'Batch 8'!$L$34:$L$606)</f>
        <v>1312</v>
      </c>
      <c r="E1522" s="20">
        <f>LOOKUP(B1522,'Batch 8'!$C$34:$C$625,'Batch 8'!$E$34:$E$625)</f>
        <v>30300</v>
      </c>
      <c r="F1522" s="20">
        <f t="shared" si="69"/>
        <v>1.3120000000000001</v>
      </c>
      <c r="G1522" s="20">
        <f t="shared" si="70"/>
        <v>30.3</v>
      </c>
      <c r="H1522" s="26">
        <f>LOOKUP(B1522,'Batch 8'!$K$34:$K$606,'Batch 8'!$P$34:$P$606)</f>
        <v>0.5</v>
      </c>
      <c r="I1522" s="28">
        <f t="shared" si="71"/>
        <v>36.46295000000007</v>
      </c>
    </row>
    <row r="1523" spans="1:9" ht="20.100000000000001" customHeight="1" x14ac:dyDescent="0.2">
      <c r="B1523" s="20">
        <v>216</v>
      </c>
      <c r="C1523" s="20">
        <v>1507</v>
      </c>
      <c r="D1523" s="20">
        <f>LOOKUP(B1523,'Batch 8'!$K$34:$K$606,'Batch 8'!$L$34:$L$606)</f>
        <v>1286</v>
      </c>
      <c r="E1523" s="20">
        <f>LOOKUP(B1523,'Batch 8'!$C$34:$C$625,'Batch 8'!$E$34:$E$625)</f>
        <v>30400</v>
      </c>
      <c r="F1523" s="20">
        <f t="shared" si="69"/>
        <v>1.286</v>
      </c>
      <c r="G1523" s="20">
        <f t="shared" si="70"/>
        <v>30.4</v>
      </c>
      <c r="H1523" s="26">
        <f>LOOKUP(B1523,'Batch 8'!$K$34:$K$606,'Batch 8'!$P$34:$P$606)</f>
        <v>0.50250000000000006</v>
      </c>
      <c r="I1523" s="28">
        <f t="shared" si="71"/>
        <v>36.493025000000067</v>
      </c>
    </row>
    <row r="1524" spans="1:9" ht="20.100000000000001" customHeight="1" x14ac:dyDescent="0.2">
      <c r="B1524" s="20">
        <v>217</v>
      </c>
      <c r="C1524" s="20">
        <v>1508</v>
      </c>
      <c r="D1524" s="20">
        <f>LOOKUP(B1524,'Batch 8'!$K$34:$K$606,'Batch 8'!$L$34:$L$606)</f>
        <v>1261</v>
      </c>
      <c r="E1524" s="20">
        <f>LOOKUP(B1524,'Batch 8'!$C$34:$C$625,'Batch 8'!$E$34:$E$625)</f>
        <v>30300</v>
      </c>
      <c r="F1524" s="20">
        <f t="shared" si="69"/>
        <v>1.2609999999999999</v>
      </c>
      <c r="G1524" s="20">
        <f t="shared" si="70"/>
        <v>30.3</v>
      </c>
      <c r="H1524" s="26">
        <f>LOOKUP(B1524,'Batch 8'!$K$34:$K$606,'Batch 8'!$P$34:$P$606)</f>
        <v>0.50649999999999995</v>
      </c>
      <c r="I1524" s="28">
        <f t="shared" si="71"/>
        <v>36.523295000000068</v>
      </c>
    </row>
    <row r="1525" spans="1:9" ht="20.100000000000001" customHeight="1" x14ac:dyDescent="0.2">
      <c r="B1525" s="20">
        <v>218</v>
      </c>
      <c r="C1525" s="20">
        <v>1509</v>
      </c>
      <c r="D1525" s="20">
        <f>LOOKUP(B1525,'Batch 8'!$K$34:$K$606,'Batch 8'!$L$34:$L$606)</f>
        <v>1235</v>
      </c>
      <c r="E1525" s="20">
        <f>LOOKUP(B1525,'Batch 8'!$C$34:$C$625,'Batch 8'!$E$34:$E$625)</f>
        <v>30400</v>
      </c>
      <c r="F1525" s="20">
        <f t="shared" si="69"/>
        <v>1.2350000000000001</v>
      </c>
      <c r="G1525" s="20">
        <f t="shared" si="70"/>
        <v>30.4</v>
      </c>
      <c r="H1525" s="26">
        <f>LOOKUP(B1525,'Batch 8'!$K$34:$K$606,'Batch 8'!$P$34:$P$606)</f>
        <v>0.50949999999999995</v>
      </c>
      <c r="I1525" s="28">
        <f t="shared" si="71"/>
        <v>36.553775000000066</v>
      </c>
    </row>
    <row r="1526" spans="1:9" ht="20.100000000000001" customHeight="1" x14ac:dyDescent="0.2">
      <c r="B1526" s="20">
        <v>219</v>
      </c>
      <c r="C1526" s="20">
        <v>1510</v>
      </c>
      <c r="D1526" s="20">
        <f>LOOKUP(B1526,'Batch 8'!$K$34:$K$606,'Batch 8'!$L$34:$L$606)</f>
        <v>1209</v>
      </c>
      <c r="E1526" s="20">
        <f>LOOKUP(B1526,'Batch 8'!$C$34:$C$625,'Batch 8'!$E$34:$E$625)</f>
        <v>30300</v>
      </c>
      <c r="F1526" s="20">
        <f t="shared" si="69"/>
        <v>1.2090000000000001</v>
      </c>
      <c r="G1526" s="20">
        <f t="shared" si="70"/>
        <v>30.3</v>
      </c>
      <c r="H1526" s="26">
        <f>LOOKUP(B1526,'Batch 8'!$K$34:$K$606,'Batch 8'!$P$34:$P$606)</f>
        <v>0.51349999999999996</v>
      </c>
      <c r="I1526" s="28">
        <f t="shared" si="71"/>
        <v>36.584465000000066</v>
      </c>
    </row>
    <row r="1527" spans="1:9" ht="20.100000000000001" customHeight="1" x14ac:dyDescent="0.2">
      <c r="B1527" s="20">
        <v>220</v>
      </c>
      <c r="C1527" s="20">
        <v>1511</v>
      </c>
      <c r="D1527" s="20">
        <f>LOOKUP(B1527,'Batch 8'!$K$34:$K$606,'Batch 8'!$L$34:$L$606)</f>
        <v>1184</v>
      </c>
      <c r="E1527" s="20">
        <f>LOOKUP(B1527,'Batch 8'!$C$34:$C$625,'Batch 8'!$E$34:$E$625)</f>
        <v>30300</v>
      </c>
      <c r="F1527" s="20">
        <f t="shared" si="69"/>
        <v>1.1839999999999999</v>
      </c>
      <c r="G1527" s="20">
        <f t="shared" si="70"/>
        <v>30.3</v>
      </c>
      <c r="H1527" s="26">
        <f>LOOKUP(B1527,'Batch 8'!$K$34:$K$606,'Batch 8'!$P$34:$P$606)</f>
        <v>0.51600000000000001</v>
      </c>
      <c r="I1527" s="28">
        <f t="shared" si="71"/>
        <v>36.615350000000063</v>
      </c>
    </row>
    <row r="1528" spans="1:9" ht="20.100000000000001" customHeight="1" x14ac:dyDescent="0.2">
      <c r="B1528" s="20">
        <v>221</v>
      </c>
      <c r="C1528" s="20">
        <v>1512</v>
      </c>
      <c r="D1528" s="20">
        <f>LOOKUP(B1528,'Batch 8'!$K$34:$K$606,'Batch 8'!$L$34:$L$606)</f>
        <v>1158</v>
      </c>
      <c r="E1528" s="20">
        <f>LOOKUP(B1528,'Batch 8'!$C$34:$C$625,'Batch 8'!$E$34:$E$625)</f>
        <v>30400</v>
      </c>
      <c r="F1528" s="20">
        <f t="shared" si="69"/>
        <v>1.1579999999999999</v>
      </c>
      <c r="G1528" s="20">
        <f t="shared" si="70"/>
        <v>30.4</v>
      </c>
      <c r="H1528" s="26">
        <f>LOOKUP(B1528,'Batch 8'!$K$34:$K$606,'Batch 8'!$P$34:$P$606)</f>
        <v>0.52050000000000007</v>
      </c>
      <c r="I1528" s="28">
        <f t="shared" si="71"/>
        <v>36.646445000000064</v>
      </c>
    </row>
    <row r="1529" spans="1:9" ht="20.100000000000001" customHeight="1" x14ac:dyDescent="0.2">
      <c r="B1529" s="20">
        <v>222</v>
      </c>
      <c r="C1529" s="20">
        <v>1513</v>
      </c>
      <c r="D1529" s="20">
        <f>LOOKUP(B1529,'Batch 8'!$K$34:$K$606,'Batch 8'!$L$34:$L$606)</f>
        <v>1133</v>
      </c>
      <c r="E1529" s="20">
        <f>LOOKUP(B1529,'Batch 8'!$C$34:$C$625,'Batch 8'!$E$34:$E$625)</f>
        <v>30300</v>
      </c>
      <c r="F1529" s="20">
        <f t="shared" si="69"/>
        <v>1.133</v>
      </c>
      <c r="G1529" s="20">
        <f t="shared" si="70"/>
        <v>30.3</v>
      </c>
      <c r="H1529" s="26">
        <f>LOOKUP(B1529,'Batch 8'!$K$34:$K$606,'Batch 8'!$P$34:$P$606)</f>
        <v>0.52500000000000002</v>
      </c>
      <c r="I1529" s="28">
        <f t="shared" si="71"/>
        <v>36.677810000000065</v>
      </c>
    </row>
    <row r="1530" spans="1:9" ht="20.100000000000001" customHeight="1" x14ac:dyDescent="0.2">
      <c r="B1530" s="20">
        <v>223</v>
      </c>
      <c r="C1530" s="20">
        <v>1514</v>
      </c>
      <c r="D1530" s="20">
        <f>LOOKUP(B1530,'Batch 8'!$K$34:$K$606,'Batch 8'!$L$34:$L$606)</f>
        <v>1108</v>
      </c>
      <c r="E1530" s="20">
        <f>LOOKUP(B1530,'Batch 8'!$C$34:$C$625,'Batch 8'!$E$34:$E$625)</f>
        <v>30400</v>
      </c>
      <c r="F1530" s="20">
        <f t="shared" si="69"/>
        <v>1.1080000000000001</v>
      </c>
      <c r="G1530" s="20">
        <f t="shared" si="70"/>
        <v>30.4</v>
      </c>
      <c r="H1530" s="26">
        <f>LOOKUP(B1530,'Batch 8'!$K$34:$K$606,'Batch 8'!$P$34:$P$606)</f>
        <v>0.52800000000000002</v>
      </c>
      <c r="I1530" s="28">
        <f t="shared" si="71"/>
        <v>36.709400000000066</v>
      </c>
    </row>
    <row r="1531" spans="1:9" ht="20.100000000000001" customHeight="1" x14ac:dyDescent="0.2">
      <c r="B1531" s="20">
        <v>224</v>
      </c>
      <c r="C1531" s="20">
        <v>1515</v>
      </c>
      <c r="D1531" s="20">
        <f>LOOKUP(B1531,'Batch 8'!$K$34:$K$606,'Batch 8'!$L$34:$L$606)</f>
        <v>1082</v>
      </c>
      <c r="E1531" s="20">
        <f>LOOKUP(B1531,'Batch 8'!$C$34:$C$625,'Batch 8'!$E$34:$E$625)</f>
        <v>30400</v>
      </c>
      <c r="F1531" s="20">
        <f t="shared" si="69"/>
        <v>1.0820000000000001</v>
      </c>
      <c r="G1531" s="20">
        <f t="shared" si="70"/>
        <v>30.4</v>
      </c>
      <c r="H1531" s="26">
        <f>LOOKUP(B1531,'Batch 8'!$K$34:$K$606,'Batch 8'!$P$34:$P$606)</f>
        <v>0.53300000000000003</v>
      </c>
      <c r="I1531" s="28">
        <f t="shared" si="71"/>
        <v>36.741230000000066</v>
      </c>
    </row>
    <row r="1532" spans="1:9" ht="20.100000000000001" customHeight="1" x14ac:dyDescent="0.2">
      <c r="B1532" s="20">
        <v>225</v>
      </c>
      <c r="C1532" s="20">
        <v>1516</v>
      </c>
      <c r="D1532" s="20">
        <f>LOOKUP(B1532,'Batch 8'!$K$34:$K$606,'Batch 8'!$L$34:$L$606)</f>
        <v>1057</v>
      </c>
      <c r="E1532" s="20">
        <f>LOOKUP(B1532,'Batch 8'!$C$34:$C$625,'Batch 8'!$E$34:$E$625)</f>
        <v>30300</v>
      </c>
      <c r="F1532" s="20">
        <f t="shared" si="69"/>
        <v>1.0569999999999999</v>
      </c>
      <c r="G1532" s="20">
        <f t="shared" si="70"/>
        <v>30.3</v>
      </c>
      <c r="H1532" s="26">
        <f>LOOKUP(B1532,'Batch 8'!$K$34:$K$606,'Batch 8'!$P$34:$P$606)</f>
        <v>0.53650000000000009</v>
      </c>
      <c r="I1532" s="28">
        <f t="shared" si="71"/>
        <v>36.773315000000068</v>
      </c>
    </row>
    <row r="1533" spans="1:9" ht="20.100000000000001" customHeight="1" x14ac:dyDescent="0.2">
      <c r="B1533" s="20">
        <v>226</v>
      </c>
      <c r="C1533" s="20">
        <v>1517</v>
      </c>
      <c r="D1533" s="20">
        <f>LOOKUP(B1533,'Batch 8'!$K$34:$K$606,'Batch 8'!$L$34:$L$606)</f>
        <v>1032</v>
      </c>
      <c r="E1533" s="20">
        <f>LOOKUP(B1533,'Batch 8'!$C$34:$C$625,'Batch 8'!$E$34:$E$625)</f>
        <v>30300</v>
      </c>
      <c r="F1533" s="20">
        <f t="shared" si="69"/>
        <v>1.032</v>
      </c>
      <c r="G1533" s="20">
        <f t="shared" si="70"/>
        <v>30.3</v>
      </c>
      <c r="H1533" s="26">
        <f>LOOKUP(B1533,'Batch 8'!$K$34:$K$606,'Batch 8'!$P$34:$P$606)</f>
        <v>0.54149999999999998</v>
      </c>
      <c r="I1533" s="28">
        <f t="shared" si="71"/>
        <v>36.805655000000066</v>
      </c>
    </row>
    <row r="1534" spans="1:9" ht="20.100000000000001" customHeight="1" x14ac:dyDescent="0.2">
      <c r="B1534" s="20">
        <v>227</v>
      </c>
      <c r="C1534" s="20">
        <v>1518</v>
      </c>
      <c r="D1534" s="20">
        <f>LOOKUP(B1534,'Batch 8'!$K$34:$K$606,'Batch 8'!$L$34:$L$606)</f>
        <v>1006</v>
      </c>
      <c r="E1534" s="20">
        <f>LOOKUP(B1534,'Batch 8'!$C$34:$C$625,'Batch 8'!$E$34:$E$625)</f>
        <v>30400</v>
      </c>
      <c r="F1534" s="20">
        <f t="shared" si="69"/>
        <v>1.006</v>
      </c>
      <c r="G1534" s="20">
        <f t="shared" si="70"/>
        <v>30.4</v>
      </c>
      <c r="H1534" s="26">
        <f>LOOKUP(B1534,'Batch 8'!$K$34:$K$606,'Batch 8'!$P$34:$P$606)</f>
        <v>0.54600000000000004</v>
      </c>
      <c r="I1534" s="28">
        <f t="shared" si="71"/>
        <v>36.838280000000069</v>
      </c>
    </row>
    <row r="1535" spans="1:9" ht="20.100000000000001" customHeight="1" x14ac:dyDescent="0.2">
      <c r="A1535" s="18" t="s">
        <v>41</v>
      </c>
      <c r="B1535" s="20">
        <v>0</v>
      </c>
      <c r="C1535" s="20">
        <v>1519</v>
      </c>
      <c r="D1535" s="20">
        <f>LOOKUP(B1535,'Batch 9'!$K$34:$K$606,'Batch 9'!$L$34:$L$606)</f>
        <v>7990</v>
      </c>
      <c r="E1535" s="20">
        <f>LOOKUP(B1535,'Batch 9'!$C$34:$C$625,'Batch 9'!$E$34:$E$625)</f>
        <v>30000</v>
      </c>
      <c r="F1535" s="20">
        <f t="shared" si="69"/>
        <v>7.99</v>
      </c>
      <c r="G1535" s="20">
        <f t="shared" si="70"/>
        <v>30</v>
      </c>
      <c r="H1535" s="26">
        <f>LOOKUP(B1535,'Batch 9'!$K$34:$K$606,'Batch 9'!$P$34:$P$606)</f>
        <v>0</v>
      </c>
      <c r="I1535" s="28">
        <f t="shared" si="71"/>
        <v>36.854660000000067</v>
      </c>
    </row>
    <row r="1536" spans="1:9" ht="20.100000000000001" customHeight="1" x14ac:dyDescent="0.2">
      <c r="B1536" s="20">
        <v>1</v>
      </c>
      <c r="C1536" s="20">
        <v>1520</v>
      </c>
      <c r="D1536" s="20">
        <f>LOOKUP(B1536,'Batch 9'!$K$34:$K$606,'Batch 9'!$L$34:$L$606)</f>
        <v>8000</v>
      </c>
      <c r="E1536" s="20">
        <f>LOOKUP(B1536,'Batch 9'!$C$34:$C$625,'Batch 9'!$E$34:$E$625)</f>
        <v>30000</v>
      </c>
      <c r="F1536" s="20">
        <f t="shared" si="69"/>
        <v>8</v>
      </c>
      <c r="G1536" s="20">
        <f t="shared" si="70"/>
        <v>30</v>
      </c>
      <c r="H1536" s="26">
        <f>LOOKUP(B1536,'Batch 9'!$K$34:$K$606,'Batch 9'!$P$34:$P$606)</f>
        <v>0.33633333333333337</v>
      </c>
      <c r="I1536" s="28">
        <f t="shared" si="71"/>
        <v>36.864750000000065</v>
      </c>
    </row>
    <row r="1537" spans="2:9" ht="20.100000000000001" customHeight="1" x14ac:dyDescent="0.2">
      <c r="B1537" s="20">
        <v>2</v>
      </c>
      <c r="C1537" s="20">
        <v>1521</v>
      </c>
      <c r="D1537" s="20">
        <f>LOOKUP(B1537,'Batch 9'!$K$34:$K$606,'Batch 9'!$L$34:$L$606)</f>
        <v>7960</v>
      </c>
      <c r="E1537" s="20">
        <f>LOOKUP(B1537,'Batch 9'!$C$34:$C$625,'Batch 9'!$E$34:$E$625)</f>
        <v>30000</v>
      </c>
      <c r="F1537" s="20">
        <f t="shared" si="69"/>
        <v>7.96</v>
      </c>
      <c r="G1537" s="20">
        <f t="shared" si="70"/>
        <v>30</v>
      </c>
      <c r="H1537" s="26">
        <f>LOOKUP(B1537,'Batch 9'!$K$34:$K$606,'Batch 9'!$P$34:$P$606)</f>
        <v>0.34400000000000008</v>
      </c>
      <c r="I1537" s="28">
        <f t="shared" si="71"/>
        <v>36.885160000000063</v>
      </c>
    </row>
    <row r="1538" spans="2:9" ht="20.100000000000001" customHeight="1" x14ac:dyDescent="0.2">
      <c r="B1538" s="20">
        <v>3</v>
      </c>
      <c r="C1538" s="20">
        <v>1522</v>
      </c>
      <c r="D1538" s="20">
        <f>LOOKUP(B1538,'Batch 9'!$K$34:$K$606,'Batch 9'!$L$34:$L$606)</f>
        <v>7910</v>
      </c>
      <c r="E1538" s="20">
        <f>LOOKUP(B1538,'Batch 9'!$C$34:$C$625,'Batch 9'!$E$34:$E$625)</f>
        <v>30000</v>
      </c>
      <c r="F1538" s="20">
        <f t="shared" si="69"/>
        <v>7.91</v>
      </c>
      <c r="G1538" s="20">
        <f t="shared" si="70"/>
        <v>30</v>
      </c>
      <c r="H1538" s="26">
        <f>LOOKUP(B1538,'Batch 9'!$K$34:$K$606,'Batch 9'!$P$34:$P$606)</f>
        <v>0.34450000000000003</v>
      </c>
      <c r="I1538" s="28">
        <f t="shared" si="71"/>
        <v>36.905815000000061</v>
      </c>
    </row>
    <row r="1539" spans="2:9" ht="20.100000000000001" customHeight="1" x14ac:dyDescent="0.2">
      <c r="B1539" s="20">
        <v>4</v>
      </c>
      <c r="C1539" s="20">
        <v>1523</v>
      </c>
      <c r="D1539" s="20">
        <f>LOOKUP(B1539,'Batch 9'!$K$34:$K$606,'Batch 9'!$L$34:$L$606)</f>
        <v>7880</v>
      </c>
      <c r="E1539" s="20">
        <f>LOOKUP(B1539,'Batch 9'!$C$34:$C$625,'Batch 9'!$E$34:$E$625)</f>
        <v>30000</v>
      </c>
      <c r="F1539" s="20">
        <f t="shared" si="69"/>
        <v>7.88</v>
      </c>
      <c r="G1539" s="20">
        <f t="shared" si="70"/>
        <v>30</v>
      </c>
      <c r="H1539" s="26">
        <f>LOOKUP(B1539,'Batch 9'!$K$34:$K$606,'Batch 9'!$P$34:$P$606)</f>
        <v>0.34500000000000003</v>
      </c>
      <c r="I1539" s="28">
        <f t="shared" si="71"/>
        <v>36.926500000000061</v>
      </c>
    </row>
    <row r="1540" spans="2:9" ht="20.100000000000001" customHeight="1" x14ac:dyDescent="0.2">
      <c r="B1540" s="20">
        <v>5</v>
      </c>
      <c r="C1540" s="20">
        <v>1524</v>
      </c>
      <c r="D1540" s="20">
        <f>LOOKUP(B1540,'Batch 9'!$K$34:$K$606,'Batch 9'!$L$34:$L$606)</f>
        <v>7830</v>
      </c>
      <c r="E1540" s="20">
        <f>LOOKUP(B1540,'Batch 9'!$C$34:$C$625,'Batch 9'!$E$34:$E$625)</f>
        <v>30100</v>
      </c>
      <c r="F1540" s="20">
        <f t="shared" si="69"/>
        <v>7.83</v>
      </c>
      <c r="G1540" s="20">
        <f t="shared" si="70"/>
        <v>30.1</v>
      </c>
      <c r="H1540" s="26">
        <f>LOOKUP(B1540,'Batch 9'!$K$34:$K$606,'Batch 9'!$P$34:$P$606)</f>
        <v>0.34550000000000003</v>
      </c>
      <c r="I1540" s="28">
        <f t="shared" si="71"/>
        <v>36.947215000000064</v>
      </c>
    </row>
    <row r="1541" spans="2:9" ht="20.100000000000001" customHeight="1" x14ac:dyDescent="0.2">
      <c r="B1541" s="20">
        <v>6</v>
      </c>
      <c r="C1541" s="20">
        <v>1525</v>
      </c>
      <c r="D1541" s="20">
        <f>LOOKUP(B1541,'Batch 9'!$K$34:$K$606,'Batch 9'!$L$34:$L$606)</f>
        <v>7800</v>
      </c>
      <c r="E1541" s="20">
        <f>LOOKUP(B1541,'Batch 9'!$C$34:$C$625,'Batch 9'!$E$34:$E$625)</f>
        <v>30100</v>
      </c>
      <c r="F1541" s="20">
        <f t="shared" si="69"/>
        <v>7.8</v>
      </c>
      <c r="G1541" s="20">
        <f t="shared" si="70"/>
        <v>30.1</v>
      </c>
      <c r="H1541" s="26">
        <f>LOOKUP(B1541,'Batch 9'!$K$34:$K$606,'Batch 9'!$P$34:$P$606)</f>
        <v>0.34500000000000003</v>
      </c>
      <c r="I1541" s="28">
        <f t="shared" si="71"/>
        <v>36.967930000000067</v>
      </c>
    </row>
    <row r="1542" spans="2:9" ht="20.100000000000001" customHeight="1" x14ac:dyDescent="0.2">
      <c r="B1542" s="20">
        <v>7</v>
      </c>
      <c r="C1542" s="20">
        <v>1526</v>
      </c>
      <c r="D1542" s="20">
        <f>LOOKUP(B1542,'Batch 9'!$K$34:$K$606,'Batch 9'!$L$34:$L$606)</f>
        <v>7760</v>
      </c>
      <c r="E1542" s="20">
        <f>LOOKUP(B1542,'Batch 9'!$C$34:$C$625,'Batch 9'!$E$34:$E$625)</f>
        <v>30100</v>
      </c>
      <c r="F1542" s="20">
        <f t="shared" si="69"/>
        <v>7.76</v>
      </c>
      <c r="G1542" s="20">
        <f t="shared" si="70"/>
        <v>30.1</v>
      </c>
      <c r="H1542" s="26">
        <f>LOOKUP(B1542,'Batch 9'!$K$34:$K$606,'Batch 9'!$P$34:$P$606)</f>
        <v>0.34550000000000003</v>
      </c>
      <c r="I1542" s="28">
        <f t="shared" si="71"/>
        <v>36.988645000000069</v>
      </c>
    </row>
    <row r="1543" spans="2:9" ht="20.100000000000001" customHeight="1" x14ac:dyDescent="0.2">
      <c r="B1543" s="20">
        <v>8</v>
      </c>
      <c r="C1543" s="20">
        <v>1527</v>
      </c>
      <c r="D1543" s="20">
        <f>LOOKUP(B1543,'Batch 9'!$K$34:$K$606,'Batch 9'!$L$34:$L$606)</f>
        <v>7720</v>
      </c>
      <c r="E1543" s="20">
        <f>LOOKUP(B1543,'Batch 9'!$C$34:$C$625,'Batch 9'!$E$34:$E$625)</f>
        <v>30100</v>
      </c>
      <c r="F1543" s="20">
        <f t="shared" si="69"/>
        <v>7.72</v>
      </c>
      <c r="G1543" s="20">
        <f t="shared" si="70"/>
        <v>30.1</v>
      </c>
      <c r="H1543" s="26">
        <f>LOOKUP(B1543,'Batch 9'!$K$34:$K$606,'Batch 9'!$P$34:$P$606)</f>
        <v>0.34550000000000003</v>
      </c>
      <c r="I1543" s="28">
        <f t="shared" si="71"/>
        <v>37.00937500000007</v>
      </c>
    </row>
    <row r="1544" spans="2:9" ht="20.100000000000001" customHeight="1" x14ac:dyDescent="0.2">
      <c r="B1544" s="20">
        <v>9</v>
      </c>
      <c r="C1544" s="20">
        <v>1528</v>
      </c>
      <c r="D1544" s="20">
        <f>LOOKUP(B1544,'Batch 9'!$K$34:$K$606,'Batch 9'!$L$34:$L$606)</f>
        <v>7680</v>
      </c>
      <c r="E1544" s="20">
        <f>LOOKUP(B1544,'Batch 9'!$C$34:$C$625,'Batch 9'!$E$34:$E$625)</f>
        <v>30100</v>
      </c>
      <c r="F1544" s="20">
        <f t="shared" si="69"/>
        <v>7.68</v>
      </c>
      <c r="G1544" s="20">
        <f t="shared" si="70"/>
        <v>30.1</v>
      </c>
      <c r="H1544" s="26">
        <f>LOOKUP(B1544,'Batch 9'!$K$34:$K$606,'Batch 9'!$P$34:$P$606)</f>
        <v>0.34500000000000003</v>
      </c>
      <c r="I1544" s="28">
        <f t="shared" si="71"/>
        <v>37.030090000000072</v>
      </c>
    </row>
    <row r="1545" spans="2:9" ht="20.100000000000001" customHeight="1" x14ac:dyDescent="0.2">
      <c r="B1545" s="20">
        <v>10</v>
      </c>
      <c r="C1545" s="20">
        <v>1529</v>
      </c>
      <c r="D1545" s="20">
        <f>LOOKUP(B1545,'Batch 9'!$K$34:$K$606,'Batch 9'!$L$34:$L$606)</f>
        <v>7640</v>
      </c>
      <c r="E1545" s="20">
        <f>LOOKUP(B1545,'Batch 9'!$C$34:$C$625,'Batch 9'!$E$34:$E$625)</f>
        <v>30100</v>
      </c>
      <c r="F1545" s="20">
        <f t="shared" si="69"/>
        <v>7.64</v>
      </c>
      <c r="G1545" s="20">
        <f t="shared" si="70"/>
        <v>30.1</v>
      </c>
      <c r="H1545" s="26">
        <f>LOOKUP(B1545,'Batch 9'!$K$34:$K$606,'Batch 9'!$P$34:$P$606)</f>
        <v>0.34550000000000003</v>
      </c>
      <c r="I1545" s="28">
        <f t="shared" si="71"/>
        <v>37.050805000000075</v>
      </c>
    </row>
    <row r="1546" spans="2:9" ht="20.100000000000001" customHeight="1" x14ac:dyDescent="0.2">
      <c r="B1546" s="20">
        <v>11</v>
      </c>
      <c r="C1546" s="20">
        <v>1530</v>
      </c>
      <c r="D1546" s="20">
        <f>LOOKUP(B1546,'Batch 9'!$K$34:$K$606,'Batch 9'!$L$34:$L$606)</f>
        <v>7600</v>
      </c>
      <c r="E1546" s="20">
        <f>LOOKUP(B1546,'Batch 9'!$C$34:$C$625,'Batch 9'!$E$34:$E$625)</f>
        <v>30100</v>
      </c>
      <c r="F1546" s="20">
        <f t="shared" si="69"/>
        <v>7.6</v>
      </c>
      <c r="G1546" s="20">
        <f t="shared" si="70"/>
        <v>30.1</v>
      </c>
      <c r="H1546" s="26">
        <f>LOOKUP(B1546,'Batch 9'!$K$34:$K$606,'Batch 9'!$P$34:$P$606)</f>
        <v>0.34600000000000003</v>
      </c>
      <c r="I1546" s="28">
        <f t="shared" si="71"/>
        <v>37.071550000000073</v>
      </c>
    </row>
    <row r="1547" spans="2:9" ht="20.100000000000001" customHeight="1" x14ac:dyDescent="0.2">
      <c r="B1547" s="20">
        <v>12</v>
      </c>
      <c r="C1547" s="20">
        <v>1531</v>
      </c>
      <c r="D1547" s="20">
        <f>LOOKUP(B1547,'Batch 9'!$K$34:$K$606,'Batch 9'!$L$34:$L$606)</f>
        <v>7570</v>
      </c>
      <c r="E1547" s="20">
        <f>LOOKUP(B1547,'Batch 9'!$C$34:$C$625,'Batch 9'!$E$34:$E$625)</f>
        <v>30100</v>
      </c>
      <c r="F1547" s="20">
        <f t="shared" si="69"/>
        <v>7.57</v>
      </c>
      <c r="G1547" s="20">
        <f t="shared" si="70"/>
        <v>30.1</v>
      </c>
      <c r="H1547" s="26">
        <f>LOOKUP(B1547,'Batch 9'!$K$34:$K$606,'Batch 9'!$P$34:$P$606)</f>
        <v>0.34500000000000003</v>
      </c>
      <c r="I1547" s="28">
        <f t="shared" si="71"/>
        <v>37.092280000000073</v>
      </c>
    </row>
    <row r="1548" spans="2:9" ht="20.100000000000001" customHeight="1" x14ac:dyDescent="0.2">
      <c r="B1548" s="20">
        <v>13</v>
      </c>
      <c r="C1548" s="20">
        <v>1532</v>
      </c>
      <c r="D1548" s="20">
        <f>LOOKUP(B1548,'Batch 9'!$K$34:$K$606,'Batch 9'!$L$34:$L$606)</f>
        <v>7530</v>
      </c>
      <c r="E1548" s="20">
        <f>LOOKUP(B1548,'Batch 9'!$C$34:$C$625,'Batch 9'!$E$34:$E$625)</f>
        <v>30100</v>
      </c>
      <c r="F1548" s="20">
        <f t="shared" si="69"/>
        <v>7.53</v>
      </c>
      <c r="G1548" s="20">
        <f t="shared" si="70"/>
        <v>30.1</v>
      </c>
      <c r="H1548" s="26">
        <f>LOOKUP(B1548,'Batch 9'!$K$34:$K$606,'Batch 9'!$P$34:$P$606)</f>
        <v>0.34500000000000003</v>
      </c>
      <c r="I1548" s="28">
        <f t="shared" si="71"/>
        <v>37.112980000000071</v>
      </c>
    </row>
    <row r="1549" spans="2:9" ht="20.100000000000001" customHeight="1" x14ac:dyDescent="0.2">
      <c r="B1549" s="20">
        <v>14</v>
      </c>
      <c r="C1549" s="20">
        <v>1533</v>
      </c>
      <c r="D1549" s="20">
        <f>LOOKUP(B1549,'Batch 9'!$K$34:$K$606,'Batch 9'!$L$34:$L$606)</f>
        <v>7490</v>
      </c>
      <c r="E1549" s="20">
        <f>LOOKUP(B1549,'Batch 9'!$C$34:$C$625,'Batch 9'!$E$34:$E$625)</f>
        <v>30100</v>
      </c>
      <c r="F1549" s="20">
        <f t="shared" si="69"/>
        <v>7.49</v>
      </c>
      <c r="G1549" s="20">
        <f t="shared" si="70"/>
        <v>30.1</v>
      </c>
      <c r="H1549" s="26">
        <f>LOOKUP(B1549,'Batch 9'!$K$34:$K$606,'Batch 9'!$P$34:$P$606)</f>
        <v>0.34400000000000003</v>
      </c>
      <c r="I1549" s="28">
        <f t="shared" si="71"/>
        <v>37.133650000000074</v>
      </c>
    </row>
    <row r="1550" spans="2:9" ht="20.100000000000001" customHeight="1" x14ac:dyDescent="0.2">
      <c r="B1550" s="20">
        <v>15</v>
      </c>
      <c r="C1550" s="20">
        <v>1534</v>
      </c>
      <c r="D1550" s="20">
        <f>LOOKUP(B1550,'Batch 9'!$K$34:$K$606,'Batch 9'!$L$34:$L$606)</f>
        <v>7450</v>
      </c>
      <c r="E1550" s="20">
        <f>LOOKUP(B1550,'Batch 9'!$C$34:$C$625,'Batch 9'!$E$34:$E$625)</f>
        <v>30200</v>
      </c>
      <c r="F1550" s="20">
        <f t="shared" si="69"/>
        <v>7.45</v>
      </c>
      <c r="G1550" s="20">
        <f t="shared" si="70"/>
        <v>30.2</v>
      </c>
      <c r="H1550" s="26">
        <f>LOOKUP(B1550,'Batch 9'!$K$34:$K$606,'Batch 9'!$P$34:$P$606)</f>
        <v>0.34500000000000003</v>
      </c>
      <c r="I1550" s="28">
        <f t="shared" si="71"/>
        <v>37.154320000000077</v>
      </c>
    </row>
    <row r="1551" spans="2:9" ht="20.100000000000001" customHeight="1" x14ac:dyDescent="0.2">
      <c r="B1551" s="20">
        <v>16</v>
      </c>
      <c r="C1551" s="20">
        <v>1535</v>
      </c>
      <c r="D1551" s="20">
        <f>LOOKUP(B1551,'Batch 9'!$K$34:$K$606,'Batch 9'!$L$34:$L$606)</f>
        <v>7420</v>
      </c>
      <c r="E1551" s="20">
        <f>LOOKUP(B1551,'Batch 9'!$C$34:$C$625,'Batch 9'!$E$34:$E$625)</f>
        <v>30200</v>
      </c>
      <c r="F1551" s="20">
        <f t="shared" si="69"/>
        <v>7.42</v>
      </c>
      <c r="G1551" s="20">
        <f t="shared" si="70"/>
        <v>30.2</v>
      </c>
      <c r="H1551" s="26">
        <f>LOOKUP(B1551,'Batch 9'!$K$34:$K$606,'Batch 9'!$P$34:$P$606)</f>
        <v>0.34550000000000003</v>
      </c>
      <c r="I1551" s="28">
        <f t="shared" si="71"/>
        <v>37.175035000000079</v>
      </c>
    </row>
    <row r="1552" spans="2:9" ht="20.100000000000001" customHeight="1" x14ac:dyDescent="0.2">
      <c r="B1552" s="20">
        <v>17</v>
      </c>
      <c r="C1552" s="20">
        <v>1536</v>
      </c>
      <c r="D1552" s="20">
        <f>LOOKUP(B1552,'Batch 9'!$K$34:$K$606,'Batch 9'!$L$34:$L$606)</f>
        <v>7380</v>
      </c>
      <c r="E1552" s="20">
        <f>LOOKUP(B1552,'Batch 9'!$C$34:$C$625,'Batch 9'!$E$34:$E$625)</f>
        <v>30200</v>
      </c>
      <c r="F1552" s="20">
        <f t="shared" si="69"/>
        <v>7.38</v>
      </c>
      <c r="G1552" s="20">
        <f t="shared" si="70"/>
        <v>30.2</v>
      </c>
      <c r="H1552" s="26">
        <f>LOOKUP(B1552,'Batch 9'!$K$34:$K$606,'Batch 9'!$P$34:$P$606)</f>
        <v>0.34450000000000003</v>
      </c>
      <c r="I1552" s="28">
        <f t="shared" si="71"/>
        <v>37.195735000000077</v>
      </c>
    </row>
    <row r="1553" spans="2:9" ht="20.100000000000001" customHeight="1" x14ac:dyDescent="0.2">
      <c r="B1553" s="20">
        <v>18</v>
      </c>
      <c r="C1553" s="20">
        <v>1537</v>
      </c>
      <c r="D1553" s="20">
        <f>LOOKUP(B1553,'Batch 9'!$K$34:$K$606,'Batch 9'!$L$34:$L$606)</f>
        <v>7340</v>
      </c>
      <c r="E1553" s="20">
        <f>LOOKUP(B1553,'Batch 9'!$C$34:$C$625,'Batch 9'!$E$34:$E$625)</f>
        <v>30200</v>
      </c>
      <c r="F1553" s="20">
        <f t="shared" ref="F1553:F1616" si="72">D1553/1000</f>
        <v>7.34</v>
      </c>
      <c r="G1553" s="20">
        <f t="shared" ref="G1553:G1616" si="73">E1553/1000</f>
        <v>30.2</v>
      </c>
      <c r="H1553" s="26">
        <f>LOOKUP(B1553,'Batch 9'!$K$34:$K$606,'Batch 9'!$P$34:$P$606)</f>
        <v>0.34600000000000003</v>
      </c>
      <c r="I1553" s="28">
        <f t="shared" si="71"/>
        <v>37.21645000000008</v>
      </c>
    </row>
    <row r="1554" spans="2:9" ht="20.100000000000001" customHeight="1" x14ac:dyDescent="0.2">
      <c r="B1554" s="20">
        <v>19</v>
      </c>
      <c r="C1554" s="20">
        <v>1538</v>
      </c>
      <c r="D1554" s="20">
        <f>LOOKUP(B1554,'Batch 9'!$K$34:$K$606,'Batch 9'!$L$34:$L$606)</f>
        <v>7310</v>
      </c>
      <c r="E1554" s="20">
        <f>LOOKUP(B1554,'Batch 9'!$C$34:$C$625,'Batch 9'!$E$34:$E$625)</f>
        <v>30200</v>
      </c>
      <c r="F1554" s="20">
        <f t="shared" si="72"/>
        <v>7.31</v>
      </c>
      <c r="G1554" s="20">
        <f t="shared" si="73"/>
        <v>30.2</v>
      </c>
      <c r="H1554" s="26">
        <f>LOOKUP(B1554,'Batch 9'!$K$34:$K$606,'Batch 9'!$P$34:$P$606)</f>
        <v>0.34400000000000003</v>
      </c>
      <c r="I1554" s="28">
        <f t="shared" ref="I1554:I1617" si="74">AVERAGE(H1554,H1553)*((C1554-C1553)/60)*3.6+I1553</f>
        <v>37.237150000000078</v>
      </c>
    </row>
    <row r="1555" spans="2:9" ht="20.100000000000001" customHeight="1" x14ac:dyDescent="0.2">
      <c r="B1555" s="20">
        <v>20</v>
      </c>
      <c r="C1555" s="20">
        <v>1539</v>
      </c>
      <c r="D1555" s="20">
        <f>LOOKUP(B1555,'Batch 9'!$K$34:$K$606,'Batch 9'!$L$34:$L$606)</f>
        <v>7270</v>
      </c>
      <c r="E1555" s="20">
        <f>LOOKUP(B1555,'Batch 9'!$C$34:$C$625,'Batch 9'!$E$34:$E$625)</f>
        <v>30200</v>
      </c>
      <c r="F1555" s="20">
        <f t="shared" si="72"/>
        <v>7.27</v>
      </c>
      <c r="G1555" s="20">
        <f t="shared" si="73"/>
        <v>30.2</v>
      </c>
      <c r="H1555" s="26">
        <f>LOOKUP(B1555,'Batch 9'!$K$34:$K$606,'Batch 9'!$P$34:$P$606)</f>
        <v>0.34600000000000003</v>
      </c>
      <c r="I1555" s="28">
        <f t="shared" si="74"/>
        <v>37.257850000000076</v>
      </c>
    </row>
    <row r="1556" spans="2:9" ht="20.100000000000001" customHeight="1" x14ac:dyDescent="0.2">
      <c r="B1556" s="20">
        <v>21</v>
      </c>
      <c r="C1556" s="20">
        <v>1540</v>
      </c>
      <c r="D1556" s="20">
        <f>LOOKUP(B1556,'Batch 9'!$K$34:$K$606,'Batch 9'!$L$34:$L$606)</f>
        <v>7230</v>
      </c>
      <c r="E1556" s="20">
        <f>LOOKUP(B1556,'Batch 9'!$C$34:$C$625,'Batch 9'!$E$34:$E$625)</f>
        <v>30200</v>
      </c>
      <c r="F1556" s="20">
        <f t="shared" si="72"/>
        <v>7.23</v>
      </c>
      <c r="G1556" s="20">
        <f t="shared" si="73"/>
        <v>30.2</v>
      </c>
      <c r="H1556" s="26">
        <f>LOOKUP(B1556,'Batch 9'!$K$34:$K$606,'Batch 9'!$P$34:$P$606)</f>
        <v>0.34500000000000003</v>
      </c>
      <c r="I1556" s="28">
        <f t="shared" si="74"/>
        <v>37.278580000000076</v>
      </c>
    </row>
    <row r="1557" spans="2:9" ht="20.100000000000001" customHeight="1" x14ac:dyDescent="0.2">
      <c r="B1557" s="20">
        <v>22</v>
      </c>
      <c r="C1557" s="20">
        <v>1541</v>
      </c>
      <c r="D1557" s="20">
        <f>LOOKUP(B1557,'Batch 9'!$K$34:$K$606,'Batch 9'!$L$34:$L$606)</f>
        <v>7200</v>
      </c>
      <c r="E1557" s="20">
        <f>LOOKUP(B1557,'Batch 9'!$C$34:$C$625,'Batch 9'!$E$34:$E$625)</f>
        <v>30200</v>
      </c>
      <c r="F1557" s="20">
        <f t="shared" si="72"/>
        <v>7.2</v>
      </c>
      <c r="G1557" s="20">
        <f t="shared" si="73"/>
        <v>30.2</v>
      </c>
      <c r="H1557" s="26">
        <f>LOOKUP(B1557,'Batch 9'!$K$34:$K$606,'Batch 9'!$P$34:$P$606)</f>
        <v>0.34500000000000003</v>
      </c>
      <c r="I1557" s="28">
        <f t="shared" si="74"/>
        <v>37.299280000000074</v>
      </c>
    </row>
    <row r="1558" spans="2:9" ht="20.100000000000001" customHeight="1" x14ac:dyDescent="0.2">
      <c r="B1558" s="20">
        <v>23</v>
      </c>
      <c r="C1558" s="20">
        <v>1542</v>
      </c>
      <c r="D1558" s="20">
        <f>LOOKUP(B1558,'Batch 9'!$K$34:$K$606,'Batch 9'!$L$34:$L$606)</f>
        <v>7160</v>
      </c>
      <c r="E1558" s="20">
        <f>LOOKUP(B1558,'Batch 9'!$C$34:$C$625,'Batch 9'!$E$34:$E$625)</f>
        <v>30300</v>
      </c>
      <c r="F1558" s="20">
        <f t="shared" si="72"/>
        <v>7.16</v>
      </c>
      <c r="G1558" s="20">
        <f t="shared" si="73"/>
        <v>30.3</v>
      </c>
      <c r="H1558" s="26">
        <f>LOOKUP(B1558,'Batch 9'!$K$34:$K$606,'Batch 9'!$P$34:$P$606)</f>
        <v>0.34700000000000003</v>
      </c>
      <c r="I1558" s="28">
        <f t="shared" si="74"/>
        <v>37.320040000000077</v>
      </c>
    </row>
    <row r="1559" spans="2:9" ht="20.100000000000001" customHeight="1" x14ac:dyDescent="0.2">
      <c r="B1559" s="20">
        <v>24</v>
      </c>
      <c r="C1559" s="20">
        <v>1543</v>
      </c>
      <c r="D1559" s="20">
        <f>LOOKUP(B1559,'Batch 9'!$K$34:$K$606,'Batch 9'!$L$34:$L$606)</f>
        <v>7120</v>
      </c>
      <c r="E1559" s="20">
        <f>LOOKUP(B1559,'Batch 9'!$C$34:$C$625,'Batch 9'!$E$34:$E$625)</f>
        <v>30300</v>
      </c>
      <c r="F1559" s="20">
        <f t="shared" si="72"/>
        <v>7.12</v>
      </c>
      <c r="G1559" s="20">
        <f t="shared" si="73"/>
        <v>30.3</v>
      </c>
      <c r="H1559" s="26">
        <f>LOOKUP(B1559,'Batch 9'!$K$34:$K$606,'Batch 9'!$P$34:$P$606)</f>
        <v>0.34600000000000003</v>
      </c>
      <c r="I1559" s="28">
        <f t="shared" si="74"/>
        <v>37.340830000000075</v>
      </c>
    </row>
    <row r="1560" spans="2:9" ht="20.100000000000001" customHeight="1" x14ac:dyDescent="0.2">
      <c r="B1560" s="20">
        <v>25</v>
      </c>
      <c r="C1560" s="20">
        <v>1544</v>
      </c>
      <c r="D1560" s="20">
        <f>LOOKUP(B1560,'Batch 9'!$K$34:$K$606,'Batch 9'!$L$34:$L$606)</f>
        <v>7090</v>
      </c>
      <c r="E1560" s="20">
        <f>LOOKUP(B1560,'Batch 9'!$C$34:$C$625,'Batch 9'!$E$34:$E$625)</f>
        <v>30300</v>
      </c>
      <c r="F1560" s="20">
        <f t="shared" si="72"/>
        <v>7.09</v>
      </c>
      <c r="G1560" s="20">
        <f t="shared" si="73"/>
        <v>30.3</v>
      </c>
      <c r="H1560" s="26">
        <f>LOOKUP(B1560,'Batch 9'!$K$34:$K$606,'Batch 9'!$P$34:$P$606)</f>
        <v>0.34600000000000003</v>
      </c>
      <c r="I1560" s="28">
        <f t="shared" si="74"/>
        <v>37.361590000000078</v>
      </c>
    </row>
    <row r="1561" spans="2:9" ht="20.100000000000001" customHeight="1" x14ac:dyDescent="0.2">
      <c r="B1561" s="20">
        <v>26</v>
      </c>
      <c r="C1561" s="20">
        <v>1545</v>
      </c>
      <c r="D1561" s="20">
        <f>LOOKUP(B1561,'Batch 9'!$K$34:$K$606,'Batch 9'!$L$34:$L$606)</f>
        <v>7050</v>
      </c>
      <c r="E1561" s="20">
        <f>LOOKUP(B1561,'Batch 9'!$C$34:$C$625,'Batch 9'!$E$34:$E$625)</f>
        <v>30300</v>
      </c>
      <c r="F1561" s="20">
        <f t="shared" si="72"/>
        <v>7.05</v>
      </c>
      <c r="G1561" s="20">
        <f t="shared" si="73"/>
        <v>30.3</v>
      </c>
      <c r="H1561" s="26">
        <f>LOOKUP(B1561,'Batch 9'!$K$34:$K$606,'Batch 9'!$P$34:$P$606)</f>
        <v>0.34650000000000003</v>
      </c>
      <c r="I1561" s="28">
        <f t="shared" si="74"/>
        <v>37.382365000000078</v>
      </c>
    </row>
    <row r="1562" spans="2:9" ht="20.100000000000001" customHeight="1" x14ac:dyDescent="0.2">
      <c r="B1562" s="20">
        <v>27</v>
      </c>
      <c r="C1562" s="20">
        <v>1546</v>
      </c>
      <c r="D1562" s="20">
        <f>LOOKUP(B1562,'Batch 9'!$K$34:$K$606,'Batch 9'!$L$34:$L$606)</f>
        <v>7020</v>
      </c>
      <c r="E1562" s="20">
        <f>LOOKUP(B1562,'Batch 9'!$C$34:$C$625,'Batch 9'!$E$34:$E$625)</f>
        <v>30300</v>
      </c>
      <c r="F1562" s="20">
        <f t="shared" si="72"/>
        <v>7.02</v>
      </c>
      <c r="G1562" s="20">
        <f t="shared" si="73"/>
        <v>30.3</v>
      </c>
      <c r="H1562" s="26">
        <f>LOOKUP(B1562,'Batch 9'!$K$34:$K$606,'Batch 9'!$P$34:$P$606)</f>
        <v>0.34500000000000003</v>
      </c>
      <c r="I1562" s="28">
        <f t="shared" si="74"/>
        <v>37.403110000000076</v>
      </c>
    </row>
    <row r="1563" spans="2:9" ht="20.100000000000001" customHeight="1" x14ac:dyDescent="0.2">
      <c r="B1563" s="20">
        <v>28</v>
      </c>
      <c r="C1563" s="20">
        <v>1547</v>
      </c>
      <c r="D1563" s="20">
        <f>LOOKUP(B1563,'Batch 9'!$K$34:$K$606,'Batch 9'!$L$34:$L$606)</f>
        <v>6980</v>
      </c>
      <c r="E1563" s="20">
        <f>LOOKUP(B1563,'Batch 9'!$C$34:$C$625,'Batch 9'!$E$34:$E$625)</f>
        <v>30300</v>
      </c>
      <c r="F1563" s="20">
        <f t="shared" si="72"/>
        <v>6.98</v>
      </c>
      <c r="G1563" s="20">
        <f t="shared" si="73"/>
        <v>30.3</v>
      </c>
      <c r="H1563" s="26">
        <f>LOOKUP(B1563,'Batch 9'!$K$34:$K$606,'Batch 9'!$P$34:$P$606)</f>
        <v>0.34700000000000003</v>
      </c>
      <c r="I1563" s="28">
        <f t="shared" si="74"/>
        <v>37.423870000000079</v>
      </c>
    </row>
    <row r="1564" spans="2:9" ht="20.100000000000001" customHeight="1" x14ac:dyDescent="0.2">
      <c r="B1564" s="20">
        <v>29</v>
      </c>
      <c r="C1564" s="20">
        <v>1548</v>
      </c>
      <c r="D1564" s="20">
        <f>LOOKUP(B1564,'Batch 9'!$K$34:$K$606,'Batch 9'!$L$34:$L$606)</f>
        <v>6940</v>
      </c>
      <c r="E1564" s="20">
        <f>LOOKUP(B1564,'Batch 9'!$C$34:$C$625,'Batch 9'!$E$34:$E$625)</f>
        <v>30400</v>
      </c>
      <c r="F1564" s="20">
        <f t="shared" si="72"/>
        <v>6.94</v>
      </c>
      <c r="G1564" s="20">
        <f t="shared" si="73"/>
        <v>30.4</v>
      </c>
      <c r="H1564" s="26">
        <f>LOOKUP(B1564,'Batch 9'!$K$34:$K$606,'Batch 9'!$P$34:$P$606)</f>
        <v>0.34650000000000003</v>
      </c>
      <c r="I1564" s="28">
        <f t="shared" si="74"/>
        <v>37.444675000000082</v>
      </c>
    </row>
    <row r="1565" spans="2:9" ht="20.100000000000001" customHeight="1" x14ac:dyDescent="0.2">
      <c r="B1565" s="20">
        <v>30</v>
      </c>
      <c r="C1565" s="20">
        <v>1549</v>
      </c>
      <c r="D1565" s="20">
        <f>LOOKUP(B1565,'Batch 9'!$K$34:$K$606,'Batch 9'!$L$34:$L$606)</f>
        <v>6910</v>
      </c>
      <c r="E1565" s="20">
        <f>LOOKUP(B1565,'Batch 9'!$C$34:$C$625,'Batch 9'!$E$34:$E$625)</f>
        <v>30400</v>
      </c>
      <c r="F1565" s="20">
        <f t="shared" si="72"/>
        <v>6.91</v>
      </c>
      <c r="G1565" s="20">
        <f t="shared" si="73"/>
        <v>30.4</v>
      </c>
      <c r="H1565" s="26">
        <f>LOOKUP(B1565,'Batch 9'!$K$34:$K$606,'Batch 9'!$P$34:$P$606)</f>
        <v>0.34600000000000003</v>
      </c>
      <c r="I1565" s="28">
        <f t="shared" si="74"/>
        <v>37.465450000000082</v>
      </c>
    </row>
    <row r="1566" spans="2:9" ht="20.100000000000001" customHeight="1" x14ac:dyDescent="0.2">
      <c r="B1566" s="20">
        <v>31</v>
      </c>
      <c r="C1566" s="20">
        <v>1550</v>
      </c>
      <c r="D1566" s="20">
        <f>LOOKUP(B1566,'Batch 9'!$K$34:$K$606,'Batch 9'!$L$34:$L$606)</f>
        <v>6870</v>
      </c>
      <c r="E1566" s="20">
        <f>LOOKUP(B1566,'Batch 9'!$C$34:$C$625,'Batch 9'!$E$34:$E$625)</f>
        <v>30300</v>
      </c>
      <c r="F1566" s="20">
        <f t="shared" si="72"/>
        <v>6.87</v>
      </c>
      <c r="G1566" s="20">
        <f t="shared" si="73"/>
        <v>30.3</v>
      </c>
      <c r="H1566" s="26">
        <f>LOOKUP(B1566,'Batch 9'!$K$34:$K$606,'Batch 9'!$P$34:$P$606)</f>
        <v>0.34700000000000003</v>
      </c>
      <c r="I1566" s="28">
        <f t="shared" si="74"/>
        <v>37.48624000000008</v>
      </c>
    </row>
    <row r="1567" spans="2:9" ht="20.100000000000001" customHeight="1" x14ac:dyDescent="0.2">
      <c r="B1567" s="20">
        <v>32</v>
      </c>
      <c r="C1567" s="20">
        <v>1551</v>
      </c>
      <c r="D1567" s="20">
        <f>LOOKUP(B1567,'Batch 9'!$K$34:$K$606,'Batch 9'!$L$34:$L$606)</f>
        <v>6830</v>
      </c>
      <c r="E1567" s="20">
        <f>LOOKUP(B1567,'Batch 9'!$C$34:$C$625,'Batch 9'!$E$34:$E$625)</f>
        <v>30300</v>
      </c>
      <c r="F1567" s="20">
        <f t="shared" si="72"/>
        <v>6.83</v>
      </c>
      <c r="G1567" s="20">
        <f t="shared" si="73"/>
        <v>30.3</v>
      </c>
      <c r="H1567" s="26">
        <f>LOOKUP(B1567,'Batch 9'!$K$34:$K$606,'Batch 9'!$P$34:$P$606)</f>
        <v>0.34650000000000003</v>
      </c>
      <c r="I1567" s="28">
        <f t="shared" si="74"/>
        <v>37.507045000000083</v>
      </c>
    </row>
    <row r="1568" spans="2:9" ht="20.100000000000001" customHeight="1" x14ac:dyDescent="0.2">
      <c r="B1568" s="20">
        <v>33</v>
      </c>
      <c r="C1568" s="20">
        <v>1552</v>
      </c>
      <c r="D1568" s="20">
        <f>LOOKUP(B1568,'Batch 9'!$K$34:$K$606,'Batch 9'!$L$34:$L$606)</f>
        <v>6800</v>
      </c>
      <c r="E1568" s="20">
        <f>LOOKUP(B1568,'Batch 9'!$C$34:$C$625,'Batch 9'!$E$34:$E$625)</f>
        <v>30400</v>
      </c>
      <c r="F1568" s="20">
        <f t="shared" si="72"/>
        <v>6.8</v>
      </c>
      <c r="G1568" s="20">
        <f t="shared" si="73"/>
        <v>30.4</v>
      </c>
      <c r="H1568" s="26">
        <f>LOOKUP(B1568,'Batch 9'!$K$34:$K$606,'Batch 9'!$P$34:$P$606)</f>
        <v>0.34700000000000003</v>
      </c>
      <c r="I1568" s="28">
        <f t="shared" si="74"/>
        <v>37.527850000000086</v>
      </c>
    </row>
    <row r="1569" spans="2:9" ht="20.100000000000001" customHeight="1" x14ac:dyDescent="0.2">
      <c r="B1569" s="20">
        <v>34</v>
      </c>
      <c r="C1569" s="20">
        <v>1553</v>
      </c>
      <c r="D1569" s="20">
        <f>LOOKUP(B1569,'Batch 9'!$K$34:$K$606,'Batch 9'!$L$34:$L$606)</f>
        <v>6760</v>
      </c>
      <c r="E1569" s="20">
        <f>LOOKUP(B1569,'Batch 9'!$C$34:$C$625,'Batch 9'!$E$34:$E$625)</f>
        <v>30400</v>
      </c>
      <c r="F1569" s="20">
        <f t="shared" si="72"/>
        <v>6.76</v>
      </c>
      <c r="G1569" s="20">
        <f t="shared" si="73"/>
        <v>30.4</v>
      </c>
      <c r="H1569" s="26">
        <f>LOOKUP(B1569,'Batch 9'!$K$34:$K$606,'Batch 9'!$P$34:$P$606)</f>
        <v>0.34700000000000003</v>
      </c>
      <c r="I1569" s="28">
        <f t="shared" si="74"/>
        <v>37.548670000000087</v>
      </c>
    </row>
    <row r="1570" spans="2:9" ht="20.100000000000001" customHeight="1" x14ac:dyDescent="0.2">
      <c r="B1570" s="20">
        <v>35</v>
      </c>
      <c r="C1570" s="20">
        <v>1554</v>
      </c>
      <c r="D1570" s="20">
        <f>LOOKUP(B1570,'Batch 9'!$K$34:$K$606,'Batch 9'!$L$34:$L$606)</f>
        <v>6730</v>
      </c>
      <c r="E1570" s="20">
        <f>LOOKUP(B1570,'Batch 9'!$C$34:$C$625,'Batch 9'!$E$34:$E$625)</f>
        <v>30400</v>
      </c>
      <c r="F1570" s="20">
        <f t="shared" si="72"/>
        <v>6.73</v>
      </c>
      <c r="G1570" s="20">
        <f t="shared" si="73"/>
        <v>30.4</v>
      </c>
      <c r="H1570" s="26">
        <f>LOOKUP(B1570,'Batch 9'!$K$34:$K$606,'Batch 9'!$P$34:$P$606)</f>
        <v>0.34700000000000003</v>
      </c>
      <c r="I1570" s="28">
        <f t="shared" si="74"/>
        <v>37.569490000000087</v>
      </c>
    </row>
    <row r="1571" spans="2:9" ht="20.100000000000001" customHeight="1" x14ac:dyDescent="0.2">
      <c r="B1571" s="20">
        <v>36</v>
      </c>
      <c r="C1571" s="20">
        <v>1555</v>
      </c>
      <c r="D1571" s="20">
        <f>LOOKUP(B1571,'Batch 9'!$K$34:$K$606,'Batch 9'!$L$34:$L$606)</f>
        <v>6690</v>
      </c>
      <c r="E1571" s="20">
        <f>LOOKUP(B1571,'Batch 9'!$C$34:$C$625,'Batch 9'!$E$34:$E$625)</f>
        <v>30500</v>
      </c>
      <c r="F1571" s="20">
        <f t="shared" si="72"/>
        <v>6.69</v>
      </c>
      <c r="G1571" s="20">
        <f t="shared" si="73"/>
        <v>30.5</v>
      </c>
      <c r="H1571" s="26">
        <f>LOOKUP(B1571,'Batch 9'!$K$34:$K$606,'Batch 9'!$P$34:$P$606)</f>
        <v>0.34700000000000003</v>
      </c>
      <c r="I1571" s="28">
        <f t="shared" si="74"/>
        <v>37.590310000000088</v>
      </c>
    </row>
    <row r="1572" spans="2:9" ht="20.100000000000001" customHeight="1" x14ac:dyDescent="0.2">
      <c r="B1572" s="20">
        <v>37</v>
      </c>
      <c r="C1572" s="20">
        <v>1556</v>
      </c>
      <c r="D1572" s="20">
        <f>LOOKUP(B1572,'Batch 9'!$K$34:$K$606,'Batch 9'!$L$34:$L$606)</f>
        <v>6660</v>
      </c>
      <c r="E1572" s="20">
        <f>LOOKUP(B1572,'Batch 9'!$C$34:$C$625,'Batch 9'!$E$34:$E$625)</f>
        <v>30400</v>
      </c>
      <c r="F1572" s="20">
        <f t="shared" si="72"/>
        <v>6.66</v>
      </c>
      <c r="G1572" s="20">
        <f t="shared" si="73"/>
        <v>30.4</v>
      </c>
      <c r="H1572" s="26">
        <f>LOOKUP(B1572,'Batch 9'!$K$34:$K$606,'Batch 9'!$P$34:$P$606)</f>
        <v>0.34750000000000003</v>
      </c>
      <c r="I1572" s="28">
        <f t="shared" si="74"/>
        <v>37.611145000000086</v>
      </c>
    </row>
    <row r="1573" spans="2:9" ht="20.100000000000001" customHeight="1" x14ac:dyDescent="0.2">
      <c r="B1573" s="20">
        <v>38</v>
      </c>
      <c r="C1573" s="20">
        <v>1557</v>
      </c>
      <c r="D1573" s="20">
        <f>LOOKUP(B1573,'Batch 9'!$K$34:$K$606,'Batch 9'!$L$34:$L$606)</f>
        <v>6620</v>
      </c>
      <c r="E1573" s="20">
        <f>LOOKUP(B1573,'Batch 9'!$C$34:$C$625,'Batch 9'!$E$34:$E$625)</f>
        <v>30400</v>
      </c>
      <c r="F1573" s="20">
        <f t="shared" si="72"/>
        <v>6.62</v>
      </c>
      <c r="G1573" s="20">
        <f t="shared" si="73"/>
        <v>30.4</v>
      </c>
      <c r="H1573" s="26">
        <f>LOOKUP(B1573,'Batch 9'!$K$34:$K$606,'Batch 9'!$P$34:$P$606)</f>
        <v>0.34700000000000003</v>
      </c>
      <c r="I1573" s="28">
        <f t="shared" si="74"/>
        <v>37.631980000000084</v>
      </c>
    </row>
    <row r="1574" spans="2:9" ht="20.100000000000001" customHeight="1" x14ac:dyDescent="0.2">
      <c r="B1574" s="20">
        <v>39</v>
      </c>
      <c r="C1574" s="20">
        <v>1558</v>
      </c>
      <c r="D1574" s="20">
        <f>LOOKUP(B1574,'Batch 9'!$K$34:$K$606,'Batch 9'!$L$34:$L$606)</f>
        <v>6590</v>
      </c>
      <c r="E1574" s="20">
        <f>LOOKUP(B1574,'Batch 9'!$C$34:$C$625,'Batch 9'!$E$34:$E$625)</f>
        <v>30400</v>
      </c>
      <c r="F1574" s="20">
        <f t="shared" si="72"/>
        <v>6.59</v>
      </c>
      <c r="G1574" s="20">
        <f t="shared" si="73"/>
        <v>30.4</v>
      </c>
      <c r="H1574" s="26">
        <f>LOOKUP(B1574,'Batch 9'!$K$34:$K$606,'Batch 9'!$P$34:$P$606)</f>
        <v>0.34750000000000003</v>
      </c>
      <c r="I1574" s="28">
        <f t="shared" si="74"/>
        <v>37.652815000000082</v>
      </c>
    </row>
    <row r="1575" spans="2:9" ht="20.100000000000001" customHeight="1" x14ac:dyDescent="0.2">
      <c r="B1575" s="20">
        <v>40</v>
      </c>
      <c r="C1575" s="20">
        <v>1559</v>
      </c>
      <c r="D1575" s="20">
        <f>LOOKUP(B1575,'Batch 9'!$K$34:$K$606,'Batch 9'!$L$34:$L$606)</f>
        <v>6550</v>
      </c>
      <c r="E1575" s="20">
        <f>LOOKUP(B1575,'Batch 9'!$C$34:$C$625,'Batch 9'!$E$34:$E$625)</f>
        <v>30400</v>
      </c>
      <c r="F1575" s="20">
        <f t="shared" si="72"/>
        <v>6.55</v>
      </c>
      <c r="G1575" s="20">
        <f t="shared" si="73"/>
        <v>30.4</v>
      </c>
      <c r="H1575" s="26">
        <f>LOOKUP(B1575,'Batch 9'!$K$34:$K$606,'Batch 9'!$P$34:$P$606)</f>
        <v>0.34700000000000003</v>
      </c>
      <c r="I1575" s="28">
        <f t="shared" si="74"/>
        <v>37.67365000000008</v>
      </c>
    </row>
    <row r="1576" spans="2:9" ht="20.100000000000001" customHeight="1" x14ac:dyDescent="0.2">
      <c r="B1576" s="20">
        <v>41</v>
      </c>
      <c r="C1576" s="20">
        <v>1560</v>
      </c>
      <c r="D1576" s="20">
        <f>LOOKUP(B1576,'Batch 9'!$K$34:$K$606,'Batch 9'!$L$34:$L$606)</f>
        <v>6520</v>
      </c>
      <c r="E1576" s="20">
        <f>LOOKUP(B1576,'Batch 9'!$C$34:$C$625,'Batch 9'!$E$34:$E$625)</f>
        <v>30400</v>
      </c>
      <c r="F1576" s="20">
        <f t="shared" si="72"/>
        <v>6.52</v>
      </c>
      <c r="G1576" s="20">
        <f t="shared" si="73"/>
        <v>30.4</v>
      </c>
      <c r="H1576" s="26">
        <f>LOOKUP(B1576,'Batch 9'!$K$34:$K$606,'Batch 9'!$P$34:$P$606)</f>
        <v>0.34850000000000003</v>
      </c>
      <c r="I1576" s="28">
        <f t="shared" si="74"/>
        <v>37.694515000000081</v>
      </c>
    </row>
    <row r="1577" spans="2:9" ht="20.100000000000001" customHeight="1" x14ac:dyDescent="0.2">
      <c r="B1577" s="20">
        <v>42</v>
      </c>
      <c r="C1577" s="20">
        <v>1561</v>
      </c>
      <c r="D1577" s="20">
        <f>LOOKUP(B1577,'Batch 9'!$K$34:$K$606,'Batch 9'!$L$34:$L$606)</f>
        <v>6480</v>
      </c>
      <c r="E1577" s="20">
        <f>LOOKUP(B1577,'Batch 9'!$C$34:$C$625,'Batch 9'!$E$34:$E$625)</f>
        <v>30400</v>
      </c>
      <c r="F1577" s="20">
        <f t="shared" si="72"/>
        <v>6.48</v>
      </c>
      <c r="G1577" s="20">
        <f t="shared" si="73"/>
        <v>30.4</v>
      </c>
      <c r="H1577" s="26">
        <f>LOOKUP(B1577,'Batch 9'!$K$34:$K$606,'Batch 9'!$P$34:$P$606)</f>
        <v>0.34700000000000003</v>
      </c>
      <c r="I1577" s="28">
        <f t="shared" si="74"/>
        <v>37.715380000000081</v>
      </c>
    </row>
    <row r="1578" spans="2:9" ht="20.100000000000001" customHeight="1" x14ac:dyDescent="0.2">
      <c r="B1578" s="20">
        <v>43</v>
      </c>
      <c r="C1578" s="20">
        <v>1562</v>
      </c>
      <c r="D1578" s="20">
        <f>LOOKUP(B1578,'Batch 9'!$K$34:$K$606,'Batch 9'!$L$34:$L$606)</f>
        <v>6450</v>
      </c>
      <c r="E1578" s="20">
        <f>LOOKUP(B1578,'Batch 9'!$C$34:$C$625,'Batch 9'!$E$34:$E$625)</f>
        <v>30400</v>
      </c>
      <c r="F1578" s="20">
        <f t="shared" si="72"/>
        <v>6.45</v>
      </c>
      <c r="G1578" s="20">
        <f t="shared" si="73"/>
        <v>30.4</v>
      </c>
      <c r="H1578" s="26">
        <f>LOOKUP(B1578,'Batch 9'!$K$34:$K$606,'Batch 9'!$P$34:$P$606)</f>
        <v>0.34900000000000003</v>
      </c>
      <c r="I1578" s="28">
        <f t="shared" si="74"/>
        <v>37.73626000000008</v>
      </c>
    </row>
    <row r="1579" spans="2:9" ht="20.100000000000001" customHeight="1" x14ac:dyDescent="0.2">
      <c r="B1579" s="20">
        <v>44</v>
      </c>
      <c r="C1579" s="20">
        <v>1563</v>
      </c>
      <c r="D1579" s="20">
        <f>LOOKUP(B1579,'Batch 9'!$K$34:$K$606,'Batch 9'!$L$34:$L$606)</f>
        <v>6410</v>
      </c>
      <c r="E1579" s="20">
        <f>LOOKUP(B1579,'Batch 9'!$C$34:$C$625,'Batch 9'!$E$34:$E$625)</f>
        <v>30500</v>
      </c>
      <c r="F1579" s="20">
        <f t="shared" si="72"/>
        <v>6.41</v>
      </c>
      <c r="G1579" s="20">
        <f t="shared" si="73"/>
        <v>30.5</v>
      </c>
      <c r="H1579" s="26">
        <f>LOOKUP(B1579,'Batch 9'!$K$34:$K$606,'Batch 9'!$P$34:$P$606)</f>
        <v>0.34900000000000003</v>
      </c>
      <c r="I1579" s="28">
        <f t="shared" si="74"/>
        <v>37.757200000000083</v>
      </c>
    </row>
    <row r="1580" spans="2:9" ht="20.100000000000001" customHeight="1" x14ac:dyDescent="0.2">
      <c r="B1580" s="20">
        <v>45</v>
      </c>
      <c r="C1580" s="20">
        <v>1564</v>
      </c>
      <c r="D1580" s="20">
        <f>LOOKUP(B1580,'Batch 9'!$K$34:$K$606,'Batch 9'!$L$34:$L$606)</f>
        <v>6380</v>
      </c>
      <c r="E1580" s="20">
        <f>LOOKUP(B1580,'Batch 9'!$C$34:$C$625,'Batch 9'!$E$34:$E$625)</f>
        <v>30400</v>
      </c>
      <c r="F1580" s="20">
        <f t="shared" si="72"/>
        <v>6.38</v>
      </c>
      <c r="G1580" s="20">
        <f t="shared" si="73"/>
        <v>30.4</v>
      </c>
      <c r="H1580" s="26">
        <f>LOOKUP(B1580,'Batch 9'!$K$34:$K$606,'Batch 9'!$P$34:$P$606)</f>
        <v>0.34800000000000003</v>
      </c>
      <c r="I1580" s="28">
        <f t="shared" si="74"/>
        <v>37.778110000000083</v>
      </c>
    </row>
    <row r="1581" spans="2:9" ht="20.100000000000001" customHeight="1" x14ac:dyDescent="0.2">
      <c r="B1581" s="20">
        <v>46</v>
      </c>
      <c r="C1581" s="20">
        <v>1565</v>
      </c>
      <c r="D1581" s="20">
        <f>LOOKUP(B1581,'Batch 9'!$K$34:$K$606,'Batch 9'!$L$34:$L$606)</f>
        <v>6340</v>
      </c>
      <c r="E1581" s="20">
        <f>LOOKUP(B1581,'Batch 9'!$C$34:$C$625,'Batch 9'!$E$34:$E$625)</f>
        <v>30500</v>
      </c>
      <c r="F1581" s="20">
        <f t="shared" si="72"/>
        <v>6.34</v>
      </c>
      <c r="G1581" s="20">
        <f t="shared" si="73"/>
        <v>30.5</v>
      </c>
      <c r="H1581" s="26">
        <f>LOOKUP(B1581,'Batch 9'!$K$34:$K$606,'Batch 9'!$P$34:$P$606)</f>
        <v>0.34800000000000003</v>
      </c>
      <c r="I1581" s="28">
        <f t="shared" si="74"/>
        <v>37.798990000000082</v>
      </c>
    </row>
    <row r="1582" spans="2:9" ht="20.100000000000001" customHeight="1" x14ac:dyDescent="0.2">
      <c r="B1582" s="20">
        <v>47</v>
      </c>
      <c r="C1582" s="20">
        <v>1566</v>
      </c>
      <c r="D1582" s="20">
        <f>LOOKUP(B1582,'Batch 9'!$K$34:$K$606,'Batch 9'!$L$34:$L$606)</f>
        <v>6310</v>
      </c>
      <c r="E1582" s="20">
        <f>LOOKUP(B1582,'Batch 9'!$C$34:$C$625,'Batch 9'!$E$34:$E$625)</f>
        <v>30500</v>
      </c>
      <c r="F1582" s="20">
        <f t="shared" si="72"/>
        <v>6.31</v>
      </c>
      <c r="G1582" s="20">
        <f t="shared" si="73"/>
        <v>30.5</v>
      </c>
      <c r="H1582" s="26">
        <f>LOOKUP(B1582,'Batch 9'!$K$34:$K$606,'Batch 9'!$P$34:$P$606)</f>
        <v>0.34850000000000003</v>
      </c>
      <c r="I1582" s="28">
        <f t="shared" si="74"/>
        <v>37.819885000000085</v>
      </c>
    </row>
    <row r="1583" spans="2:9" ht="20.100000000000001" customHeight="1" x14ac:dyDescent="0.2">
      <c r="B1583" s="20">
        <v>48</v>
      </c>
      <c r="C1583" s="20">
        <v>1567</v>
      </c>
      <c r="D1583" s="20">
        <f>LOOKUP(B1583,'Batch 9'!$K$34:$K$606,'Batch 9'!$L$34:$L$606)</f>
        <v>6270</v>
      </c>
      <c r="E1583" s="20">
        <f>LOOKUP(B1583,'Batch 9'!$C$34:$C$625,'Batch 9'!$E$34:$E$625)</f>
        <v>30500</v>
      </c>
      <c r="F1583" s="20">
        <f t="shared" si="72"/>
        <v>6.27</v>
      </c>
      <c r="G1583" s="20">
        <f t="shared" si="73"/>
        <v>30.5</v>
      </c>
      <c r="H1583" s="26">
        <f>LOOKUP(B1583,'Batch 9'!$K$34:$K$606,'Batch 9'!$P$34:$P$606)</f>
        <v>0.34800000000000003</v>
      </c>
      <c r="I1583" s="28">
        <f t="shared" si="74"/>
        <v>37.840780000000088</v>
      </c>
    </row>
    <row r="1584" spans="2:9" ht="20.100000000000001" customHeight="1" x14ac:dyDescent="0.2">
      <c r="B1584" s="20">
        <v>49</v>
      </c>
      <c r="C1584" s="20">
        <v>1568</v>
      </c>
      <c r="D1584" s="20">
        <f>LOOKUP(B1584,'Batch 9'!$K$34:$K$606,'Batch 9'!$L$34:$L$606)</f>
        <v>6240</v>
      </c>
      <c r="E1584" s="20">
        <f>LOOKUP(B1584,'Batch 9'!$C$34:$C$625,'Batch 9'!$E$34:$E$625)</f>
        <v>30500</v>
      </c>
      <c r="F1584" s="20">
        <f t="shared" si="72"/>
        <v>6.24</v>
      </c>
      <c r="G1584" s="20">
        <f t="shared" si="73"/>
        <v>30.5</v>
      </c>
      <c r="H1584" s="26">
        <f>LOOKUP(B1584,'Batch 9'!$K$34:$K$606,'Batch 9'!$P$34:$P$606)</f>
        <v>0.34900000000000003</v>
      </c>
      <c r="I1584" s="28">
        <f t="shared" si="74"/>
        <v>37.861690000000088</v>
      </c>
    </row>
    <row r="1585" spans="2:9" ht="20.100000000000001" customHeight="1" x14ac:dyDescent="0.2">
      <c r="B1585" s="20">
        <v>50</v>
      </c>
      <c r="C1585" s="20">
        <v>1569</v>
      </c>
      <c r="D1585" s="20">
        <f>LOOKUP(B1585,'Batch 9'!$K$34:$K$606,'Batch 9'!$L$34:$L$606)</f>
        <v>6210</v>
      </c>
      <c r="E1585" s="20">
        <f>LOOKUP(B1585,'Batch 9'!$C$34:$C$625,'Batch 9'!$E$34:$E$625)</f>
        <v>30500</v>
      </c>
      <c r="F1585" s="20">
        <f t="shared" si="72"/>
        <v>6.21</v>
      </c>
      <c r="G1585" s="20">
        <f t="shared" si="73"/>
        <v>30.5</v>
      </c>
      <c r="H1585" s="26">
        <f>LOOKUP(B1585,'Batch 9'!$K$34:$K$606,'Batch 9'!$P$34:$P$606)</f>
        <v>0.35099999999999998</v>
      </c>
      <c r="I1585" s="28">
        <f t="shared" si="74"/>
        <v>37.882690000000089</v>
      </c>
    </row>
    <row r="1586" spans="2:9" ht="20.100000000000001" customHeight="1" x14ac:dyDescent="0.2">
      <c r="B1586" s="20">
        <v>51</v>
      </c>
      <c r="C1586" s="20">
        <v>1570</v>
      </c>
      <c r="D1586" s="20">
        <f>LOOKUP(B1586,'Batch 9'!$K$34:$K$606,'Batch 9'!$L$34:$L$606)</f>
        <v>6170</v>
      </c>
      <c r="E1586" s="20">
        <f>LOOKUP(B1586,'Batch 9'!$C$34:$C$625,'Batch 9'!$E$34:$E$625)</f>
        <v>30500</v>
      </c>
      <c r="F1586" s="20">
        <f t="shared" si="72"/>
        <v>6.17</v>
      </c>
      <c r="G1586" s="20">
        <f t="shared" si="73"/>
        <v>30.5</v>
      </c>
      <c r="H1586" s="26">
        <f>LOOKUP(B1586,'Batch 9'!$K$34:$K$606,'Batch 9'!$P$34:$P$606)</f>
        <v>0.34900000000000003</v>
      </c>
      <c r="I1586" s="28">
        <f t="shared" si="74"/>
        <v>37.90369000000009</v>
      </c>
    </row>
    <row r="1587" spans="2:9" ht="20.100000000000001" customHeight="1" x14ac:dyDescent="0.2">
      <c r="B1587" s="20">
        <v>52</v>
      </c>
      <c r="C1587" s="20">
        <v>1571</v>
      </c>
      <c r="D1587" s="20">
        <f>LOOKUP(B1587,'Batch 9'!$K$34:$K$606,'Batch 9'!$L$34:$L$606)</f>
        <v>6140</v>
      </c>
      <c r="E1587" s="20">
        <f>LOOKUP(B1587,'Batch 9'!$C$34:$C$625,'Batch 9'!$E$34:$E$625)</f>
        <v>30500</v>
      </c>
      <c r="F1587" s="20">
        <f t="shared" si="72"/>
        <v>6.14</v>
      </c>
      <c r="G1587" s="20">
        <f t="shared" si="73"/>
        <v>30.5</v>
      </c>
      <c r="H1587" s="26">
        <f>LOOKUP(B1587,'Batch 9'!$K$34:$K$606,'Batch 9'!$P$34:$P$606)</f>
        <v>0.35099999999999998</v>
      </c>
      <c r="I1587" s="28">
        <f t="shared" si="74"/>
        <v>37.924690000000091</v>
      </c>
    </row>
    <row r="1588" spans="2:9" ht="20.100000000000001" customHeight="1" x14ac:dyDescent="0.2">
      <c r="B1588" s="20">
        <v>53</v>
      </c>
      <c r="C1588" s="20">
        <v>1572</v>
      </c>
      <c r="D1588" s="20">
        <f>LOOKUP(B1588,'Batch 9'!$K$34:$K$606,'Batch 9'!$L$34:$L$606)</f>
        <v>6100</v>
      </c>
      <c r="E1588" s="20">
        <f>LOOKUP(B1588,'Batch 9'!$C$34:$C$625,'Batch 9'!$E$34:$E$625)</f>
        <v>30500</v>
      </c>
      <c r="F1588" s="20">
        <f t="shared" si="72"/>
        <v>6.1</v>
      </c>
      <c r="G1588" s="20">
        <f t="shared" si="73"/>
        <v>30.5</v>
      </c>
      <c r="H1588" s="26">
        <f>LOOKUP(B1588,'Batch 9'!$K$34:$K$606,'Batch 9'!$P$34:$P$606)</f>
        <v>0.35099999999999998</v>
      </c>
      <c r="I1588" s="28">
        <f t="shared" si="74"/>
        <v>37.945750000000089</v>
      </c>
    </row>
    <row r="1589" spans="2:9" ht="20.100000000000001" customHeight="1" x14ac:dyDescent="0.2">
      <c r="B1589" s="20">
        <v>54</v>
      </c>
      <c r="C1589" s="20">
        <v>1573</v>
      </c>
      <c r="D1589" s="20">
        <f>LOOKUP(B1589,'Batch 9'!$K$34:$K$606,'Batch 9'!$L$34:$L$606)</f>
        <v>6070</v>
      </c>
      <c r="E1589" s="20">
        <f>LOOKUP(B1589,'Batch 9'!$C$34:$C$625,'Batch 9'!$E$34:$E$625)</f>
        <v>30500</v>
      </c>
      <c r="F1589" s="20">
        <f t="shared" si="72"/>
        <v>6.07</v>
      </c>
      <c r="G1589" s="20">
        <f t="shared" si="73"/>
        <v>30.5</v>
      </c>
      <c r="H1589" s="26">
        <f>LOOKUP(B1589,'Batch 9'!$K$34:$K$606,'Batch 9'!$P$34:$P$606)</f>
        <v>0.35050000000000003</v>
      </c>
      <c r="I1589" s="28">
        <f t="shared" si="74"/>
        <v>37.96679500000009</v>
      </c>
    </row>
    <row r="1590" spans="2:9" ht="20.100000000000001" customHeight="1" x14ac:dyDescent="0.2">
      <c r="B1590" s="20">
        <v>55</v>
      </c>
      <c r="C1590" s="20">
        <v>1574</v>
      </c>
      <c r="D1590" s="20">
        <f>LOOKUP(B1590,'Batch 9'!$K$34:$K$606,'Batch 9'!$L$34:$L$606)</f>
        <v>6040</v>
      </c>
      <c r="E1590" s="20">
        <f>LOOKUP(B1590,'Batch 9'!$C$34:$C$625,'Batch 9'!$E$34:$E$625)</f>
        <v>30500</v>
      </c>
      <c r="F1590" s="20">
        <f t="shared" si="72"/>
        <v>6.04</v>
      </c>
      <c r="G1590" s="20">
        <f t="shared" si="73"/>
        <v>30.5</v>
      </c>
      <c r="H1590" s="26">
        <f>LOOKUP(B1590,'Batch 9'!$K$34:$K$606,'Batch 9'!$P$34:$P$606)</f>
        <v>0.35099999999999998</v>
      </c>
      <c r="I1590" s="28">
        <f t="shared" si="74"/>
        <v>37.987840000000091</v>
      </c>
    </row>
    <row r="1591" spans="2:9" ht="20.100000000000001" customHeight="1" x14ac:dyDescent="0.2">
      <c r="B1591" s="20">
        <v>56</v>
      </c>
      <c r="C1591" s="20">
        <v>1575</v>
      </c>
      <c r="D1591" s="20">
        <f>LOOKUP(B1591,'Batch 9'!$K$34:$K$606,'Batch 9'!$L$34:$L$606)</f>
        <v>6000</v>
      </c>
      <c r="E1591" s="20">
        <f>LOOKUP(B1591,'Batch 9'!$C$34:$C$625,'Batch 9'!$E$34:$E$625)</f>
        <v>30500</v>
      </c>
      <c r="F1591" s="20">
        <f t="shared" si="72"/>
        <v>6</v>
      </c>
      <c r="G1591" s="20">
        <f t="shared" si="73"/>
        <v>30.5</v>
      </c>
      <c r="H1591" s="26">
        <f>LOOKUP(B1591,'Batch 9'!$K$34:$K$606,'Batch 9'!$P$34:$P$606)</f>
        <v>0.35200000000000004</v>
      </c>
      <c r="I1591" s="28">
        <f t="shared" si="74"/>
        <v>38.008930000000092</v>
      </c>
    </row>
    <row r="1592" spans="2:9" ht="20.100000000000001" customHeight="1" x14ac:dyDescent="0.2">
      <c r="B1592" s="20">
        <v>57</v>
      </c>
      <c r="C1592" s="20">
        <v>1576</v>
      </c>
      <c r="D1592" s="20">
        <f>LOOKUP(B1592,'Batch 9'!$K$34:$K$606,'Batch 9'!$L$34:$L$606)</f>
        <v>5970</v>
      </c>
      <c r="E1592" s="20">
        <f>LOOKUP(B1592,'Batch 9'!$C$34:$C$625,'Batch 9'!$E$34:$E$625)</f>
        <v>30600</v>
      </c>
      <c r="F1592" s="20">
        <f t="shared" si="72"/>
        <v>5.97</v>
      </c>
      <c r="G1592" s="20">
        <f t="shared" si="73"/>
        <v>30.6</v>
      </c>
      <c r="H1592" s="26">
        <f>LOOKUP(B1592,'Batch 9'!$K$34:$K$606,'Batch 9'!$P$34:$P$606)</f>
        <v>0.35250000000000004</v>
      </c>
      <c r="I1592" s="28">
        <f t="shared" si="74"/>
        <v>38.030065000000093</v>
      </c>
    </row>
    <row r="1593" spans="2:9" ht="20.100000000000001" customHeight="1" x14ac:dyDescent="0.2">
      <c r="B1593" s="20">
        <v>58</v>
      </c>
      <c r="C1593" s="20">
        <v>1577</v>
      </c>
      <c r="D1593" s="20">
        <f>LOOKUP(B1593,'Batch 9'!$K$34:$K$606,'Batch 9'!$L$34:$L$606)</f>
        <v>5940</v>
      </c>
      <c r="E1593" s="20">
        <f>LOOKUP(B1593,'Batch 9'!$C$34:$C$625,'Batch 9'!$E$34:$E$625)</f>
        <v>30500</v>
      </c>
      <c r="F1593" s="20">
        <f t="shared" si="72"/>
        <v>5.94</v>
      </c>
      <c r="G1593" s="20">
        <f t="shared" si="73"/>
        <v>30.5</v>
      </c>
      <c r="H1593" s="26">
        <f>LOOKUP(B1593,'Batch 9'!$K$34:$K$606,'Batch 9'!$P$34:$P$606)</f>
        <v>0.35099999999999998</v>
      </c>
      <c r="I1593" s="28">
        <f t="shared" si="74"/>
        <v>38.051170000000091</v>
      </c>
    </row>
    <row r="1594" spans="2:9" ht="20.100000000000001" customHeight="1" x14ac:dyDescent="0.2">
      <c r="B1594" s="20">
        <v>59</v>
      </c>
      <c r="C1594" s="20">
        <v>1578</v>
      </c>
      <c r="D1594" s="20">
        <f>LOOKUP(B1594,'Batch 9'!$K$34:$K$606,'Batch 9'!$L$34:$L$606)</f>
        <v>5900</v>
      </c>
      <c r="E1594" s="20">
        <f>LOOKUP(B1594,'Batch 9'!$C$34:$C$625,'Batch 9'!$E$34:$E$625)</f>
        <v>30600</v>
      </c>
      <c r="F1594" s="20">
        <f t="shared" si="72"/>
        <v>5.9</v>
      </c>
      <c r="G1594" s="20">
        <f t="shared" si="73"/>
        <v>30.6</v>
      </c>
      <c r="H1594" s="26">
        <f>LOOKUP(B1594,'Batch 9'!$K$34:$K$606,'Batch 9'!$P$34:$P$606)</f>
        <v>0.35250000000000004</v>
      </c>
      <c r="I1594" s="28">
        <f t="shared" si="74"/>
        <v>38.07227500000009</v>
      </c>
    </row>
    <row r="1595" spans="2:9" ht="20.100000000000001" customHeight="1" x14ac:dyDescent="0.2">
      <c r="B1595" s="20">
        <v>60</v>
      </c>
      <c r="C1595" s="20">
        <v>1579</v>
      </c>
      <c r="D1595" s="20">
        <f>LOOKUP(B1595,'Batch 9'!$K$34:$K$606,'Batch 9'!$L$34:$L$606)</f>
        <v>5870</v>
      </c>
      <c r="E1595" s="20">
        <f>LOOKUP(B1595,'Batch 9'!$C$34:$C$625,'Batch 9'!$E$34:$E$625)</f>
        <v>30500</v>
      </c>
      <c r="F1595" s="20">
        <f t="shared" si="72"/>
        <v>5.87</v>
      </c>
      <c r="G1595" s="20">
        <f t="shared" si="73"/>
        <v>30.5</v>
      </c>
      <c r="H1595" s="26">
        <f>LOOKUP(B1595,'Batch 9'!$K$34:$K$606,'Batch 9'!$P$34:$P$606)</f>
        <v>0.35250000000000004</v>
      </c>
      <c r="I1595" s="28">
        <f t="shared" si="74"/>
        <v>38.093425000000089</v>
      </c>
    </row>
    <row r="1596" spans="2:9" ht="20.100000000000001" customHeight="1" x14ac:dyDescent="0.2">
      <c r="B1596" s="20">
        <v>61</v>
      </c>
      <c r="C1596" s="20">
        <v>1580</v>
      </c>
      <c r="D1596" s="20">
        <f>LOOKUP(B1596,'Batch 9'!$K$34:$K$606,'Batch 9'!$L$34:$L$606)</f>
        <v>5840</v>
      </c>
      <c r="E1596" s="20">
        <f>LOOKUP(B1596,'Batch 9'!$C$34:$C$625,'Batch 9'!$E$34:$E$625)</f>
        <v>30600</v>
      </c>
      <c r="F1596" s="20">
        <f t="shared" si="72"/>
        <v>5.84</v>
      </c>
      <c r="G1596" s="20">
        <f t="shared" si="73"/>
        <v>30.6</v>
      </c>
      <c r="H1596" s="26">
        <f>LOOKUP(B1596,'Batch 9'!$K$34:$K$606,'Batch 9'!$P$34:$P$606)</f>
        <v>0.35299999999999998</v>
      </c>
      <c r="I1596" s="28">
        <f t="shared" si="74"/>
        <v>38.114590000000092</v>
      </c>
    </row>
    <row r="1597" spans="2:9" ht="20.100000000000001" customHeight="1" x14ac:dyDescent="0.2">
      <c r="B1597" s="20">
        <v>62</v>
      </c>
      <c r="C1597" s="20">
        <v>1581</v>
      </c>
      <c r="D1597" s="20">
        <f>LOOKUP(B1597,'Batch 9'!$K$34:$K$606,'Batch 9'!$L$34:$L$606)</f>
        <v>5800</v>
      </c>
      <c r="E1597" s="20">
        <f>LOOKUP(B1597,'Batch 9'!$C$34:$C$625,'Batch 9'!$E$34:$E$625)</f>
        <v>30600</v>
      </c>
      <c r="F1597" s="20">
        <f t="shared" si="72"/>
        <v>5.8</v>
      </c>
      <c r="G1597" s="20">
        <f t="shared" si="73"/>
        <v>30.6</v>
      </c>
      <c r="H1597" s="26">
        <f>LOOKUP(B1597,'Batch 9'!$K$34:$K$606,'Batch 9'!$P$34:$P$606)</f>
        <v>0.35350000000000004</v>
      </c>
      <c r="I1597" s="28">
        <f t="shared" si="74"/>
        <v>38.135785000000091</v>
      </c>
    </row>
    <row r="1598" spans="2:9" ht="20.100000000000001" customHeight="1" x14ac:dyDescent="0.2">
      <c r="B1598" s="20">
        <v>63</v>
      </c>
      <c r="C1598" s="20">
        <v>1582</v>
      </c>
      <c r="D1598" s="20">
        <f>LOOKUP(B1598,'Batch 9'!$K$34:$K$606,'Batch 9'!$L$34:$L$606)</f>
        <v>5770</v>
      </c>
      <c r="E1598" s="20">
        <f>LOOKUP(B1598,'Batch 9'!$C$34:$C$625,'Batch 9'!$E$34:$E$625)</f>
        <v>30600</v>
      </c>
      <c r="F1598" s="20">
        <f t="shared" si="72"/>
        <v>5.77</v>
      </c>
      <c r="G1598" s="20">
        <f t="shared" si="73"/>
        <v>30.6</v>
      </c>
      <c r="H1598" s="26">
        <f>LOOKUP(B1598,'Batch 9'!$K$34:$K$606,'Batch 9'!$P$34:$P$606)</f>
        <v>0.35299999999999998</v>
      </c>
      <c r="I1598" s="28">
        <f t="shared" si="74"/>
        <v>38.15698000000009</v>
      </c>
    </row>
    <row r="1599" spans="2:9" ht="20.100000000000001" customHeight="1" x14ac:dyDescent="0.2">
      <c r="B1599" s="20">
        <v>64</v>
      </c>
      <c r="C1599" s="20">
        <v>1583</v>
      </c>
      <c r="D1599" s="20">
        <f>LOOKUP(B1599,'Batch 9'!$K$34:$K$606,'Batch 9'!$L$34:$L$606)</f>
        <v>5740</v>
      </c>
      <c r="E1599" s="20">
        <f>LOOKUP(B1599,'Batch 9'!$C$34:$C$625,'Batch 9'!$E$34:$E$625)</f>
        <v>30600</v>
      </c>
      <c r="F1599" s="20">
        <f t="shared" si="72"/>
        <v>5.74</v>
      </c>
      <c r="G1599" s="20">
        <f t="shared" si="73"/>
        <v>30.6</v>
      </c>
      <c r="H1599" s="26">
        <f>LOOKUP(B1599,'Batch 9'!$K$34:$K$606,'Batch 9'!$P$34:$P$606)</f>
        <v>0.35299999999999998</v>
      </c>
      <c r="I1599" s="28">
        <f t="shared" si="74"/>
        <v>38.178160000000091</v>
      </c>
    </row>
    <row r="1600" spans="2:9" ht="20.100000000000001" customHeight="1" x14ac:dyDescent="0.2">
      <c r="B1600" s="20">
        <v>65</v>
      </c>
      <c r="C1600" s="20">
        <v>1584</v>
      </c>
      <c r="D1600" s="20">
        <f>LOOKUP(B1600,'Batch 9'!$K$34:$K$606,'Batch 9'!$L$34:$L$606)</f>
        <v>5700</v>
      </c>
      <c r="E1600" s="20">
        <f>LOOKUP(B1600,'Batch 9'!$C$34:$C$625,'Batch 9'!$E$34:$E$625)</f>
        <v>30600</v>
      </c>
      <c r="F1600" s="20">
        <f t="shared" si="72"/>
        <v>5.7</v>
      </c>
      <c r="G1600" s="20">
        <f t="shared" si="73"/>
        <v>30.6</v>
      </c>
      <c r="H1600" s="26">
        <f>LOOKUP(B1600,'Batch 9'!$K$34:$K$606,'Batch 9'!$P$34:$P$606)</f>
        <v>0.35499999999999998</v>
      </c>
      <c r="I1600" s="28">
        <f t="shared" si="74"/>
        <v>38.19940000000009</v>
      </c>
    </row>
    <row r="1601" spans="2:9" ht="20.100000000000001" customHeight="1" x14ac:dyDescent="0.2">
      <c r="B1601" s="20">
        <v>66</v>
      </c>
      <c r="C1601" s="20">
        <v>1585</v>
      </c>
      <c r="D1601" s="20">
        <f>LOOKUP(B1601,'Batch 9'!$K$34:$K$606,'Batch 9'!$L$34:$L$606)</f>
        <v>5670</v>
      </c>
      <c r="E1601" s="20">
        <f>LOOKUP(B1601,'Batch 9'!$C$34:$C$625,'Batch 9'!$E$34:$E$625)</f>
        <v>30600</v>
      </c>
      <c r="F1601" s="20">
        <f t="shared" si="72"/>
        <v>5.67</v>
      </c>
      <c r="G1601" s="20">
        <f t="shared" si="73"/>
        <v>30.6</v>
      </c>
      <c r="H1601" s="26">
        <f>LOOKUP(B1601,'Batch 9'!$K$34:$K$606,'Batch 9'!$P$34:$P$606)</f>
        <v>0.35400000000000004</v>
      </c>
      <c r="I1601" s="28">
        <f t="shared" si="74"/>
        <v>38.220670000000091</v>
      </c>
    </row>
    <row r="1602" spans="2:9" ht="20.100000000000001" customHeight="1" x14ac:dyDescent="0.2">
      <c r="B1602" s="20">
        <v>67</v>
      </c>
      <c r="C1602" s="20">
        <v>1586</v>
      </c>
      <c r="D1602" s="20">
        <f>LOOKUP(B1602,'Batch 9'!$K$34:$K$606,'Batch 9'!$L$34:$L$606)</f>
        <v>5640</v>
      </c>
      <c r="E1602" s="20">
        <f>LOOKUP(B1602,'Batch 9'!$C$34:$C$625,'Batch 9'!$E$34:$E$625)</f>
        <v>30600</v>
      </c>
      <c r="F1602" s="20">
        <f t="shared" si="72"/>
        <v>5.64</v>
      </c>
      <c r="G1602" s="20">
        <f t="shared" si="73"/>
        <v>30.6</v>
      </c>
      <c r="H1602" s="26">
        <f>LOOKUP(B1602,'Batch 9'!$K$34:$K$606,'Batch 9'!$P$34:$P$606)</f>
        <v>0.35400000000000004</v>
      </c>
      <c r="I1602" s="28">
        <f t="shared" si="74"/>
        <v>38.24191000000009</v>
      </c>
    </row>
    <row r="1603" spans="2:9" ht="20.100000000000001" customHeight="1" x14ac:dyDescent="0.2">
      <c r="B1603" s="20">
        <v>68</v>
      </c>
      <c r="C1603" s="20">
        <v>1587</v>
      </c>
      <c r="D1603" s="20">
        <f>LOOKUP(B1603,'Batch 9'!$K$34:$K$606,'Batch 9'!$L$34:$L$606)</f>
        <v>5610</v>
      </c>
      <c r="E1603" s="20">
        <f>LOOKUP(B1603,'Batch 9'!$C$34:$C$625,'Batch 9'!$E$34:$E$625)</f>
        <v>30600</v>
      </c>
      <c r="F1603" s="20">
        <f t="shared" si="72"/>
        <v>5.61</v>
      </c>
      <c r="G1603" s="20">
        <f t="shared" si="73"/>
        <v>30.6</v>
      </c>
      <c r="H1603" s="26">
        <f>LOOKUP(B1603,'Batch 9'!$K$34:$K$606,'Batch 9'!$P$34:$P$606)</f>
        <v>0.35499999999999998</v>
      </c>
      <c r="I1603" s="28">
        <f t="shared" si="74"/>
        <v>38.263180000000091</v>
      </c>
    </row>
    <row r="1604" spans="2:9" ht="20.100000000000001" customHeight="1" x14ac:dyDescent="0.2">
      <c r="B1604" s="20">
        <v>69</v>
      </c>
      <c r="C1604" s="20">
        <v>1588</v>
      </c>
      <c r="D1604" s="20">
        <f>LOOKUP(B1604,'Batch 9'!$K$34:$K$606,'Batch 9'!$L$34:$L$606)</f>
        <v>5570</v>
      </c>
      <c r="E1604" s="20">
        <f>LOOKUP(B1604,'Batch 9'!$C$34:$C$625,'Batch 9'!$E$34:$E$625)</f>
        <v>30600</v>
      </c>
      <c r="F1604" s="20">
        <f t="shared" si="72"/>
        <v>5.57</v>
      </c>
      <c r="G1604" s="20">
        <f t="shared" si="73"/>
        <v>30.6</v>
      </c>
      <c r="H1604" s="26">
        <f>LOOKUP(B1604,'Batch 9'!$K$34:$K$606,'Batch 9'!$P$34:$P$606)</f>
        <v>0.35499999999999998</v>
      </c>
      <c r="I1604" s="28">
        <f t="shared" si="74"/>
        <v>38.284480000000087</v>
      </c>
    </row>
    <row r="1605" spans="2:9" ht="20.100000000000001" customHeight="1" x14ac:dyDescent="0.2">
      <c r="B1605" s="20">
        <v>70</v>
      </c>
      <c r="C1605" s="20">
        <v>1589</v>
      </c>
      <c r="D1605" s="20">
        <f>LOOKUP(B1605,'Batch 9'!$K$34:$K$606,'Batch 9'!$L$34:$L$606)</f>
        <v>5540</v>
      </c>
      <c r="E1605" s="20">
        <f>LOOKUP(B1605,'Batch 9'!$C$34:$C$625,'Batch 9'!$E$34:$E$625)</f>
        <v>30600</v>
      </c>
      <c r="F1605" s="20">
        <f t="shared" si="72"/>
        <v>5.54</v>
      </c>
      <c r="G1605" s="20">
        <f t="shared" si="73"/>
        <v>30.6</v>
      </c>
      <c r="H1605" s="26">
        <f>LOOKUP(B1605,'Batch 9'!$K$34:$K$606,'Batch 9'!$P$34:$P$606)</f>
        <v>0.35499999999999998</v>
      </c>
      <c r="I1605" s="28">
        <f t="shared" si="74"/>
        <v>38.305780000000084</v>
      </c>
    </row>
    <row r="1606" spans="2:9" ht="20.100000000000001" customHeight="1" x14ac:dyDescent="0.2">
      <c r="B1606" s="20">
        <v>71</v>
      </c>
      <c r="C1606" s="20">
        <v>1590</v>
      </c>
      <c r="D1606" s="20">
        <f>LOOKUP(B1606,'Batch 9'!$K$34:$K$606,'Batch 9'!$L$34:$L$606)</f>
        <v>5510</v>
      </c>
      <c r="E1606" s="20">
        <f>LOOKUP(B1606,'Batch 9'!$C$34:$C$625,'Batch 9'!$E$34:$E$625)</f>
        <v>30600</v>
      </c>
      <c r="F1606" s="20">
        <f t="shared" si="72"/>
        <v>5.51</v>
      </c>
      <c r="G1606" s="20">
        <f t="shared" si="73"/>
        <v>30.6</v>
      </c>
      <c r="H1606" s="26">
        <f>LOOKUP(B1606,'Batch 9'!$K$34:$K$606,'Batch 9'!$P$34:$P$606)</f>
        <v>0.35499999999999998</v>
      </c>
      <c r="I1606" s="28">
        <f t="shared" si="74"/>
        <v>38.32708000000008</v>
      </c>
    </row>
    <row r="1607" spans="2:9" ht="20.100000000000001" customHeight="1" x14ac:dyDescent="0.2">
      <c r="B1607" s="20">
        <v>72</v>
      </c>
      <c r="C1607" s="20">
        <v>1591</v>
      </c>
      <c r="D1607" s="20">
        <f>LOOKUP(B1607,'Batch 9'!$K$34:$K$606,'Batch 9'!$L$34:$L$606)</f>
        <v>5480</v>
      </c>
      <c r="E1607" s="20">
        <f>LOOKUP(B1607,'Batch 9'!$C$34:$C$625,'Batch 9'!$E$34:$E$625)</f>
        <v>30600</v>
      </c>
      <c r="F1607" s="20">
        <f t="shared" si="72"/>
        <v>5.48</v>
      </c>
      <c r="G1607" s="20">
        <f t="shared" si="73"/>
        <v>30.6</v>
      </c>
      <c r="H1607" s="26">
        <f>LOOKUP(B1607,'Batch 9'!$K$34:$K$606,'Batch 9'!$P$34:$P$606)</f>
        <v>0.35549999999999998</v>
      </c>
      <c r="I1607" s="28">
        <f t="shared" si="74"/>
        <v>38.348395000000082</v>
      </c>
    </row>
    <row r="1608" spans="2:9" ht="20.100000000000001" customHeight="1" x14ac:dyDescent="0.2">
      <c r="B1608" s="20">
        <v>73</v>
      </c>
      <c r="C1608" s="20">
        <v>1592</v>
      </c>
      <c r="D1608" s="20">
        <f>LOOKUP(B1608,'Batch 9'!$K$34:$K$606,'Batch 9'!$L$34:$L$606)</f>
        <v>5450</v>
      </c>
      <c r="E1608" s="20">
        <f>LOOKUP(B1608,'Batch 9'!$C$34:$C$625,'Batch 9'!$E$34:$E$625)</f>
        <v>30600</v>
      </c>
      <c r="F1608" s="20">
        <f t="shared" si="72"/>
        <v>5.45</v>
      </c>
      <c r="G1608" s="20">
        <f t="shared" si="73"/>
        <v>30.6</v>
      </c>
      <c r="H1608" s="26">
        <f>LOOKUP(B1608,'Batch 9'!$K$34:$K$606,'Batch 9'!$P$34:$P$606)</f>
        <v>0.35499999999999998</v>
      </c>
      <c r="I1608" s="28">
        <f t="shared" si="74"/>
        <v>38.369710000000083</v>
      </c>
    </row>
    <row r="1609" spans="2:9" ht="20.100000000000001" customHeight="1" x14ac:dyDescent="0.2">
      <c r="B1609" s="20">
        <v>74</v>
      </c>
      <c r="C1609" s="20">
        <v>1593</v>
      </c>
      <c r="D1609" s="20">
        <f>LOOKUP(B1609,'Batch 9'!$K$34:$K$606,'Batch 9'!$L$34:$L$606)</f>
        <v>5410</v>
      </c>
      <c r="E1609" s="20">
        <f>LOOKUP(B1609,'Batch 9'!$C$34:$C$625,'Batch 9'!$E$34:$E$625)</f>
        <v>30600</v>
      </c>
      <c r="F1609" s="20">
        <f t="shared" si="72"/>
        <v>5.41</v>
      </c>
      <c r="G1609" s="20">
        <f t="shared" si="73"/>
        <v>30.6</v>
      </c>
      <c r="H1609" s="26">
        <f>LOOKUP(B1609,'Batch 9'!$K$34:$K$606,'Batch 9'!$P$34:$P$606)</f>
        <v>0.35499999999999998</v>
      </c>
      <c r="I1609" s="28">
        <f t="shared" si="74"/>
        <v>38.39101000000008</v>
      </c>
    </row>
    <row r="1610" spans="2:9" ht="20.100000000000001" customHeight="1" x14ac:dyDescent="0.2">
      <c r="B1610" s="20">
        <v>75</v>
      </c>
      <c r="C1610" s="20">
        <v>1594</v>
      </c>
      <c r="D1610" s="20">
        <f>LOOKUP(B1610,'Batch 9'!$K$34:$K$606,'Batch 9'!$L$34:$L$606)</f>
        <v>5380</v>
      </c>
      <c r="E1610" s="20">
        <f>LOOKUP(B1610,'Batch 9'!$C$34:$C$625,'Batch 9'!$E$34:$E$625)</f>
        <v>30600</v>
      </c>
      <c r="F1610" s="20">
        <f t="shared" si="72"/>
        <v>5.38</v>
      </c>
      <c r="G1610" s="20">
        <f t="shared" si="73"/>
        <v>30.6</v>
      </c>
      <c r="H1610" s="26">
        <f>LOOKUP(B1610,'Batch 9'!$K$34:$K$606,'Batch 9'!$P$34:$P$606)</f>
        <v>0.35650000000000004</v>
      </c>
      <c r="I1610" s="28">
        <f t="shared" si="74"/>
        <v>38.412355000000076</v>
      </c>
    </row>
    <row r="1611" spans="2:9" ht="20.100000000000001" customHeight="1" x14ac:dyDescent="0.2">
      <c r="B1611" s="20">
        <v>76</v>
      </c>
      <c r="C1611" s="20">
        <v>1595</v>
      </c>
      <c r="D1611" s="20">
        <f>LOOKUP(B1611,'Batch 9'!$K$34:$K$606,'Batch 9'!$L$34:$L$606)</f>
        <v>5350</v>
      </c>
      <c r="E1611" s="20">
        <f>LOOKUP(B1611,'Batch 9'!$C$34:$C$625,'Batch 9'!$E$34:$E$625)</f>
        <v>30600</v>
      </c>
      <c r="F1611" s="20">
        <f t="shared" si="72"/>
        <v>5.35</v>
      </c>
      <c r="G1611" s="20">
        <f t="shared" si="73"/>
        <v>30.6</v>
      </c>
      <c r="H1611" s="26">
        <f>LOOKUP(B1611,'Batch 9'!$K$34:$K$606,'Batch 9'!$P$34:$P$606)</f>
        <v>0.35750000000000004</v>
      </c>
      <c r="I1611" s="28">
        <f t="shared" si="74"/>
        <v>38.433775000000075</v>
      </c>
    </row>
    <row r="1612" spans="2:9" ht="20.100000000000001" customHeight="1" x14ac:dyDescent="0.2">
      <c r="B1612" s="20">
        <v>77</v>
      </c>
      <c r="C1612" s="20">
        <v>1596</v>
      </c>
      <c r="D1612" s="20">
        <f>LOOKUP(B1612,'Batch 9'!$K$34:$K$606,'Batch 9'!$L$34:$L$606)</f>
        <v>5320</v>
      </c>
      <c r="E1612" s="20">
        <f>LOOKUP(B1612,'Batch 9'!$C$34:$C$625,'Batch 9'!$E$34:$E$625)</f>
        <v>30700</v>
      </c>
      <c r="F1612" s="20">
        <f t="shared" si="72"/>
        <v>5.32</v>
      </c>
      <c r="G1612" s="20">
        <f t="shared" si="73"/>
        <v>30.7</v>
      </c>
      <c r="H1612" s="26">
        <f>LOOKUP(B1612,'Batch 9'!$K$34:$K$606,'Batch 9'!$P$34:$P$606)</f>
        <v>0.35650000000000004</v>
      </c>
      <c r="I1612" s="28">
        <f t="shared" si="74"/>
        <v>38.455195000000074</v>
      </c>
    </row>
    <row r="1613" spans="2:9" ht="20.100000000000001" customHeight="1" x14ac:dyDescent="0.2">
      <c r="B1613" s="20">
        <v>78</v>
      </c>
      <c r="C1613" s="20">
        <v>1597</v>
      </c>
      <c r="D1613" s="20">
        <f>LOOKUP(B1613,'Batch 9'!$K$34:$K$606,'Batch 9'!$L$34:$L$606)</f>
        <v>5290</v>
      </c>
      <c r="E1613" s="20">
        <f>LOOKUP(B1613,'Batch 9'!$C$34:$C$625,'Batch 9'!$E$34:$E$625)</f>
        <v>30600</v>
      </c>
      <c r="F1613" s="20">
        <f t="shared" si="72"/>
        <v>5.29</v>
      </c>
      <c r="G1613" s="20">
        <f t="shared" si="73"/>
        <v>30.6</v>
      </c>
      <c r="H1613" s="26">
        <f>LOOKUP(B1613,'Batch 9'!$K$34:$K$606,'Batch 9'!$P$34:$P$606)</f>
        <v>0.35699999999999998</v>
      </c>
      <c r="I1613" s="28">
        <f t="shared" si="74"/>
        <v>38.476600000000076</v>
      </c>
    </row>
    <row r="1614" spans="2:9" ht="20.100000000000001" customHeight="1" x14ac:dyDescent="0.2">
      <c r="B1614" s="20">
        <v>79</v>
      </c>
      <c r="C1614" s="20">
        <v>1598</v>
      </c>
      <c r="D1614" s="20">
        <f>LOOKUP(B1614,'Batch 9'!$K$34:$K$606,'Batch 9'!$L$34:$L$606)</f>
        <v>5250</v>
      </c>
      <c r="E1614" s="20">
        <f>LOOKUP(B1614,'Batch 9'!$C$34:$C$625,'Batch 9'!$E$34:$E$625)</f>
        <v>30600</v>
      </c>
      <c r="F1614" s="20">
        <f t="shared" si="72"/>
        <v>5.25</v>
      </c>
      <c r="G1614" s="20">
        <f t="shared" si="73"/>
        <v>30.6</v>
      </c>
      <c r="H1614" s="26">
        <f>LOOKUP(B1614,'Batch 9'!$K$34:$K$606,'Batch 9'!$P$34:$P$606)</f>
        <v>0.35800000000000004</v>
      </c>
      <c r="I1614" s="28">
        <f t="shared" si="74"/>
        <v>38.498050000000077</v>
      </c>
    </row>
    <row r="1615" spans="2:9" ht="20.100000000000001" customHeight="1" x14ac:dyDescent="0.2">
      <c r="B1615" s="20">
        <v>80</v>
      </c>
      <c r="C1615" s="20">
        <v>1599</v>
      </c>
      <c r="D1615" s="20">
        <f>LOOKUP(B1615,'Batch 9'!$K$34:$K$606,'Batch 9'!$L$34:$L$606)</f>
        <v>5220</v>
      </c>
      <c r="E1615" s="20">
        <f>LOOKUP(B1615,'Batch 9'!$C$34:$C$625,'Batch 9'!$E$34:$E$625)</f>
        <v>30600</v>
      </c>
      <c r="F1615" s="20">
        <f t="shared" si="72"/>
        <v>5.22</v>
      </c>
      <c r="G1615" s="20">
        <f t="shared" si="73"/>
        <v>30.6</v>
      </c>
      <c r="H1615" s="26">
        <f>LOOKUP(B1615,'Batch 9'!$K$34:$K$606,'Batch 9'!$P$34:$P$606)</f>
        <v>0.35899999999999999</v>
      </c>
      <c r="I1615" s="28">
        <f t="shared" si="74"/>
        <v>38.519560000000077</v>
      </c>
    </row>
    <row r="1616" spans="2:9" ht="20.100000000000001" customHeight="1" x14ac:dyDescent="0.2">
      <c r="B1616" s="20">
        <v>81</v>
      </c>
      <c r="C1616" s="20">
        <v>1600</v>
      </c>
      <c r="D1616" s="20">
        <f>LOOKUP(B1616,'Batch 9'!$K$34:$K$606,'Batch 9'!$L$34:$L$606)</f>
        <v>5190</v>
      </c>
      <c r="E1616" s="20">
        <f>LOOKUP(B1616,'Batch 9'!$C$34:$C$625,'Batch 9'!$E$34:$E$625)</f>
        <v>30700</v>
      </c>
      <c r="F1616" s="20">
        <f t="shared" si="72"/>
        <v>5.19</v>
      </c>
      <c r="G1616" s="20">
        <f t="shared" si="73"/>
        <v>30.7</v>
      </c>
      <c r="H1616" s="26">
        <f>LOOKUP(B1616,'Batch 9'!$K$34:$K$606,'Batch 9'!$P$34:$P$606)</f>
        <v>0.35699999999999998</v>
      </c>
      <c r="I1616" s="28">
        <f t="shared" si="74"/>
        <v>38.541040000000073</v>
      </c>
    </row>
    <row r="1617" spans="2:9" ht="20.100000000000001" customHeight="1" x14ac:dyDescent="0.2">
      <c r="B1617" s="20">
        <v>82</v>
      </c>
      <c r="C1617" s="20">
        <v>1601</v>
      </c>
      <c r="D1617" s="20">
        <f>LOOKUP(B1617,'Batch 9'!$K$34:$K$606,'Batch 9'!$L$34:$L$606)</f>
        <v>5160</v>
      </c>
      <c r="E1617" s="20">
        <f>LOOKUP(B1617,'Batch 9'!$C$34:$C$625,'Batch 9'!$E$34:$E$625)</f>
        <v>30700</v>
      </c>
      <c r="F1617" s="20">
        <f t="shared" ref="F1617:F1680" si="75">D1617/1000</f>
        <v>5.16</v>
      </c>
      <c r="G1617" s="20">
        <f t="shared" ref="G1617:G1680" si="76">E1617/1000</f>
        <v>30.7</v>
      </c>
      <c r="H1617" s="26">
        <f>LOOKUP(B1617,'Batch 9'!$K$34:$K$606,'Batch 9'!$P$34:$P$606)</f>
        <v>0.35800000000000004</v>
      </c>
      <c r="I1617" s="28">
        <f t="shared" si="74"/>
        <v>38.562490000000075</v>
      </c>
    </row>
    <row r="1618" spans="2:9" ht="20.100000000000001" customHeight="1" x14ac:dyDescent="0.2">
      <c r="B1618" s="20">
        <v>83</v>
      </c>
      <c r="C1618" s="20">
        <v>1602</v>
      </c>
      <c r="D1618" s="20">
        <f>LOOKUP(B1618,'Batch 9'!$K$34:$K$606,'Batch 9'!$L$34:$L$606)</f>
        <v>5130</v>
      </c>
      <c r="E1618" s="20">
        <f>LOOKUP(B1618,'Batch 9'!$C$34:$C$625,'Batch 9'!$E$34:$E$625)</f>
        <v>30700</v>
      </c>
      <c r="F1618" s="20">
        <f t="shared" si="75"/>
        <v>5.13</v>
      </c>
      <c r="G1618" s="20">
        <f t="shared" si="76"/>
        <v>30.7</v>
      </c>
      <c r="H1618" s="26">
        <f>LOOKUP(B1618,'Batch 9'!$K$34:$K$606,'Batch 9'!$P$34:$P$606)</f>
        <v>0.35800000000000004</v>
      </c>
      <c r="I1618" s="28">
        <f t="shared" ref="I1618:I1681" si="77">AVERAGE(H1618,H1617)*((C1618-C1617)/60)*3.6+I1617</f>
        <v>38.583970000000072</v>
      </c>
    </row>
    <row r="1619" spans="2:9" ht="20.100000000000001" customHeight="1" x14ac:dyDescent="0.2">
      <c r="B1619" s="20">
        <v>84</v>
      </c>
      <c r="C1619" s="20">
        <v>1603</v>
      </c>
      <c r="D1619" s="20">
        <f>LOOKUP(B1619,'Batch 9'!$K$34:$K$606,'Batch 9'!$L$34:$L$606)</f>
        <v>5100</v>
      </c>
      <c r="E1619" s="20">
        <f>LOOKUP(B1619,'Batch 9'!$C$34:$C$625,'Batch 9'!$E$34:$E$625)</f>
        <v>30700</v>
      </c>
      <c r="F1619" s="20">
        <f t="shared" si="75"/>
        <v>5.0999999999999996</v>
      </c>
      <c r="G1619" s="20">
        <f t="shared" si="76"/>
        <v>30.7</v>
      </c>
      <c r="H1619" s="26">
        <f>LOOKUP(B1619,'Batch 9'!$K$34:$K$606,'Batch 9'!$P$34:$P$606)</f>
        <v>0.35850000000000004</v>
      </c>
      <c r="I1619" s="28">
        <f t="shared" si="77"/>
        <v>38.605465000000073</v>
      </c>
    </row>
    <row r="1620" spans="2:9" ht="20.100000000000001" customHeight="1" x14ac:dyDescent="0.2">
      <c r="B1620" s="20">
        <v>85</v>
      </c>
      <c r="C1620" s="20">
        <v>1604</v>
      </c>
      <c r="D1620" s="20">
        <f>LOOKUP(B1620,'Batch 9'!$K$34:$K$606,'Batch 9'!$L$34:$L$606)</f>
        <v>5070</v>
      </c>
      <c r="E1620" s="20">
        <f>LOOKUP(B1620,'Batch 9'!$C$34:$C$625,'Batch 9'!$E$34:$E$625)</f>
        <v>30700</v>
      </c>
      <c r="F1620" s="20">
        <f t="shared" si="75"/>
        <v>5.07</v>
      </c>
      <c r="G1620" s="20">
        <f t="shared" si="76"/>
        <v>30.7</v>
      </c>
      <c r="H1620" s="26">
        <f>LOOKUP(B1620,'Batch 9'!$K$34:$K$606,'Batch 9'!$P$34:$P$606)</f>
        <v>0.36000000000000004</v>
      </c>
      <c r="I1620" s="28">
        <f t="shared" si="77"/>
        <v>38.627020000000073</v>
      </c>
    </row>
    <row r="1621" spans="2:9" ht="20.100000000000001" customHeight="1" x14ac:dyDescent="0.2">
      <c r="B1621" s="20">
        <v>86</v>
      </c>
      <c r="C1621" s="20">
        <v>1605</v>
      </c>
      <c r="D1621" s="20">
        <f>LOOKUP(B1621,'Batch 9'!$K$34:$K$606,'Batch 9'!$L$34:$L$606)</f>
        <v>5040</v>
      </c>
      <c r="E1621" s="20">
        <f>LOOKUP(B1621,'Batch 9'!$C$34:$C$625,'Batch 9'!$E$34:$E$625)</f>
        <v>30700</v>
      </c>
      <c r="F1621" s="20">
        <f t="shared" si="75"/>
        <v>5.04</v>
      </c>
      <c r="G1621" s="20">
        <f t="shared" si="76"/>
        <v>30.7</v>
      </c>
      <c r="H1621" s="26">
        <f>LOOKUP(B1621,'Batch 9'!$K$34:$K$606,'Batch 9'!$P$34:$P$606)</f>
        <v>0.35899999999999999</v>
      </c>
      <c r="I1621" s="28">
        <f t="shared" si="77"/>
        <v>38.64859000000007</v>
      </c>
    </row>
    <row r="1622" spans="2:9" ht="20.100000000000001" customHeight="1" x14ac:dyDescent="0.2">
      <c r="B1622" s="20">
        <v>87</v>
      </c>
      <c r="C1622" s="20">
        <v>1606</v>
      </c>
      <c r="D1622" s="20">
        <f>LOOKUP(B1622,'Batch 9'!$K$34:$K$606,'Batch 9'!$L$34:$L$606)</f>
        <v>5000</v>
      </c>
      <c r="E1622" s="20">
        <f>LOOKUP(B1622,'Batch 9'!$C$34:$C$625,'Batch 9'!$E$34:$E$625)</f>
        <v>30700</v>
      </c>
      <c r="F1622" s="20">
        <f t="shared" si="75"/>
        <v>5</v>
      </c>
      <c r="G1622" s="20">
        <f t="shared" si="76"/>
        <v>30.7</v>
      </c>
      <c r="H1622" s="26">
        <f>LOOKUP(B1622,'Batch 9'!$K$34:$K$606,'Batch 9'!$P$34:$P$606)</f>
        <v>0.36099999999999999</v>
      </c>
      <c r="I1622" s="28">
        <f t="shared" si="77"/>
        <v>38.670190000000069</v>
      </c>
    </row>
    <row r="1623" spans="2:9" ht="20.100000000000001" customHeight="1" x14ac:dyDescent="0.2">
      <c r="B1623" s="20">
        <v>88</v>
      </c>
      <c r="C1623" s="20">
        <v>1607</v>
      </c>
      <c r="D1623" s="20">
        <f>LOOKUP(B1623,'Batch 9'!$K$34:$K$606,'Batch 9'!$L$34:$L$606)</f>
        <v>4970</v>
      </c>
      <c r="E1623" s="20">
        <f>LOOKUP(B1623,'Batch 9'!$C$34:$C$625,'Batch 9'!$E$34:$E$625)</f>
        <v>30700</v>
      </c>
      <c r="F1623" s="20">
        <f t="shared" si="75"/>
        <v>4.97</v>
      </c>
      <c r="G1623" s="20">
        <f t="shared" si="76"/>
        <v>30.7</v>
      </c>
      <c r="H1623" s="26">
        <f>LOOKUP(B1623,'Batch 9'!$K$34:$K$606,'Batch 9'!$P$34:$P$606)</f>
        <v>0.36050000000000004</v>
      </c>
      <c r="I1623" s="28">
        <f t="shared" si="77"/>
        <v>38.691835000000069</v>
      </c>
    </row>
    <row r="1624" spans="2:9" ht="20.100000000000001" customHeight="1" x14ac:dyDescent="0.2">
      <c r="B1624" s="20">
        <v>89</v>
      </c>
      <c r="C1624" s="20">
        <v>1608</v>
      </c>
      <c r="D1624" s="20">
        <f>LOOKUP(B1624,'Batch 9'!$K$34:$K$606,'Batch 9'!$L$34:$L$606)</f>
        <v>4940</v>
      </c>
      <c r="E1624" s="20">
        <f>LOOKUP(B1624,'Batch 9'!$C$34:$C$625,'Batch 9'!$E$34:$E$625)</f>
        <v>30700</v>
      </c>
      <c r="F1624" s="20">
        <f t="shared" si="75"/>
        <v>4.9400000000000004</v>
      </c>
      <c r="G1624" s="20">
        <f t="shared" si="76"/>
        <v>30.7</v>
      </c>
      <c r="H1624" s="26">
        <f>LOOKUP(B1624,'Batch 9'!$K$34:$K$606,'Batch 9'!$P$34:$P$606)</f>
        <v>0.371</v>
      </c>
      <c r="I1624" s="28">
        <f t="shared" si="77"/>
        <v>38.713780000000071</v>
      </c>
    </row>
    <row r="1625" spans="2:9" ht="20.100000000000001" customHeight="1" x14ac:dyDescent="0.2">
      <c r="B1625" s="20">
        <v>90</v>
      </c>
      <c r="C1625" s="20">
        <v>1609</v>
      </c>
      <c r="D1625" s="20">
        <f>LOOKUP(B1625,'Batch 9'!$K$34:$K$606,'Batch 9'!$L$34:$L$606)</f>
        <v>4910</v>
      </c>
      <c r="E1625" s="20">
        <f>LOOKUP(B1625,'Batch 9'!$C$34:$C$625,'Batch 9'!$E$34:$E$625)</f>
        <v>30700</v>
      </c>
      <c r="F1625" s="20">
        <f t="shared" si="75"/>
        <v>4.91</v>
      </c>
      <c r="G1625" s="20">
        <f t="shared" si="76"/>
        <v>30.7</v>
      </c>
      <c r="H1625" s="26">
        <f>LOOKUP(B1625,'Batch 9'!$K$34:$K$606,'Batch 9'!$P$34:$P$606)</f>
        <v>0.36933333333333335</v>
      </c>
      <c r="I1625" s="28">
        <f t="shared" si="77"/>
        <v>38.735990000000072</v>
      </c>
    </row>
    <row r="1626" spans="2:9" ht="20.100000000000001" customHeight="1" x14ac:dyDescent="0.2">
      <c r="B1626" s="20">
        <v>91</v>
      </c>
      <c r="C1626" s="20">
        <v>1610</v>
      </c>
      <c r="D1626" s="20">
        <f>LOOKUP(B1626,'Batch 9'!$K$34:$K$606,'Batch 9'!$L$34:$L$606)</f>
        <v>4880</v>
      </c>
      <c r="E1626" s="20">
        <f>LOOKUP(B1626,'Batch 9'!$C$34:$C$625,'Batch 9'!$E$34:$E$625)</f>
        <v>30800</v>
      </c>
      <c r="F1626" s="20">
        <f t="shared" si="75"/>
        <v>4.88</v>
      </c>
      <c r="G1626" s="20">
        <f t="shared" si="76"/>
        <v>30.8</v>
      </c>
      <c r="H1626" s="26">
        <f>LOOKUP(B1626,'Batch 9'!$K$34:$K$606,'Batch 9'!$P$34:$P$606)</f>
        <v>0.37000000000000005</v>
      </c>
      <c r="I1626" s="28">
        <f t="shared" si="77"/>
        <v>38.758170000000071</v>
      </c>
    </row>
    <row r="1627" spans="2:9" ht="20.100000000000001" customHeight="1" x14ac:dyDescent="0.2">
      <c r="B1627" s="20">
        <v>92</v>
      </c>
      <c r="C1627" s="20">
        <v>1611</v>
      </c>
      <c r="D1627" s="20">
        <f>LOOKUP(B1627,'Batch 9'!$K$34:$K$606,'Batch 9'!$L$34:$L$606)</f>
        <v>4850</v>
      </c>
      <c r="E1627" s="20">
        <f>LOOKUP(B1627,'Batch 9'!$C$34:$C$625,'Batch 9'!$E$34:$E$625)</f>
        <v>30800</v>
      </c>
      <c r="F1627" s="20">
        <f t="shared" si="75"/>
        <v>4.8499999999999996</v>
      </c>
      <c r="G1627" s="20">
        <f t="shared" si="76"/>
        <v>30.8</v>
      </c>
      <c r="H1627" s="26">
        <f>LOOKUP(B1627,'Batch 9'!$K$34:$K$606,'Batch 9'!$P$34:$P$606)</f>
        <v>0.371</v>
      </c>
      <c r="I1627" s="28">
        <f t="shared" si="77"/>
        <v>38.780400000000071</v>
      </c>
    </row>
    <row r="1628" spans="2:9" ht="20.100000000000001" customHeight="1" x14ac:dyDescent="0.2">
      <c r="B1628" s="20">
        <v>93</v>
      </c>
      <c r="C1628" s="20">
        <v>1612</v>
      </c>
      <c r="D1628" s="20">
        <f>LOOKUP(B1628,'Batch 9'!$K$34:$K$606,'Batch 9'!$L$34:$L$606)</f>
        <v>4820</v>
      </c>
      <c r="E1628" s="20">
        <f>LOOKUP(B1628,'Batch 9'!$C$34:$C$625,'Batch 9'!$E$34:$E$625)</f>
        <v>30700</v>
      </c>
      <c r="F1628" s="20">
        <f t="shared" si="75"/>
        <v>4.82</v>
      </c>
      <c r="G1628" s="20">
        <f t="shared" si="76"/>
        <v>30.7</v>
      </c>
      <c r="H1628" s="26">
        <f>LOOKUP(B1628,'Batch 9'!$K$34:$K$606,'Batch 9'!$P$34:$P$606)</f>
        <v>0.37050000000000005</v>
      </c>
      <c r="I1628" s="28">
        <f t="shared" si="77"/>
        <v>38.802645000000069</v>
      </c>
    </row>
    <row r="1629" spans="2:9" ht="20.100000000000001" customHeight="1" x14ac:dyDescent="0.2">
      <c r="B1629" s="20">
        <v>94</v>
      </c>
      <c r="C1629" s="20">
        <v>1613</v>
      </c>
      <c r="D1629" s="20">
        <f>LOOKUP(B1629,'Batch 9'!$K$34:$K$606,'Batch 9'!$L$34:$L$606)</f>
        <v>4790</v>
      </c>
      <c r="E1629" s="20">
        <f>LOOKUP(B1629,'Batch 9'!$C$34:$C$625,'Batch 9'!$E$34:$E$625)</f>
        <v>30700</v>
      </c>
      <c r="F1629" s="20">
        <f t="shared" si="75"/>
        <v>4.79</v>
      </c>
      <c r="G1629" s="20">
        <f t="shared" si="76"/>
        <v>30.7</v>
      </c>
      <c r="H1629" s="26">
        <f>LOOKUP(B1629,'Batch 9'!$K$34:$K$606,'Batch 9'!$P$34:$P$606)</f>
        <v>0.37000000000000005</v>
      </c>
      <c r="I1629" s="28">
        <f t="shared" si="77"/>
        <v>38.824860000000072</v>
      </c>
    </row>
    <row r="1630" spans="2:9" ht="20.100000000000001" customHeight="1" x14ac:dyDescent="0.2">
      <c r="B1630" s="20">
        <v>95</v>
      </c>
      <c r="C1630" s="20">
        <v>1614</v>
      </c>
      <c r="D1630" s="20">
        <f>LOOKUP(B1630,'Batch 9'!$K$34:$K$606,'Batch 9'!$L$34:$L$606)</f>
        <v>4760</v>
      </c>
      <c r="E1630" s="20">
        <f>LOOKUP(B1630,'Batch 9'!$C$34:$C$625,'Batch 9'!$E$34:$E$625)</f>
        <v>30700</v>
      </c>
      <c r="F1630" s="20">
        <f t="shared" si="75"/>
        <v>4.76</v>
      </c>
      <c r="G1630" s="20">
        <f t="shared" si="76"/>
        <v>30.7</v>
      </c>
      <c r="H1630" s="26">
        <f>LOOKUP(B1630,'Batch 9'!$K$34:$K$606,'Batch 9'!$P$34:$P$606)</f>
        <v>0.37050000000000005</v>
      </c>
      <c r="I1630" s="28">
        <f t="shared" si="77"/>
        <v>38.847075000000075</v>
      </c>
    </row>
    <row r="1631" spans="2:9" ht="20.100000000000001" customHeight="1" x14ac:dyDescent="0.2">
      <c r="B1631" s="20">
        <v>96</v>
      </c>
      <c r="C1631" s="20">
        <v>1615</v>
      </c>
      <c r="D1631" s="20">
        <f>LOOKUP(B1631,'Batch 9'!$K$34:$K$606,'Batch 9'!$L$34:$L$606)</f>
        <v>4730</v>
      </c>
      <c r="E1631" s="20">
        <f>LOOKUP(B1631,'Batch 9'!$C$34:$C$625,'Batch 9'!$E$34:$E$625)</f>
        <v>30700</v>
      </c>
      <c r="F1631" s="20">
        <f t="shared" si="75"/>
        <v>4.7300000000000004</v>
      </c>
      <c r="G1631" s="20">
        <f t="shared" si="76"/>
        <v>30.7</v>
      </c>
      <c r="H1631" s="26">
        <f>LOOKUP(B1631,'Batch 9'!$K$34:$K$606,'Batch 9'!$P$34:$P$606)</f>
        <v>0.371</v>
      </c>
      <c r="I1631" s="28">
        <f t="shared" si="77"/>
        <v>38.869320000000073</v>
      </c>
    </row>
    <row r="1632" spans="2:9" ht="20.100000000000001" customHeight="1" x14ac:dyDescent="0.2">
      <c r="B1632" s="20">
        <v>97</v>
      </c>
      <c r="C1632" s="20">
        <v>1616</v>
      </c>
      <c r="D1632" s="20">
        <f>LOOKUP(B1632,'Batch 9'!$K$34:$K$606,'Batch 9'!$L$34:$L$606)</f>
        <v>4700</v>
      </c>
      <c r="E1632" s="20">
        <f>LOOKUP(B1632,'Batch 9'!$C$34:$C$625,'Batch 9'!$E$34:$E$625)</f>
        <v>30700</v>
      </c>
      <c r="F1632" s="20">
        <f t="shared" si="75"/>
        <v>4.7</v>
      </c>
      <c r="G1632" s="20">
        <f t="shared" si="76"/>
        <v>30.7</v>
      </c>
      <c r="H1632" s="26">
        <f>LOOKUP(B1632,'Batch 9'!$K$34:$K$606,'Batch 9'!$P$34:$P$606)</f>
        <v>0.37200000000000005</v>
      </c>
      <c r="I1632" s="28">
        <f t="shared" si="77"/>
        <v>38.891610000000071</v>
      </c>
    </row>
    <row r="1633" spans="2:9" ht="20.100000000000001" customHeight="1" x14ac:dyDescent="0.2">
      <c r="B1633" s="20">
        <v>98</v>
      </c>
      <c r="C1633" s="20">
        <v>1617</v>
      </c>
      <c r="D1633" s="20">
        <f>LOOKUP(B1633,'Batch 9'!$K$34:$K$606,'Batch 9'!$L$34:$L$606)</f>
        <v>4670</v>
      </c>
      <c r="E1633" s="20">
        <f>LOOKUP(B1633,'Batch 9'!$C$34:$C$625,'Batch 9'!$E$34:$E$625)</f>
        <v>30700</v>
      </c>
      <c r="F1633" s="20">
        <f t="shared" si="75"/>
        <v>4.67</v>
      </c>
      <c r="G1633" s="20">
        <f t="shared" si="76"/>
        <v>30.7</v>
      </c>
      <c r="H1633" s="26">
        <f>LOOKUP(B1633,'Batch 9'!$K$34:$K$606,'Batch 9'!$P$34:$P$606)</f>
        <v>0.373</v>
      </c>
      <c r="I1633" s="28">
        <f t="shared" si="77"/>
        <v>38.913960000000074</v>
      </c>
    </row>
    <row r="1634" spans="2:9" ht="20.100000000000001" customHeight="1" x14ac:dyDescent="0.2">
      <c r="B1634" s="20">
        <v>99</v>
      </c>
      <c r="C1634" s="20">
        <v>1618</v>
      </c>
      <c r="D1634" s="20">
        <f>LOOKUP(B1634,'Batch 9'!$K$34:$K$606,'Batch 9'!$L$34:$L$606)</f>
        <v>4640</v>
      </c>
      <c r="E1634" s="20">
        <f>LOOKUP(B1634,'Batch 9'!$C$34:$C$625,'Batch 9'!$E$34:$E$625)</f>
        <v>30800</v>
      </c>
      <c r="F1634" s="20">
        <f t="shared" si="75"/>
        <v>4.6399999999999997</v>
      </c>
      <c r="G1634" s="20">
        <f t="shared" si="76"/>
        <v>30.8</v>
      </c>
      <c r="H1634" s="26">
        <f>LOOKUP(B1634,'Batch 9'!$K$34:$K$606,'Batch 9'!$P$34:$P$606)</f>
        <v>0.37200000000000005</v>
      </c>
      <c r="I1634" s="28">
        <f t="shared" si="77"/>
        <v>38.936310000000077</v>
      </c>
    </row>
    <row r="1635" spans="2:9" ht="20.100000000000001" customHeight="1" x14ac:dyDescent="0.2">
      <c r="B1635" s="20">
        <v>100</v>
      </c>
      <c r="C1635" s="20">
        <v>1619</v>
      </c>
      <c r="D1635" s="20">
        <f>LOOKUP(B1635,'Batch 9'!$K$34:$K$606,'Batch 9'!$L$34:$L$606)</f>
        <v>4610</v>
      </c>
      <c r="E1635" s="20">
        <f>LOOKUP(B1635,'Batch 9'!$C$34:$C$625,'Batch 9'!$E$34:$E$625)</f>
        <v>30700</v>
      </c>
      <c r="F1635" s="20">
        <f t="shared" si="75"/>
        <v>4.6100000000000003</v>
      </c>
      <c r="G1635" s="20">
        <f t="shared" si="76"/>
        <v>30.7</v>
      </c>
      <c r="H1635" s="26">
        <f>LOOKUP(B1635,'Batch 9'!$K$34:$K$606,'Batch 9'!$P$34:$P$606)</f>
        <v>0.37400000000000005</v>
      </c>
      <c r="I1635" s="28">
        <f t="shared" si="77"/>
        <v>38.958690000000075</v>
      </c>
    </row>
    <row r="1636" spans="2:9" ht="20.100000000000001" customHeight="1" x14ac:dyDescent="0.2">
      <c r="B1636" s="20">
        <v>101</v>
      </c>
      <c r="C1636" s="20">
        <v>1620</v>
      </c>
      <c r="D1636" s="20">
        <f>LOOKUP(B1636,'Batch 9'!$K$34:$K$606,'Batch 9'!$L$34:$L$606)</f>
        <v>4580</v>
      </c>
      <c r="E1636" s="20">
        <f>LOOKUP(B1636,'Batch 9'!$C$34:$C$625,'Batch 9'!$E$34:$E$625)</f>
        <v>30800</v>
      </c>
      <c r="F1636" s="20">
        <f t="shared" si="75"/>
        <v>4.58</v>
      </c>
      <c r="G1636" s="20">
        <f t="shared" si="76"/>
        <v>30.8</v>
      </c>
      <c r="H1636" s="26">
        <f>LOOKUP(B1636,'Batch 9'!$K$34:$K$606,'Batch 9'!$P$34:$P$606)</f>
        <v>0.37400000000000005</v>
      </c>
      <c r="I1636" s="28">
        <f t="shared" si="77"/>
        <v>38.981130000000078</v>
      </c>
    </row>
    <row r="1637" spans="2:9" ht="20.100000000000001" customHeight="1" x14ac:dyDescent="0.2">
      <c r="B1637" s="20">
        <v>102</v>
      </c>
      <c r="C1637" s="20">
        <v>1621</v>
      </c>
      <c r="D1637" s="20">
        <f>LOOKUP(B1637,'Batch 9'!$K$34:$K$606,'Batch 9'!$L$34:$L$606)</f>
        <v>4550</v>
      </c>
      <c r="E1637" s="20">
        <f>LOOKUP(B1637,'Batch 9'!$C$34:$C$625,'Batch 9'!$E$34:$E$625)</f>
        <v>30800</v>
      </c>
      <c r="F1637" s="20">
        <f t="shared" si="75"/>
        <v>4.55</v>
      </c>
      <c r="G1637" s="20">
        <f t="shared" si="76"/>
        <v>30.8</v>
      </c>
      <c r="H1637" s="26">
        <f>LOOKUP(B1637,'Batch 9'!$K$34:$K$606,'Batch 9'!$P$34:$P$606)</f>
        <v>0.37450000000000006</v>
      </c>
      <c r="I1637" s="28">
        <f t="shared" si="77"/>
        <v>39.003585000000079</v>
      </c>
    </row>
    <row r="1638" spans="2:9" ht="20.100000000000001" customHeight="1" x14ac:dyDescent="0.2">
      <c r="B1638" s="20">
        <v>103</v>
      </c>
      <c r="C1638" s="20">
        <v>1622</v>
      </c>
      <c r="D1638" s="20">
        <f>LOOKUP(B1638,'Batch 9'!$K$34:$K$606,'Batch 9'!$L$34:$L$606)</f>
        <v>4520</v>
      </c>
      <c r="E1638" s="20">
        <f>LOOKUP(B1638,'Batch 9'!$C$34:$C$625,'Batch 9'!$E$34:$E$625)</f>
        <v>30800</v>
      </c>
      <c r="F1638" s="20">
        <f t="shared" si="75"/>
        <v>4.5199999999999996</v>
      </c>
      <c r="G1638" s="20">
        <f t="shared" si="76"/>
        <v>30.8</v>
      </c>
      <c r="H1638" s="26">
        <f>LOOKUP(B1638,'Batch 9'!$K$34:$K$606,'Batch 9'!$P$34:$P$606)</f>
        <v>0.37400000000000005</v>
      </c>
      <c r="I1638" s="28">
        <f t="shared" si="77"/>
        <v>39.02604000000008</v>
      </c>
    </row>
    <row r="1639" spans="2:9" ht="20.100000000000001" customHeight="1" x14ac:dyDescent="0.2">
      <c r="B1639" s="20">
        <v>104</v>
      </c>
      <c r="C1639" s="20">
        <v>1623</v>
      </c>
      <c r="D1639" s="20">
        <f>LOOKUP(B1639,'Batch 9'!$K$34:$K$606,'Batch 9'!$L$34:$L$606)</f>
        <v>4490</v>
      </c>
      <c r="E1639" s="20">
        <f>LOOKUP(B1639,'Batch 9'!$C$34:$C$625,'Batch 9'!$E$34:$E$625)</f>
        <v>30800</v>
      </c>
      <c r="F1639" s="20">
        <f t="shared" si="75"/>
        <v>4.49</v>
      </c>
      <c r="G1639" s="20">
        <f t="shared" si="76"/>
        <v>30.8</v>
      </c>
      <c r="H1639" s="26">
        <f>LOOKUP(B1639,'Batch 9'!$K$34:$K$606,'Batch 9'!$P$34:$P$606)</f>
        <v>0.3755</v>
      </c>
      <c r="I1639" s="28">
        <f t="shared" si="77"/>
        <v>39.048525000000083</v>
      </c>
    </row>
    <row r="1640" spans="2:9" ht="20.100000000000001" customHeight="1" x14ac:dyDescent="0.2">
      <c r="B1640" s="20">
        <v>105</v>
      </c>
      <c r="C1640" s="20">
        <v>1624</v>
      </c>
      <c r="D1640" s="20">
        <f>LOOKUP(B1640,'Batch 9'!$K$34:$K$606,'Batch 9'!$L$34:$L$606)</f>
        <v>4460</v>
      </c>
      <c r="E1640" s="20">
        <f>LOOKUP(B1640,'Batch 9'!$C$34:$C$625,'Batch 9'!$E$34:$E$625)</f>
        <v>30800</v>
      </c>
      <c r="F1640" s="20">
        <f t="shared" si="75"/>
        <v>4.46</v>
      </c>
      <c r="G1640" s="20">
        <f t="shared" si="76"/>
        <v>30.8</v>
      </c>
      <c r="H1640" s="26">
        <f>LOOKUP(B1640,'Batch 9'!$K$34:$K$606,'Batch 9'!$P$34:$P$606)</f>
        <v>0.376</v>
      </c>
      <c r="I1640" s="28">
        <f t="shared" si="77"/>
        <v>39.071070000000084</v>
      </c>
    </row>
    <row r="1641" spans="2:9" ht="20.100000000000001" customHeight="1" x14ac:dyDescent="0.2">
      <c r="B1641" s="20">
        <v>106</v>
      </c>
      <c r="C1641" s="20">
        <v>1625</v>
      </c>
      <c r="D1641" s="20">
        <f>LOOKUP(B1641,'Batch 9'!$K$34:$K$606,'Batch 9'!$L$34:$L$606)</f>
        <v>4430</v>
      </c>
      <c r="E1641" s="20">
        <f>LOOKUP(B1641,'Batch 9'!$C$34:$C$625,'Batch 9'!$E$34:$E$625)</f>
        <v>30800</v>
      </c>
      <c r="F1641" s="20">
        <f t="shared" si="75"/>
        <v>4.43</v>
      </c>
      <c r="G1641" s="20">
        <f t="shared" si="76"/>
        <v>30.8</v>
      </c>
      <c r="H1641" s="26">
        <f>LOOKUP(B1641,'Batch 9'!$K$34:$K$606,'Batch 9'!$P$34:$P$606)</f>
        <v>0.3765</v>
      </c>
      <c r="I1641" s="28">
        <f t="shared" si="77"/>
        <v>39.093645000000087</v>
      </c>
    </row>
    <row r="1642" spans="2:9" ht="20.100000000000001" customHeight="1" x14ac:dyDescent="0.2">
      <c r="B1642" s="20">
        <v>107</v>
      </c>
      <c r="C1642" s="20">
        <v>1626</v>
      </c>
      <c r="D1642" s="20">
        <f>LOOKUP(B1642,'Batch 9'!$K$34:$K$606,'Batch 9'!$L$34:$L$606)</f>
        <v>4400</v>
      </c>
      <c r="E1642" s="20">
        <f>LOOKUP(B1642,'Batch 9'!$C$34:$C$625,'Batch 9'!$E$34:$E$625)</f>
        <v>30800</v>
      </c>
      <c r="F1642" s="20">
        <f t="shared" si="75"/>
        <v>4.4000000000000004</v>
      </c>
      <c r="G1642" s="20">
        <f t="shared" si="76"/>
        <v>30.8</v>
      </c>
      <c r="H1642" s="26">
        <f>LOOKUP(B1642,'Batch 9'!$K$34:$K$606,'Batch 9'!$P$34:$P$606)</f>
        <v>0.376</v>
      </c>
      <c r="I1642" s="28">
        <f t="shared" si="77"/>
        <v>39.116220000000091</v>
      </c>
    </row>
    <row r="1643" spans="2:9" ht="20.100000000000001" customHeight="1" x14ac:dyDescent="0.2">
      <c r="B1643" s="20">
        <v>108</v>
      </c>
      <c r="C1643" s="20">
        <v>1627</v>
      </c>
      <c r="D1643" s="20">
        <f>LOOKUP(B1643,'Batch 9'!$K$34:$K$606,'Batch 9'!$L$34:$L$606)</f>
        <v>4370</v>
      </c>
      <c r="E1643" s="20">
        <f>LOOKUP(B1643,'Batch 9'!$C$34:$C$625,'Batch 9'!$E$34:$E$625)</f>
        <v>30800</v>
      </c>
      <c r="F1643" s="20">
        <f t="shared" si="75"/>
        <v>4.37</v>
      </c>
      <c r="G1643" s="20">
        <f t="shared" si="76"/>
        <v>30.8</v>
      </c>
      <c r="H1643" s="26">
        <f>LOOKUP(B1643,'Batch 9'!$K$34:$K$606,'Batch 9'!$P$34:$P$606)</f>
        <v>0.378</v>
      </c>
      <c r="I1643" s="28">
        <f t="shared" si="77"/>
        <v>39.138840000000094</v>
      </c>
    </row>
    <row r="1644" spans="2:9" ht="20.100000000000001" customHeight="1" x14ac:dyDescent="0.2">
      <c r="B1644" s="20">
        <v>109</v>
      </c>
      <c r="C1644" s="20">
        <v>1628</v>
      </c>
      <c r="D1644" s="20">
        <f>LOOKUP(B1644,'Batch 9'!$K$34:$K$606,'Batch 9'!$L$34:$L$606)</f>
        <v>4330</v>
      </c>
      <c r="E1644" s="20">
        <f>LOOKUP(B1644,'Batch 9'!$C$34:$C$625,'Batch 9'!$E$34:$E$625)</f>
        <v>30800</v>
      </c>
      <c r="F1644" s="20">
        <f t="shared" si="75"/>
        <v>4.33</v>
      </c>
      <c r="G1644" s="20">
        <f t="shared" si="76"/>
        <v>30.8</v>
      </c>
      <c r="H1644" s="26">
        <f>LOOKUP(B1644,'Batch 9'!$K$34:$K$606,'Batch 9'!$P$34:$P$606)</f>
        <v>0.377</v>
      </c>
      <c r="I1644" s="28">
        <f t="shared" si="77"/>
        <v>39.161490000000093</v>
      </c>
    </row>
    <row r="1645" spans="2:9" ht="20.100000000000001" customHeight="1" x14ac:dyDescent="0.2">
      <c r="B1645" s="20">
        <v>110</v>
      </c>
      <c r="C1645" s="20">
        <v>1629</v>
      </c>
      <c r="D1645" s="20">
        <f>LOOKUP(B1645,'Batch 9'!$K$34:$K$606,'Batch 9'!$L$34:$L$606)</f>
        <v>4310</v>
      </c>
      <c r="E1645" s="20">
        <f>LOOKUP(B1645,'Batch 9'!$C$34:$C$625,'Batch 9'!$E$34:$E$625)</f>
        <v>30800</v>
      </c>
      <c r="F1645" s="20">
        <f t="shared" si="75"/>
        <v>4.3099999999999996</v>
      </c>
      <c r="G1645" s="20">
        <f t="shared" si="76"/>
        <v>30.8</v>
      </c>
      <c r="H1645" s="26">
        <f>LOOKUP(B1645,'Batch 9'!$K$34:$K$606,'Batch 9'!$P$34:$P$606)</f>
        <v>0.378</v>
      </c>
      <c r="I1645" s="28">
        <f t="shared" si="77"/>
        <v>39.184140000000092</v>
      </c>
    </row>
    <row r="1646" spans="2:9" ht="20.100000000000001" customHeight="1" x14ac:dyDescent="0.2">
      <c r="B1646" s="20">
        <v>111</v>
      </c>
      <c r="C1646" s="20">
        <v>1630</v>
      </c>
      <c r="D1646" s="20">
        <f>LOOKUP(B1646,'Batch 9'!$K$34:$K$606,'Batch 9'!$L$34:$L$606)</f>
        <v>4290</v>
      </c>
      <c r="E1646" s="20">
        <f>LOOKUP(B1646,'Batch 9'!$C$34:$C$625,'Batch 9'!$E$34:$E$625)</f>
        <v>30800</v>
      </c>
      <c r="F1646" s="20">
        <f t="shared" si="75"/>
        <v>4.29</v>
      </c>
      <c r="G1646" s="20">
        <f t="shared" si="76"/>
        <v>30.8</v>
      </c>
      <c r="H1646" s="26">
        <f>LOOKUP(B1646,'Batch 9'!$K$34:$K$606,'Batch 9'!$P$34:$P$606)</f>
        <v>0.379</v>
      </c>
      <c r="I1646" s="28">
        <f t="shared" si="77"/>
        <v>39.206850000000088</v>
      </c>
    </row>
    <row r="1647" spans="2:9" ht="20.100000000000001" customHeight="1" x14ac:dyDescent="0.2">
      <c r="B1647" s="20">
        <v>112</v>
      </c>
      <c r="C1647" s="20">
        <v>1631</v>
      </c>
      <c r="D1647" s="20">
        <f>LOOKUP(B1647,'Batch 9'!$K$34:$K$606,'Batch 9'!$L$34:$L$606)</f>
        <v>4250</v>
      </c>
      <c r="E1647" s="20">
        <f>LOOKUP(B1647,'Batch 9'!$C$34:$C$625,'Batch 9'!$E$34:$E$625)</f>
        <v>30800</v>
      </c>
      <c r="F1647" s="20">
        <f t="shared" si="75"/>
        <v>4.25</v>
      </c>
      <c r="G1647" s="20">
        <f t="shared" si="76"/>
        <v>30.8</v>
      </c>
      <c r="H1647" s="26">
        <f>LOOKUP(B1647,'Batch 9'!$K$34:$K$606,'Batch 9'!$P$34:$P$606)</f>
        <v>0.379</v>
      </c>
      <c r="I1647" s="28">
        <f t="shared" si="77"/>
        <v>39.229590000000087</v>
      </c>
    </row>
    <row r="1648" spans="2:9" ht="20.100000000000001" customHeight="1" x14ac:dyDescent="0.2">
      <c r="B1648" s="20">
        <v>113</v>
      </c>
      <c r="C1648" s="20">
        <v>1632</v>
      </c>
      <c r="D1648" s="20">
        <f>LOOKUP(B1648,'Batch 9'!$K$34:$K$606,'Batch 9'!$L$34:$L$606)</f>
        <v>4220</v>
      </c>
      <c r="E1648" s="20">
        <f>LOOKUP(B1648,'Batch 9'!$C$34:$C$625,'Batch 9'!$E$34:$E$625)</f>
        <v>30800</v>
      </c>
      <c r="F1648" s="20">
        <f t="shared" si="75"/>
        <v>4.22</v>
      </c>
      <c r="G1648" s="20">
        <f t="shared" si="76"/>
        <v>30.8</v>
      </c>
      <c r="H1648" s="26">
        <f>LOOKUP(B1648,'Batch 9'!$K$34:$K$606,'Batch 9'!$P$34:$P$606)</f>
        <v>0.38</v>
      </c>
      <c r="I1648" s="28">
        <f t="shared" si="77"/>
        <v>39.252360000000088</v>
      </c>
    </row>
    <row r="1649" spans="2:9" ht="20.100000000000001" customHeight="1" x14ac:dyDescent="0.2">
      <c r="B1649" s="20">
        <v>114</v>
      </c>
      <c r="C1649" s="20">
        <v>1633</v>
      </c>
      <c r="D1649" s="20">
        <f>LOOKUP(B1649,'Batch 9'!$K$34:$K$606,'Batch 9'!$L$34:$L$606)</f>
        <v>4200</v>
      </c>
      <c r="E1649" s="20">
        <f>LOOKUP(B1649,'Batch 9'!$C$34:$C$625,'Batch 9'!$E$34:$E$625)</f>
        <v>30800</v>
      </c>
      <c r="F1649" s="20">
        <f t="shared" si="75"/>
        <v>4.2</v>
      </c>
      <c r="G1649" s="20">
        <f t="shared" si="76"/>
        <v>30.8</v>
      </c>
      <c r="H1649" s="26">
        <f>LOOKUP(B1649,'Batch 9'!$K$34:$K$606,'Batch 9'!$P$34:$P$606)</f>
        <v>0.38100000000000001</v>
      </c>
      <c r="I1649" s="28">
        <f t="shared" si="77"/>
        <v>39.275190000000087</v>
      </c>
    </row>
    <row r="1650" spans="2:9" ht="20.100000000000001" customHeight="1" x14ac:dyDescent="0.2">
      <c r="B1650" s="20">
        <v>115</v>
      </c>
      <c r="C1650" s="20">
        <v>1634</v>
      </c>
      <c r="D1650" s="20">
        <f>LOOKUP(B1650,'Batch 9'!$K$34:$K$606,'Batch 9'!$L$34:$L$606)</f>
        <v>4170</v>
      </c>
      <c r="E1650" s="20">
        <f>LOOKUP(B1650,'Batch 9'!$C$34:$C$625,'Batch 9'!$E$34:$E$625)</f>
        <v>30800</v>
      </c>
      <c r="F1650" s="20">
        <f t="shared" si="75"/>
        <v>4.17</v>
      </c>
      <c r="G1650" s="20">
        <f t="shared" si="76"/>
        <v>30.8</v>
      </c>
      <c r="H1650" s="26">
        <f>LOOKUP(B1650,'Batch 9'!$K$34:$K$606,'Batch 9'!$P$34:$P$606)</f>
        <v>0.38100000000000001</v>
      </c>
      <c r="I1650" s="28">
        <f t="shared" si="77"/>
        <v>39.298050000000089</v>
      </c>
    </row>
    <row r="1651" spans="2:9" ht="20.100000000000001" customHeight="1" x14ac:dyDescent="0.2">
      <c r="B1651" s="20">
        <v>116</v>
      </c>
      <c r="C1651" s="20">
        <v>1635</v>
      </c>
      <c r="D1651" s="20">
        <f>LOOKUP(B1651,'Batch 9'!$K$34:$K$606,'Batch 9'!$L$34:$L$606)</f>
        <v>4140</v>
      </c>
      <c r="E1651" s="20">
        <f>LOOKUP(B1651,'Batch 9'!$C$34:$C$625,'Batch 9'!$E$34:$E$625)</f>
        <v>30800</v>
      </c>
      <c r="F1651" s="20">
        <f t="shared" si="75"/>
        <v>4.1399999999999997</v>
      </c>
      <c r="G1651" s="20">
        <f t="shared" si="76"/>
        <v>30.8</v>
      </c>
      <c r="H1651" s="26">
        <f>LOOKUP(B1651,'Batch 9'!$K$34:$K$606,'Batch 9'!$P$34:$P$606)</f>
        <v>0.38100000000000001</v>
      </c>
      <c r="I1651" s="28">
        <f t="shared" si="77"/>
        <v>39.32091000000009</v>
      </c>
    </row>
    <row r="1652" spans="2:9" ht="20.100000000000001" customHeight="1" x14ac:dyDescent="0.2">
      <c r="B1652" s="20">
        <v>117</v>
      </c>
      <c r="C1652" s="20">
        <v>1636</v>
      </c>
      <c r="D1652" s="20">
        <f>LOOKUP(B1652,'Batch 9'!$K$34:$K$606,'Batch 9'!$L$34:$L$606)</f>
        <v>4110</v>
      </c>
      <c r="E1652" s="20">
        <f>LOOKUP(B1652,'Batch 9'!$C$34:$C$625,'Batch 9'!$E$34:$E$625)</f>
        <v>30800</v>
      </c>
      <c r="F1652" s="20">
        <f t="shared" si="75"/>
        <v>4.1100000000000003</v>
      </c>
      <c r="G1652" s="20">
        <f t="shared" si="76"/>
        <v>30.8</v>
      </c>
      <c r="H1652" s="26">
        <f>LOOKUP(B1652,'Batch 9'!$K$34:$K$606,'Batch 9'!$P$34:$P$606)</f>
        <v>0.38150000000000001</v>
      </c>
      <c r="I1652" s="28">
        <f t="shared" si="77"/>
        <v>39.343785000000089</v>
      </c>
    </row>
    <row r="1653" spans="2:9" ht="20.100000000000001" customHeight="1" x14ac:dyDescent="0.2">
      <c r="B1653" s="20">
        <v>118</v>
      </c>
      <c r="C1653" s="20">
        <v>1637</v>
      </c>
      <c r="D1653" s="20">
        <f>LOOKUP(B1653,'Batch 9'!$K$34:$K$606,'Batch 9'!$L$34:$L$606)</f>
        <v>4070</v>
      </c>
      <c r="E1653" s="20">
        <f>LOOKUP(B1653,'Batch 9'!$C$34:$C$625,'Batch 9'!$E$34:$E$625)</f>
        <v>30800</v>
      </c>
      <c r="F1653" s="20">
        <f t="shared" si="75"/>
        <v>4.07</v>
      </c>
      <c r="G1653" s="20">
        <f t="shared" si="76"/>
        <v>30.8</v>
      </c>
      <c r="H1653" s="26">
        <f>LOOKUP(B1653,'Batch 9'!$K$34:$K$606,'Batch 9'!$P$34:$P$606)</f>
        <v>0.38300000000000001</v>
      </c>
      <c r="I1653" s="28">
        <f t="shared" si="77"/>
        <v>39.366720000000086</v>
      </c>
    </row>
    <row r="1654" spans="2:9" ht="20.100000000000001" customHeight="1" x14ac:dyDescent="0.2">
      <c r="B1654" s="20">
        <v>119</v>
      </c>
      <c r="C1654" s="20">
        <v>1638</v>
      </c>
      <c r="D1654" s="20">
        <f>LOOKUP(B1654,'Batch 9'!$K$34:$K$606,'Batch 9'!$L$34:$L$606)</f>
        <v>4050</v>
      </c>
      <c r="E1654" s="20">
        <f>LOOKUP(B1654,'Batch 9'!$C$34:$C$625,'Batch 9'!$E$34:$E$625)</f>
        <v>30800</v>
      </c>
      <c r="F1654" s="20">
        <f t="shared" si="75"/>
        <v>4.05</v>
      </c>
      <c r="G1654" s="20">
        <f t="shared" si="76"/>
        <v>30.8</v>
      </c>
      <c r="H1654" s="26">
        <f>LOOKUP(B1654,'Batch 9'!$K$34:$K$606,'Batch 9'!$P$34:$P$606)</f>
        <v>0.38250000000000006</v>
      </c>
      <c r="I1654" s="28">
        <f t="shared" si="77"/>
        <v>39.389685000000085</v>
      </c>
    </row>
    <row r="1655" spans="2:9" ht="20.100000000000001" customHeight="1" x14ac:dyDescent="0.2">
      <c r="B1655" s="20">
        <v>120</v>
      </c>
      <c r="C1655" s="20">
        <v>1639</v>
      </c>
      <c r="D1655" s="20">
        <f>LOOKUP(B1655,'Batch 9'!$K$34:$K$606,'Batch 9'!$L$34:$L$606)</f>
        <v>4020</v>
      </c>
      <c r="E1655" s="20">
        <f>LOOKUP(B1655,'Batch 9'!$C$34:$C$625,'Batch 9'!$E$34:$E$625)</f>
        <v>30800</v>
      </c>
      <c r="F1655" s="20">
        <f t="shared" si="75"/>
        <v>4.0199999999999996</v>
      </c>
      <c r="G1655" s="20">
        <f t="shared" si="76"/>
        <v>30.8</v>
      </c>
      <c r="H1655" s="26">
        <f>LOOKUP(B1655,'Batch 9'!$K$34:$K$606,'Batch 9'!$P$34:$P$606)</f>
        <v>0.38300000000000001</v>
      </c>
      <c r="I1655" s="28">
        <f t="shared" si="77"/>
        <v>39.412650000000085</v>
      </c>
    </row>
    <row r="1656" spans="2:9" ht="20.100000000000001" customHeight="1" x14ac:dyDescent="0.2">
      <c r="B1656" s="20">
        <v>121</v>
      </c>
      <c r="C1656" s="20">
        <v>1640</v>
      </c>
      <c r="D1656" s="20">
        <f>LOOKUP(B1656,'Batch 9'!$K$34:$K$606,'Batch 9'!$L$34:$L$606)</f>
        <v>3990</v>
      </c>
      <c r="E1656" s="20">
        <f>LOOKUP(B1656,'Batch 9'!$C$34:$C$625,'Batch 9'!$E$34:$E$625)</f>
        <v>30800</v>
      </c>
      <c r="F1656" s="20">
        <f t="shared" si="75"/>
        <v>3.99</v>
      </c>
      <c r="G1656" s="20">
        <f t="shared" si="76"/>
        <v>30.8</v>
      </c>
      <c r="H1656" s="26">
        <f>LOOKUP(B1656,'Batch 9'!$K$34:$K$606,'Batch 9'!$P$34:$P$606)</f>
        <v>0.38300000000000001</v>
      </c>
      <c r="I1656" s="28">
        <f t="shared" si="77"/>
        <v>39.435630000000081</v>
      </c>
    </row>
    <row r="1657" spans="2:9" ht="20.100000000000001" customHeight="1" x14ac:dyDescent="0.2">
      <c r="B1657" s="20">
        <v>122</v>
      </c>
      <c r="C1657" s="20">
        <v>1641</v>
      </c>
      <c r="D1657" s="20">
        <f>LOOKUP(B1657,'Batch 9'!$K$34:$K$606,'Batch 9'!$L$34:$L$606)</f>
        <v>3960</v>
      </c>
      <c r="E1657" s="20">
        <f>LOOKUP(B1657,'Batch 9'!$C$34:$C$625,'Batch 9'!$E$34:$E$625)</f>
        <v>30800</v>
      </c>
      <c r="F1657" s="20">
        <f t="shared" si="75"/>
        <v>3.96</v>
      </c>
      <c r="G1657" s="20">
        <f t="shared" si="76"/>
        <v>30.8</v>
      </c>
      <c r="H1657" s="26">
        <f>LOOKUP(B1657,'Batch 9'!$K$34:$K$606,'Batch 9'!$P$34:$P$606)</f>
        <v>0.38400000000000001</v>
      </c>
      <c r="I1657" s="28">
        <f t="shared" si="77"/>
        <v>39.458640000000081</v>
      </c>
    </row>
    <row r="1658" spans="2:9" ht="20.100000000000001" customHeight="1" x14ac:dyDescent="0.2">
      <c r="B1658" s="20">
        <v>123</v>
      </c>
      <c r="C1658" s="20">
        <v>1642</v>
      </c>
      <c r="D1658" s="20">
        <f>LOOKUP(B1658,'Batch 9'!$K$34:$K$606,'Batch 9'!$L$34:$L$606)</f>
        <v>3940</v>
      </c>
      <c r="E1658" s="20">
        <f>LOOKUP(B1658,'Batch 9'!$C$34:$C$625,'Batch 9'!$E$34:$E$625)</f>
        <v>30800</v>
      </c>
      <c r="F1658" s="20">
        <f t="shared" si="75"/>
        <v>3.94</v>
      </c>
      <c r="G1658" s="20">
        <f t="shared" si="76"/>
        <v>30.8</v>
      </c>
      <c r="H1658" s="26">
        <f>LOOKUP(B1658,'Batch 9'!$K$34:$K$606,'Batch 9'!$P$34:$P$606)</f>
        <v>0.38500000000000001</v>
      </c>
      <c r="I1658" s="28">
        <f t="shared" si="77"/>
        <v>39.481710000000078</v>
      </c>
    </row>
    <row r="1659" spans="2:9" ht="20.100000000000001" customHeight="1" x14ac:dyDescent="0.2">
      <c r="B1659" s="20">
        <v>124</v>
      </c>
      <c r="C1659" s="20">
        <v>1643</v>
      </c>
      <c r="D1659" s="20">
        <f>LOOKUP(B1659,'Batch 9'!$K$34:$K$606,'Batch 9'!$L$34:$L$606)</f>
        <v>3910</v>
      </c>
      <c r="E1659" s="20">
        <f>LOOKUP(B1659,'Batch 9'!$C$34:$C$625,'Batch 9'!$E$34:$E$625)</f>
        <v>30900</v>
      </c>
      <c r="F1659" s="20">
        <f t="shared" si="75"/>
        <v>3.91</v>
      </c>
      <c r="G1659" s="20">
        <f t="shared" si="76"/>
        <v>30.9</v>
      </c>
      <c r="H1659" s="26">
        <f>LOOKUP(B1659,'Batch 9'!$K$34:$K$606,'Batch 9'!$P$34:$P$606)</f>
        <v>0.38500000000000001</v>
      </c>
      <c r="I1659" s="28">
        <f t="shared" si="77"/>
        <v>39.504810000000077</v>
      </c>
    </row>
    <row r="1660" spans="2:9" ht="20.100000000000001" customHeight="1" x14ac:dyDescent="0.2">
      <c r="B1660" s="20">
        <v>125</v>
      </c>
      <c r="C1660" s="20">
        <v>1644</v>
      </c>
      <c r="D1660" s="20">
        <f>LOOKUP(B1660,'Batch 9'!$K$34:$K$606,'Batch 9'!$L$34:$L$606)</f>
        <v>3880</v>
      </c>
      <c r="E1660" s="20">
        <f>LOOKUP(B1660,'Batch 9'!$C$34:$C$625,'Batch 9'!$E$34:$E$625)</f>
        <v>30800</v>
      </c>
      <c r="F1660" s="20">
        <f t="shared" si="75"/>
        <v>3.88</v>
      </c>
      <c r="G1660" s="20">
        <f t="shared" si="76"/>
        <v>30.8</v>
      </c>
      <c r="H1660" s="26">
        <f>LOOKUP(B1660,'Batch 9'!$K$34:$K$606,'Batch 9'!$P$34:$P$606)</f>
        <v>0.38700000000000001</v>
      </c>
      <c r="I1660" s="28">
        <f t="shared" si="77"/>
        <v>39.527970000000074</v>
      </c>
    </row>
    <row r="1661" spans="2:9" ht="20.100000000000001" customHeight="1" x14ac:dyDescent="0.2">
      <c r="B1661" s="20">
        <v>126</v>
      </c>
      <c r="C1661" s="20">
        <v>1645</v>
      </c>
      <c r="D1661" s="20">
        <f>LOOKUP(B1661,'Batch 9'!$K$34:$K$606,'Batch 9'!$L$34:$L$606)</f>
        <v>3850</v>
      </c>
      <c r="E1661" s="20">
        <f>LOOKUP(B1661,'Batch 9'!$C$34:$C$625,'Batch 9'!$E$34:$E$625)</f>
        <v>30800</v>
      </c>
      <c r="F1661" s="20">
        <f t="shared" si="75"/>
        <v>3.85</v>
      </c>
      <c r="G1661" s="20">
        <f t="shared" si="76"/>
        <v>30.8</v>
      </c>
      <c r="H1661" s="26">
        <f>LOOKUP(B1661,'Batch 9'!$K$34:$K$606,'Batch 9'!$P$34:$P$606)</f>
        <v>0.38600000000000001</v>
      </c>
      <c r="I1661" s="28">
        <f t="shared" si="77"/>
        <v>39.551160000000074</v>
      </c>
    </row>
    <row r="1662" spans="2:9" ht="20.100000000000001" customHeight="1" x14ac:dyDescent="0.2">
      <c r="B1662" s="20">
        <v>127</v>
      </c>
      <c r="C1662" s="20">
        <v>1646</v>
      </c>
      <c r="D1662" s="20">
        <f>LOOKUP(B1662,'Batch 9'!$K$34:$K$606,'Batch 9'!$L$34:$L$606)</f>
        <v>3820</v>
      </c>
      <c r="E1662" s="20">
        <f>LOOKUP(B1662,'Batch 9'!$C$34:$C$625,'Batch 9'!$E$34:$E$625)</f>
        <v>30900</v>
      </c>
      <c r="F1662" s="20">
        <f t="shared" si="75"/>
        <v>3.82</v>
      </c>
      <c r="G1662" s="20">
        <f t="shared" si="76"/>
        <v>30.9</v>
      </c>
      <c r="H1662" s="26">
        <f>LOOKUP(B1662,'Batch 9'!$K$34:$K$606,'Batch 9'!$P$34:$P$606)</f>
        <v>0.38700000000000001</v>
      </c>
      <c r="I1662" s="28">
        <f t="shared" si="77"/>
        <v>39.574350000000074</v>
      </c>
    </row>
    <row r="1663" spans="2:9" ht="20.100000000000001" customHeight="1" x14ac:dyDescent="0.2">
      <c r="B1663" s="20">
        <v>128</v>
      </c>
      <c r="C1663" s="20">
        <v>1647</v>
      </c>
      <c r="D1663" s="20">
        <f>LOOKUP(B1663,'Batch 9'!$K$34:$K$606,'Batch 9'!$L$34:$L$606)</f>
        <v>3790</v>
      </c>
      <c r="E1663" s="20">
        <f>LOOKUP(B1663,'Batch 9'!$C$34:$C$625,'Batch 9'!$E$34:$E$625)</f>
        <v>30900</v>
      </c>
      <c r="F1663" s="20">
        <f t="shared" si="75"/>
        <v>3.79</v>
      </c>
      <c r="G1663" s="20">
        <f t="shared" si="76"/>
        <v>30.9</v>
      </c>
      <c r="H1663" s="26">
        <f>LOOKUP(B1663,'Batch 9'!$K$34:$K$606,'Batch 9'!$P$34:$P$606)</f>
        <v>0.38900000000000001</v>
      </c>
      <c r="I1663" s="28">
        <f t="shared" si="77"/>
        <v>39.597630000000073</v>
      </c>
    </row>
    <row r="1664" spans="2:9" ht="20.100000000000001" customHeight="1" x14ac:dyDescent="0.2">
      <c r="B1664" s="20">
        <v>129</v>
      </c>
      <c r="C1664" s="20">
        <v>1648</v>
      </c>
      <c r="D1664" s="20">
        <f>LOOKUP(B1664,'Batch 9'!$K$34:$K$606,'Batch 9'!$L$34:$L$606)</f>
        <v>3760</v>
      </c>
      <c r="E1664" s="20">
        <f>LOOKUP(B1664,'Batch 9'!$C$34:$C$625,'Batch 9'!$E$34:$E$625)</f>
        <v>30800</v>
      </c>
      <c r="F1664" s="20">
        <f t="shared" si="75"/>
        <v>3.76</v>
      </c>
      <c r="G1664" s="20">
        <f t="shared" si="76"/>
        <v>30.8</v>
      </c>
      <c r="H1664" s="26">
        <f>LOOKUP(B1664,'Batch 9'!$K$34:$K$606,'Batch 9'!$P$34:$P$606)</f>
        <v>0.38800000000000001</v>
      </c>
      <c r="I1664" s="28">
        <f t="shared" si="77"/>
        <v>39.620940000000076</v>
      </c>
    </row>
    <row r="1665" spans="2:9" ht="20.100000000000001" customHeight="1" x14ac:dyDescent="0.2">
      <c r="B1665" s="20">
        <v>130</v>
      </c>
      <c r="C1665" s="20">
        <v>1649</v>
      </c>
      <c r="D1665" s="20">
        <f>LOOKUP(B1665,'Batch 9'!$K$34:$K$606,'Batch 9'!$L$34:$L$606)</f>
        <v>3730</v>
      </c>
      <c r="E1665" s="20">
        <f>LOOKUP(B1665,'Batch 9'!$C$34:$C$625,'Batch 9'!$E$34:$E$625)</f>
        <v>30900</v>
      </c>
      <c r="F1665" s="20">
        <f t="shared" si="75"/>
        <v>3.73</v>
      </c>
      <c r="G1665" s="20">
        <f t="shared" si="76"/>
        <v>30.9</v>
      </c>
      <c r="H1665" s="26">
        <f>LOOKUP(B1665,'Batch 9'!$K$34:$K$606,'Batch 9'!$P$34:$P$606)</f>
        <v>0.38900000000000001</v>
      </c>
      <c r="I1665" s="28">
        <f t="shared" si="77"/>
        <v>39.644250000000078</v>
      </c>
    </row>
    <row r="1666" spans="2:9" ht="20.100000000000001" customHeight="1" x14ac:dyDescent="0.2">
      <c r="B1666" s="20">
        <v>131</v>
      </c>
      <c r="C1666" s="20">
        <v>1650</v>
      </c>
      <c r="D1666" s="20">
        <f>LOOKUP(B1666,'Batch 9'!$K$34:$K$606,'Batch 9'!$L$34:$L$606)</f>
        <v>3710</v>
      </c>
      <c r="E1666" s="20">
        <f>LOOKUP(B1666,'Batch 9'!$C$34:$C$625,'Batch 9'!$E$34:$E$625)</f>
        <v>30800</v>
      </c>
      <c r="F1666" s="20">
        <f t="shared" si="75"/>
        <v>3.71</v>
      </c>
      <c r="G1666" s="20">
        <f t="shared" si="76"/>
        <v>30.8</v>
      </c>
      <c r="H1666" s="26">
        <f>LOOKUP(B1666,'Batch 9'!$K$34:$K$606,'Batch 9'!$P$34:$P$606)</f>
        <v>0.38900000000000001</v>
      </c>
      <c r="I1666" s="28">
        <f t="shared" si="77"/>
        <v>39.667590000000075</v>
      </c>
    </row>
    <row r="1667" spans="2:9" ht="20.100000000000001" customHeight="1" x14ac:dyDescent="0.2">
      <c r="B1667" s="20">
        <v>132</v>
      </c>
      <c r="C1667" s="20">
        <v>1651</v>
      </c>
      <c r="D1667" s="20">
        <f>LOOKUP(B1667,'Batch 9'!$K$34:$K$606,'Batch 9'!$L$34:$L$606)</f>
        <v>3680</v>
      </c>
      <c r="E1667" s="20">
        <f>LOOKUP(B1667,'Batch 9'!$C$34:$C$625,'Batch 9'!$E$34:$E$625)</f>
        <v>30900</v>
      </c>
      <c r="F1667" s="20">
        <f t="shared" si="75"/>
        <v>3.68</v>
      </c>
      <c r="G1667" s="20">
        <f t="shared" si="76"/>
        <v>30.9</v>
      </c>
      <c r="H1667" s="26">
        <f>LOOKUP(B1667,'Batch 9'!$K$34:$K$606,'Batch 9'!$P$34:$P$606)</f>
        <v>0.39</v>
      </c>
      <c r="I1667" s="28">
        <f t="shared" si="77"/>
        <v>39.690960000000075</v>
      </c>
    </row>
    <row r="1668" spans="2:9" ht="20.100000000000001" customHeight="1" x14ac:dyDescent="0.2">
      <c r="B1668" s="20">
        <v>133</v>
      </c>
      <c r="C1668" s="20">
        <v>1652</v>
      </c>
      <c r="D1668" s="20">
        <f>LOOKUP(B1668,'Batch 9'!$K$34:$K$606,'Batch 9'!$L$34:$L$606)</f>
        <v>3650</v>
      </c>
      <c r="E1668" s="20">
        <f>LOOKUP(B1668,'Batch 9'!$C$34:$C$625,'Batch 9'!$E$34:$E$625)</f>
        <v>30900</v>
      </c>
      <c r="F1668" s="20">
        <f t="shared" si="75"/>
        <v>3.65</v>
      </c>
      <c r="G1668" s="20">
        <f t="shared" si="76"/>
        <v>30.9</v>
      </c>
      <c r="H1668" s="26">
        <f>LOOKUP(B1668,'Batch 9'!$K$34:$K$606,'Batch 9'!$P$34:$P$606)</f>
        <v>0.39</v>
      </c>
      <c r="I1668" s="28">
        <f t="shared" si="77"/>
        <v>39.714360000000077</v>
      </c>
    </row>
    <row r="1669" spans="2:9" ht="20.100000000000001" customHeight="1" x14ac:dyDescent="0.2">
      <c r="B1669" s="20">
        <v>134</v>
      </c>
      <c r="C1669" s="20">
        <v>1653</v>
      </c>
      <c r="D1669" s="20">
        <f>LOOKUP(B1669,'Batch 9'!$K$34:$K$606,'Batch 9'!$L$34:$L$606)</f>
        <v>3620</v>
      </c>
      <c r="E1669" s="20">
        <f>LOOKUP(B1669,'Batch 9'!$C$34:$C$625,'Batch 9'!$E$34:$E$625)</f>
        <v>30900</v>
      </c>
      <c r="F1669" s="20">
        <f t="shared" si="75"/>
        <v>3.62</v>
      </c>
      <c r="G1669" s="20">
        <f t="shared" si="76"/>
        <v>30.9</v>
      </c>
      <c r="H1669" s="26">
        <f>LOOKUP(B1669,'Batch 9'!$K$34:$K$606,'Batch 9'!$P$34:$P$606)</f>
        <v>0.39100000000000001</v>
      </c>
      <c r="I1669" s="28">
        <f t="shared" si="77"/>
        <v>39.737790000000075</v>
      </c>
    </row>
    <row r="1670" spans="2:9" ht="20.100000000000001" customHeight="1" x14ac:dyDescent="0.2">
      <c r="B1670" s="20">
        <v>135</v>
      </c>
      <c r="C1670" s="20">
        <v>1654</v>
      </c>
      <c r="D1670" s="20">
        <f>LOOKUP(B1670,'Batch 9'!$K$34:$K$606,'Batch 9'!$L$34:$L$606)</f>
        <v>3600</v>
      </c>
      <c r="E1670" s="20">
        <f>LOOKUP(B1670,'Batch 9'!$C$34:$C$625,'Batch 9'!$E$34:$E$625)</f>
        <v>30800</v>
      </c>
      <c r="F1670" s="20">
        <f t="shared" si="75"/>
        <v>3.6</v>
      </c>
      <c r="G1670" s="20">
        <f t="shared" si="76"/>
        <v>30.8</v>
      </c>
      <c r="H1670" s="26">
        <f>LOOKUP(B1670,'Batch 9'!$K$34:$K$606,'Batch 9'!$P$34:$P$606)</f>
        <v>0.39100000000000001</v>
      </c>
      <c r="I1670" s="28">
        <f t="shared" si="77"/>
        <v>39.761250000000075</v>
      </c>
    </row>
    <row r="1671" spans="2:9" ht="20.100000000000001" customHeight="1" x14ac:dyDescent="0.2">
      <c r="B1671" s="20">
        <v>136</v>
      </c>
      <c r="C1671" s="20">
        <v>1655</v>
      </c>
      <c r="D1671" s="20">
        <f>LOOKUP(B1671,'Batch 9'!$K$34:$K$606,'Batch 9'!$L$34:$L$606)</f>
        <v>3570</v>
      </c>
      <c r="E1671" s="20">
        <f>LOOKUP(B1671,'Batch 9'!$C$34:$C$625,'Batch 9'!$E$34:$E$625)</f>
        <v>30900</v>
      </c>
      <c r="F1671" s="20">
        <f t="shared" si="75"/>
        <v>3.57</v>
      </c>
      <c r="G1671" s="20">
        <f t="shared" si="76"/>
        <v>30.9</v>
      </c>
      <c r="H1671" s="26">
        <f>LOOKUP(B1671,'Batch 9'!$K$34:$K$606,'Batch 9'!$P$34:$P$606)</f>
        <v>0.39250000000000002</v>
      </c>
      <c r="I1671" s="28">
        <f t="shared" si="77"/>
        <v>39.784755000000075</v>
      </c>
    </row>
    <row r="1672" spans="2:9" ht="20.100000000000001" customHeight="1" x14ac:dyDescent="0.2">
      <c r="B1672" s="20">
        <v>137</v>
      </c>
      <c r="C1672" s="20">
        <v>1656</v>
      </c>
      <c r="D1672" s="20">
        <f>LOOKUP(B1672,'Batch 9'!$K$34:$K$606,'Batch 9'!$L$34:$L$606)</f>
        <v>3540</v>
      </c>
      <c r="E1672" s="20">
        <f>LOOKUP(B1672,'Batch 9'!$C$34:$C$625,'Batch 9'!$E$34:$E$625)</f>
        <v>30900</v>
      </c>
      <c r="F1672" s="20">
        <f t="shared" si="75"/>
        <v>3.54</v>
      </c>
      <c r="G1672" s="20">
        <f t="shared" si="76"/>
        <v>30.9</v>
      </c>
      <c r="H1672" s="26">
        <f>LOOKUP(B1672,'Batch 9'!$K$34:$K$606,'Batch 9'!$P$34:$P$606)</f>
        <v>0.39300000000000002</v>
      </c>
      <c r="I1672" s="28">
        <f t="shared" si="77"/>
        <v>39.808320000000073</v>
      </c>
    </row>
    <row r="1673" spans="2:9" ht="20.100000000000001" customHeight="1" x14ac:dyDescent="0.2">
      <c r="B1673" s="20">
        <v>138</v>
      </c>
      <c r="C1673" s="20">
        <v>1657</v>
      </c>
      <c r="D1673" s="20">
        <f>LOOKUP(B1673,'Batch 9'!$K$34:$K$606,'Batch 9'!$L$34:$L$606)</f>
        <v>3510</v>
      </c>
      <c r="E1673" s="20">
        <f>LOOKUP(B1673,'Batch 9'!$C$34:$C$625,'Batch 9'!$E$34:$E$625)</f>
        <v>30900</v>
      </c>
      <c r="F1673" s="20">
        <f t="shared" si="75"/>
        <v>3.51</v>
      </c>
      <c r="G1673" s="20">
        <f t="shared" si="76"/>
        <v>30.9</v>
      </c>
      <c r="H1673" s="26">
        <f>LOOKUP(B1673,'Batch 9'!$K$34:$K$606,'Batch 9'!$P$34:$P$606)</f>
        <v>0.39400000000000002</v>
      </c>
      <c r="I1673" s="28">
        <f t="shared" si="77"/>
        <v>39.831930000000071</v>
      </c>
    </row>
    <row r="1674" spans="2:9" ht="20.100000000000001" customHeight="1" x14ac:dyDescent="0.2">
      <c r="B1674" s="20">
        <v>139</v>
      </c>
      <c r="C1674" s="20">
        <v>1658</v>
      </c>
      <c r="D1674" s="20">
        <f>LOOKUP(B1674,'Batch 9'!$K$34:$K$606,'Batch 9'!$L$34:$L$606)</f>
        <v>3480</v>
      </c>
      <c r="E1674" s="20">
        <f>LOOKUP(B1674,'Batch 9'!$C$34:$C$625,'Batch 9'!$E$34:$E$625)</f>
        <v>30900</v>
      </c>
      <c r="F1674" s="20">
        <f t="shared" si="75"/>
        <v>3.48</v>
      </c>
      <c r="G1674" s="20">
        <f t="shared" si="76"/>
        <v>30.9</v>
      </c>
      <c r="H1674" s="26">
        <f>LOOKUP(B1674,'Batch 9'!$K$34:$K$606,'Batch 9'!$P$34:$P$606)</f>
        <v>0.39450000000000007</v>
      </c>
      <c r="I1674" s="28">
        <f t="shared" si="77"/>
        <v>39.855585000000069</v>
      </c>
    </row>
    <row r="1675" spans="2:9" ht="20.100000000000001" customHeight="1" x14ac:dyDescent="0.2">
      <c r="B1675" s="20">
        <v>140</v>
      </c>
      <c r="C1675" s="20">
        <v>1659</v>
      </c>
      <c r="D1675" s="20">
        <f>LOOKUP(B1675,'Batch 9'!$K$34:$K$606,'Batch 9'!$L$34:$L$606)</f>
        <v>3450</v>
      </c>
      <c r="E1675" s="20">
        <f>LOOKUP(B1675,'Batch 9'!$C$34:$C$625,'Batch 9'!$E$34:$E$625)</f>
        <v>30900</v>
      </c>
      <c r="F1675" s="20">
        <f t="shared" si="75"/>
        <v>3.45</v>
      </c>
      <c r="G1675" s="20">
        <f t="shared" si="76"/>
        <v>30.9</v>
      </c>
      <c r="H1675" s="26">
        <f>LOOKUP(B1675,'Batch 9'!$K$34:$K$606,'Batch 9'!$P$34:$P$606)</f>
        <v>0.39500000000000002</v>
      </c>
      <c r="I1675" s="28">
        <f t="shared" si="77"/>
        <v>39.879270000000069</v>
      </c>
    </row>
    <row r="1676" spans="2:9" ht="20.100000000000001" customHeight="1" x14ac:dyDescent="0.2">
      <c r="B1676" s="20">
        <v>141</v>
      </c>
      <c r="C1676" s="20">
        <v>1660</v>
      </c>
      <c r="D1676" s="20">
        <f>LOOKUP(B1676,'Batch 9'!$K$34:$K$606,'Batch 9'!$L$34:$L$606)</f>
        <v>3430</v>
      </c>
      <c r="E1676" s="20">
        <f>LOOKUP(B1676,'Batch 9'!$C$34:$C$625,'Batch 9'!$E$34:$E$625)</f>
        <v>30800</v>
      </c>
      <c r="F1676" s="20">
        <f t="shared" si="75"/>
        <v>3.43</v>
      </c>
      <c r="G1676" s="20">
        <f t="shared" si="76"/>
        <v>30.8</v>
      </c>
      <c r="H1676" s="26">
        <f>LOOKUP(B1676,'Batch 9'!$K$34:$K$606,'Batch 9'!$P$34:$P$606)</f>
        <v>0.39650000000000002</v>
      </c>
      <c r="I1676" s="28">
        <f t="shared" si="77"/>
        <v>39.903015000000067</v>
      </c>
    </row>
    <row r="1677" spans="2:9" ht="20.100000000000001" customHeight="1" x14ac:dyDescent="0.2">
      <c r="B1677" s="20">
        <v>142</v>
      </c>
      <c r="C1677" s="20">
        <v>1661</v>
      </c>
      <c r="D1677" s="20">
        <f>LOOKUP(B1677,'Batch 9'!$K$34:$K$606,'Batch 9'!$L$34:$L$606)</f>
        <v>3400</v>
      </c>
      <c r="E1677" s="20">
        <f>LOOKUP(B1677,'Batch 9'!$C$34:$C$625,'Batch 9'!$E$34:$E$625)</f>
        <v>30900</v>
      </c>
      <c r="F1677" s="20">
        <f t="shared" si="75"/>
        <v>3.4</v>
      </c>
      <c r="G1677" s="20">
        <f t="shared" si="76"/>
        <v>30.9</v>
      </c>
      <c r="H1677" s="26">
        <f>LOOKUP(B1677,'Batch 9'!$K$34:$K$606,'Batch 9'!$P$34:$P$606)</f>
        <v>0.39700000000000002</v>
      </c>
      <c r="I1677" s="28">
        <f t="shared" si="77"/>
        <v>39.92682000000007</v>
      </c>
    </row>
    <row r="1678" spans="2:9" ht="20.100000000000001" customHeight="1" x14ac:dyDescent="0.2">
      <c r="B1678" s="20">
        <v>143</v>
      </c>
      <c r="C1678" s="20">
        <v>1662</v>
      </c>
      <c r="D1678" s="20">
        <f>LOOKUP(B1678,'Batch 9'!$K$34:$K$606,'Batch 9'!$L$34:$L$606)</f>
        <v>3370</v>
      </c>
      <c r="E1678" s="20">
        <f>LOOKUP(B1678,'Batch 9'!$C$34:$C$625,'Batch 9'!$E$34:$E$625)</f>
        <v>30900</v>
      </c>
      <c r="F1678" s="20">
        <f t="shared" si="75"/>
        <v>3.37</v>
      </c>
      <c r="G1678" s="20">
        <f t="shared" si="76"/>
        <v>30.9</v>
      </c>
      <c r="H1678" s="26">
        <f>LOOKUP(B1678,'Batch 9'!$K$34:$K$606,'Batch 9'!$P$34:$P$606)</f>
        <v>0.39750000000000002</v>
      </c>
      <c r="I1678" s="28">
        <f t="shared" si="77"/>
        <v>39.950655000000069</v>
      </c>
    </row>
    <row r="1679" spans="2:9" ht="20.100000000000001" customHeight="1" x14ac:dyDescent="0.2">
      <c r="B1679" s="20">
        <v>144</v>
      </c>
      <c r="C1679" s="20">
        <v>1663</v>
      </c>
      <c r="D1679" s="20">
        <f>LOOKUP(B1679,'Batch 9'!$K$34:$K$606,'Batch 9'!$L$34:$L$606)</f>
        <v>3340</v>
      </c>
      <c r="E1679" s="20">
        <f>LOOKUP(B1679,'Batch 9'!$C$34:$C$625,'Batch 9'!$E$34:$E$625)</f>
        <v>30900</v>
      </c>
      <c r="F1679" s="20">
        <f t="shared" si="75"/>
        <v>3.34</v>
      </c>
      <c r="G1679" s="20">
        <f t="shared" si="76"/>
        <v>30.9</v>
      </c>
      <c r="H1679" s="26">
        <f>LOOKUP(B1679,'Batch 9'!$K$34:$K$606,'Batch 9'!$P$34:$P$606)</f>
        <v>0.39850000000000008</v>
      </c>
      <c r="I1679" s="28">
        <f t="shared" si="77"/>
        <v>39.974535000000067</v>
      </c>
    </row>
    <row r="1680" spans="2:9" ht="20.100000000000001" customHeight="1" x14ac:dyDescent="0.2">
      <c r="B1680" s="20">
        <v>145</v>
      </c>
      <c r="C1680" s="20">
        <v>1664</v>
      </c>
      <c r="D1680" s="20">
        <f>LOOKUP(B1680,'Batch 9'!$K$34:$K$606,'Batch 9'!$L$34:$L$606)</f>
        <v>3320</v>
      </c>
      <c r="E1680" s="20">
        <f>LOOKUP(B1680,'Batch 9'!$C$34:$C$625,'Batch 9'!$E$34:$E$625)</f>
        <v>30900</v>
      </c>
      <c r="F1680" s="20">
        <f t="shared" si="75"/>
        <v>3.32</v>
      </c>
      <c r="G1680" s="20">
        <f t="shared" si="76"/>
        <v>30.9</v>
      </c>
      <c r="H1680" s="26">
        <f>LOOKUP(B1680,'Batch 9'!$K$34:$K$606,'Batch 9'!$P$34:$P$606)</f>
        <v>0.39900000000000002</v>
      </c>
      <c r="I1680" s="28">
        <f t="shared" si="77"/>
        <v>39.998460000000065</v>
      </c>
    </row>
    <row r="1681" spans="2:9" ht="20.100000000000001" customHeight="1" x14ac:dyDescent="0.2">
      <c r="B1681" s="20">
        <v>146</v>
      </c>
      <c r="C1681" s="20">
        <v>1665</v>
      </c>
      <c r="D1681" s="20">
        <f>LOOKUP(B1681,'Batch 9'!$K$34:$K$606,'Batch 9'!$L$34:$L$606)</f>
        <v>3290</v>
      </c>
      <c r="E1681" s="20">
        <f>LOOKUP(B1681,'Batch 9'!$C$34:$C$625,'Batch 9'!$E$34:$E$625)</f>
        <v>30900</v>
      </c>
      <c r="F1681" s="20">
        <f t="shared" ref="F1681:F1744" si="78">D1681/1000</f>
        <v>3.29</v>
      </c>
      <c r="G1681" s="20">
        <f t="shared" ref="G1681:G1744" si="79">E1681/1000</f>
        <v>30.9</v>
      </c>
      <c r="H1681" s="26">
        <f>LOOKUP(B1681,'Batch 9'!$K$34:$K$606,'Batch 9'!$P$34:$P$606)</f>
        <v>0.39950000000000002</v>
      </c>
      <c r="I1681" s="28">
        <f t="shared" si="77"/>
        <v>40.022415000000066</v>
      </c>
    </row>
    <row r="1682" spans="2:9" ht="20.100000000000001" customHeight="1" x14ac:dyDescent="0.2">
      <c r="B1682" s="20">
        <v>147</v>
      </c>
      <c r="C1682" s="20">
        <v>1666</v>
      </c>
      <c r="D1682" s="20">
        <f>LOOKUP(B1682,'Batch 9'!$K$34:$K$606,'Batch 9'!$L$34:$L$606)</f>
        <v>3260</v>
      </c>
      <c r="E1682" s="20">
        <f>LOOKUP(B1682,'Batch 9'!$C$34:$C$625,'Batch 9'!$E$34:$E$625)</f>
        <v>30900</v>
      </c>
      <c r="F1682" s="20">
        <f t="shared" si="78"/>
        <v>3.26</v>
      </c>
      <c r="G1682" s="20">
        <f t="shared" si="79"/>
        <v>30.9</v>
      </c>
      <c r="H1682" s="26">
        <f>LOOKUP(B1682,'Batch 9'!$K$34:$K$606,'Batch 9'!$P$34:$P$606)</f>
        <v>0.39900000000000002</v>
      </c>
      <c r="I1682" s="28">
        <f t="shared" ref="I1682:I1745" si="80">AVERAGE(H1682,H1681)*((C1682-C1681)/60)*3.6+I1681</f>
        <v>40.046370000000067</v>
      </c>
    </row>
    <row r="1683" spans="2:9" ht="20.100000000000001" customHeight="1" x14ac:dyDescent="0.2">
      <c r="B1683" s="20">
        <v>148</v>
      </c>
      <c r="C1683" s="20">
        <v>1667</v>
      </c>
      <c r="D1683" s="20">
        <f>LOOKUP(B1683,'Batch 9'!$K$34:$K$606,'Batch 9'!$L$34:$L$606)</f>
        <v>3230</v>
      </c>
      <c r="E1683" s="20">
        <f>LOOKUP(B1683,'Batch 9'!$C$34:$C$625,'Batch 9'!$E$34:$E$625)</f>
        <v>30900</v>
      </c>
      <c r="F1683" s="20">
        <f t="shared" si="78"/>
        <v>3.23</v>
      </c>
      <c r="G1683" s="20">
        <f t="shared" si="79"/>
        <v>30.9</v>
      </c>
      <c r="H1683" s="26">
        <f>LOOKUP(B1683,'Batch 9'!$K$34:$K$606,'Batch 9'!$P$34:$P$606)</f>
        <v>0.40100000000000002</v>
      </c>
      <c r="I1683" s="28">
        <f t="shared" si="80"/>
        <v>40.070370000000068</v>
      </c>
    </row>
    <row r="1684" spans="2:9" ht="20.100000000000001" customHeight="1" x14ac:dyDescent="0.2">
      <c r="B1684" s="20">
        <v>149</v>
      </c>
      <c r="C1684" s="20">
        <v>1668</v>
      </c>
      <c r="D1684" s="20">
        <f>LOOKUP(B1684,'Batch 9'!$K$34:$K$606,'Batch 9'!$L$34:$L$606)</f>
        <v>3210</v>
      </c>
      <c r="E1684" s="20">
        <f>LOOKUP(B1684,'Batch 9'!$C$34:$C$625,'Batch 9'!$E$34:$E$625)</f>
        <v>30900</v>
      </c>
      <c r="F1684" s="20">
        <f t="shared" si="78"/>
        <v>3.21</v>
      </c>
      <c r="G1684" s="20">
        <f t="shared" si="79"/>
        <v>30.9</v>
      </c>
      <c r="H1684" s="26">
        <f>LOOKUP(B1684,'Batch 9'!$K$34:$K$606,'Batch 9'!$P$34:$P$606)</f>
        <v>0.40199999999999997</v>
      </c>
      <c r="I1684" s="28">
        <f t="shared" si="80"/>
        <v>40.094460000000069</v>
      </c>
    </row>
    <row r="1685" spans="2:9" ht="20.100000000000001" customHeight="1" x14ac:dyDescent="0.2">
      <c r="B1685" s="20">
        <v>150</v>
      </c>
      <c r="C1685" s="20">
        <v>1669</v>
      </c>
      <c r="D1685" s="20">
        <f>LOOKUP(B1685,'Batch 9'!$K$34:$K$606,'Batch 9'!$L$34:$L$606)</f>
        <v>3180</v>
      </c>
      <c r="E1685" s="20">
        <f>LOOKUP(B1685,'Batch 9'!$C$34:$C$625,'Batch 9'!$E$34:$E$625)</f>
        <v>30900</v>
      </c>
      <c r="F1685" s="20">
        <f t="shared" si="78"/>
        <v>3.18</v>
      </c>
      <c r="G1685" s="20">
        <f t="shared" si="79"/>
        <v>30.9</v>
      </c>
      <c r="H1685" s="26">
        <f>LOOKUP(B1685,'Batch 9'!$K$34:$K$606,'Batch 9'!$P$34:$P$606)</f>
        <v>0.40199999999999997</v>
      </c>
      <c r="I1685" s="28">
        <f t="shared" si="80"/>
        <v>40.118580000000073</v>
      </c>
    </row>
    <row r="1686" spans="2:9" ht="20.100000000000001" customHeight="1" x14ac:dyDescent="0.2">
      <c r="B1686" s="20">
        <v>151</v>
      </c>
      <c r="C1686" s="20">
        <v>1670</v>
      </c>
      <c r="D1686" s="20">
        <f>LOOKUP(B1686,'Batch 9'!$K$34:$K$606,'Batch 9'!$L$34:$L$606)</f>
        <v>3150</v>
      </c>
      <c r="E1686" s="20">
        <f>LOOKUP(B1686,'Batch 9'!$C$34:$C$625,'Batch 9'!$E$34:$E$625)</f>
        <v>30900</v>
      </c>
      <c r="F1686" s="20">
        <f t="shared" si="78"/>
        <v>3.15</v>
      </c>
      <c r="G1686" s="20">
        <f t="shared" si="79"/>
        <v>30.9</v>
      </c>
      <c r="H1686" s="26">
        <f>LOOKUP(B1686,'Batch 9'!$K$34:$K$606,'Batch 9'!$P$34:$P$606)</f>
        <v>0.40250000000000008</v>
      </c>
      <c r="I1686" s="28">
        <f t="shared" si="80"/>
        <v>40.142715000000074</v>
      </c>
    </row>
    <row r="1687" spans="2:9" ht="20.100000000000001" customHeight="1" x14ac:dyDescent="0.2">
      <c r="B1687" s="20">
        <v>152</v>
      </c>
      <c r="C1687" s="20">
        <v>1671</v>
      </c>
      <c r="D1687" s="20">
        <f>LOOKUP(B1687,'Batch 9'!$K$34:$K$606,'Batch 9'!$L$34:$L$606)</f>
        <v>3120</v>
      </c>
      <c r="E1687" s="20">
        <f>LOOKUP(B1687,'Batch 9'!$C$34:$C$625,'Batch 9'!$E$34:$E$625)</f>
        <v>30800</v>
      </c>
      <c r="F1687" s="20">
        <f t="shared" si="78"/>
        <v>3.12</v>
      </c>
      <c r="G1687" s="20">
        <f t="shared" si="79"/>
        <v>30.8</v>
      </c>
      <c r="H1687" s="26">
        <f>LOOKUP(B1687,'Batch 9'!$K$34:$K$606,'Batch 9'!$P$34:$P$606)</f>
        <v>0.40350000000000003</v>
      </c>
      <c r="I1687" s="28">
        <f t="shared" si="80"/>
        <v>40.166895000000075</v>
      </c>
    </row>
    <row r="1688" spans="2:9" ht="20.100000000000001" customHeight="1" x14ac:dyDescent="0.2">
      <c r="B1688" s="20">
        <v>153</v>
      </c>
      <c r="C1688" s="20">
        <v>1672</v>
      </c>
      <c r="D1688" s="20">
        <f>LOOKUP(B1688,'Batch 9'!$K$34:$K$606,'Batch 9'!$L$34:$L$606)</f>
        <v>3100</v>
      </c>
      <c r="E1688" s="20">
        <f>LOOKUP(B1688,'Batch 9'!$C$34:$C$625,'Batch 9'!$E$34:$E$625)</f>
        <v>30900</v>
      </c>
      <c r="F1688" s="20">
        <f t="shared" si="78"/>
        <v>3.1</v>
      </c>
      <c r="G1688" s="20">
        <f t="shared" si="79"/>
        <v>30.9</v>
      </c>
      <c r="H1688" s="26">
        <f>LOOKUP(B1688,'Batch 9'!$K$34:$K$606,'Batch 9'!$P$34:$P$606)</f>
        <v>0.40450000000000003</v>
      </c>
      <c r="I1688" s="28">
        <f t="shared" si="80"/>
        <v>40.191135000000074</v>
      </c>
    </row>
    <row r="1689" spans="2:9" ht="20.100000000000001" customHeight="1" x14ac:dyDescent="0.2">
      <c r="B1689" s="20">
        <v>154</v>
      </c>
      <c r="C1689" s="20">
        <v>1673</v>
      </c>
      <c r="D1689" s="20">
        <f>LOOKUP(B1689,'Batch 9'!$K$34:$K$606,'Batch 9'!$L$34:$L$606)</f>
        <v>3070</v>
      </c>
      <c r="E1689" s="20">
        <f>LOOKUP(B1689,'Batch 9'!$C$34:$C$625,'Batch 9'!$E$34:$E$625)</f>
        <v>30900</v>
      </c>
      <c r="F1689" s="20">
        <f t="shared" si="78"/>
        <v>3.07</v>
      </c>
      <c r="G1689" s="20">
        <f t="shared" si="79"/>
        <v>30.9</v>
      </c>
      <c r="H1689" s="26">
        <f>LOOKUP(B1689,'Batch 9'!$K$34:$K$606,'Batch 9'!$P$34:$P$606)</f>
        <v>0.40500000000000003</v>
      </c>
      <c r="I1689" s="28">
        <f t="shared" si="80"/>
        <v>40.215420000000073</v>
      </c>
    </row>
    <row r="1690" spans="2:9" ht="20.100000000000001" customHeight="1" x14ac:dyDescent="0.2">
      <c r="B1690" s="20">
        <v>155</v>
      </c>
      <c r="C1690" s="20">
        <v>1674</v>
      </c>
      <c r="D1690" s="20">
        <f>LOOKUP(B1690,'Batch 9'!$K$34:$K$606,'Batch 9'!$L$34:$L$606)</f>
        <v>3040</v>
      </c>
      <c r="E1690" s="20">
        <f>LOOKUP(B1690,'Batch 9'!$C$34:$C$625,'Batch 9'!$E$34:$E$625)</f>
        <v>30900</v>
      </c>
      <c r="F1690" s="20">
        <f t="shared" si="78"/>
        <v>3.04</v>
      </c>
      <c r="G1690" s="20">
        <f t="shared" si="79"/>
        <v>30.9</v>
      </c>
      <c r="H1690" s="26">
        <f>LOOKUP(B1690,'Batch 9'!$K$34:$K$606,'Batch 9'!$P$34:$P$606)</f>
        <v>0.40599999999999997</v>
      </c>
      <c r="I1690" s="28">
        <f t="shared" si="80"/>
        <v>40.239750000000072</v>
      </c>
    </row>
    <row r="1691" spans="2:9" ht="20.100000000000001" customHeight="1" x14ac:dyDescent="0.2">
      <c r="B1691" s="20">
        <v>156</v>
      </c>
      <c r="C1691" s="20">
        <v>1675</v>
      </c>
      <c r="D1691" s="20">
        <f>LOOKUP(B1691,'Batch 9'!$K$34:$K$606,'Batch 9'!$L$34:$L$606)</f>
        <v>3020</v>
      </c>
      <c r="E1691" s="20">
        <f>LOOKUP(B1691,'Batch 9'!$C$34:$C$625,'Batch 9'!$E$34:$E$625)</f>
        <v>30900</v>
      </c>
      <c r="F1691" s="20">
        <f t="shared" si="78"/>
        <v>3.02</v>
      </c>
      <c r="G1691" s="20">
        <f t="shared" si="79"/>
        <v>30.9</v>
      </c>
      <c r="H1691" s="26">
        <f>LOOKUP(B1691,'Batch 9'!$K$34:$K$606,'Batch 9'!$P$34:$P$606)</f>
        <v>0.40599999999999997</v>
      </c>
      <c r="I1691" s="28">
        <f t="shared" si="80"/>
        <v>40.264110000000073</v>
      </c>
    </row>
    <row r="1692" spans="2:9" ht="20.100000000000001" customHeight="1" x14ac:dyDescent="0.2">
      <c r="B1692" s="20">
        <v>157</v>
      </c>
      <c r="C1692" s="20">
        <v>1676</v>
      </c>
      <c r="D1692" s="20">
        <f>LOOKUP(B1692,'Batch 9'!$K$34:$K$606,'Batch 9'!$L$34:$L$606)</f>
        <v>2990</v>
      </c>
      <c r="E1692" s="20">
        <f>LOOKUP(B1692,'Batch 9'!$C$34:$C$625,'Batch 9'!$E$34:$E$625)</f>
        <v>30800</v>
      </c>
      <c r="F1692" s="20">
        <f t="shared" si="78"/>
        <v>2.99</v>
      </c>
      <c r="G1692" s="20">
        <f t="shared" si="79"/>
        <v>30.8</v>
      </c>
      <c r="H1692" s="26">
        <f>LOOKUP(B1692,'Batch 9'!$K$34:$K$606,'Batch 9'!$P$34:$P$606)</f>
        <v>0.40649999999999997</v>
      </c>
      <c r="I1692" s="28">
        <f t="shared" si="80"/>
        <v>40.288485000000072</v>
      </c>
    </row>
    <row r="1693" spans="2:9" ht="20.100000000000001" customHeight="1" x14ac:dyDescent="0.2">
      <c r="B1693" s="20">
        <v>158</v>
      </c>
      <c r="C1693" s="20">
        <v>1677</v>
      </c>
      <c r="D1693" s="20">
        <f>LOOKUP(B1693,'Batch 9'!$K$34:$K$606,'Batch 9'!$L$34:$L$606)</f>
        <v>2960</v>
      </c>
      <c r="E1693" s="20">
        <f>LOOKUP(B1693,'Batch 9'!$C$34:$C$625,'Batch 9'!$E$34:$E$625)</f>
        <v>30900</v>
      </c>
      <c r="F1693" s="20">
        <f t="shared" si="78"/>
        <v>2.96</v>
      </c>
      <c r="G1693" s="20">
        <f t="shared" si="79"/>
        <v>30.9</v>
      </c>
      <c r="H1693" s="26">
        <f>LOOKUP(B1693,'Batch 9'!$K$34:$K$606,'Batch 9'!$P$34:$P$606)</f>
        <v>0.40700000000000003</v>
      </c>
      <c r="I1693" s="28">
        <f t="shared" si="80"/>
        <v>40.312890000000074</v>
      </c>
    </row>
    <row r="1694" spans="2:9" ht="20.100000000000001" customHeight="1" x14ac:dyDescent="0.2">
      <c r="B1694" s="20">
        <v>159</v>
      </c>
      <c r="C1694" s="20">
        <v>1678</v>
      </c>
      <c r="D1694" s="20">
        <f>LOOKUP(B1694,'Batch 9'!$K$34:$K$606,'Batch 9'!$L$34:$L$606)</f>
        <v>2930</v>
      </c>
      <c r="E1694" s="20">
        <f>LOOKUP(B1694,'Batch 9'!$C$34:$C$625,'Batch 9'!$E$34:$E$625)</f>
        <v>30900</v>
      </c>
      <c r="F1694" s="20">
        <f t="shared" si="78"/>
        <v>2.93</v>
      </c>
      <c r="G1694" s="20">
        <f t="shared" si="79"/>
        <v>30.9</v>
      </c>
      <c r="H1694" s="26">
        <f>LOOKUP(B1694,'Batch 9'!$K$34:$K$606,'Batch 9'!$P$34:$P$606)</f>
        <v>0.40750000000000003</v>
      </c>
      <c r="I1694" s="28">
        <f t="shared" si="80"/>
        <v>40.337325000000071</v>
      </c>
    </row>
    <row r="1695" spans="2:9" ht="20.100000000000001" customHeight="1" x14ac:dyDescent="0.2">
      <c r="B1695" s="20">
        <v>160</v>
      </c>
      <c r="C1695" s="20">
        <v>1679</v>
      </c>
      <c r="D1695" s="20">
        <f>LOOKUP(B1695,'Batch 9'!$K$34:$K$606,'Batch 9'!$L$34:$L$606)</f>
        <v>2910</v>
      </c>
      <c r="E1695" s="20">
        <f>LOOKUP(B1695,'Batch 9'!$C$34:$C$625,'Batch 9'!$E$34:$E$625)</f>
        <v>30900</v>
      </c>
      <c r="F1695" s="20">
        <f t="shared" si="78"/>
        <v>2.91</v>
      </c>
      <c r="G1695" s="20">
        <f t="shared" si="79"/>
        <v>30.9</v>
      </c>
      <c r="H1695" s="26">
        <f>LOOKUP(B1695,'Batch 9'!$K$34:$K$606,'Batch 9'!$P$34:$P$606)</f>
        <v>0.40949999999999998</v>
      </c>
      <c r="I1695" s="28">
        <f t="shared" si="80"/>
        <v>40.36183500000007</v>
      </c>
    </row>
    <row r="1696" spans="2:9" ht="20.100000000000001" customHeight="1" x14ac:dyDescent="0.2">
      <c r="B1696" s="20">
        <v>161</v>
      </c>
      <c r="C1696" s="20">
        <v>1680</v>
      </c>
      <c r="D1696" s="20">
        <f>LOOKUP(B1696,'Batch 9'!$K$34:$K$606,'Batch 9'!$L$34:$L$606)</f>
        <v>2880</v>
      </c>
      <c r="E1696" s="20">
        <f>LOOKUP(B1696,'Batch 9'!$C$34:$C$625,'Batch 9'!$E$34:$E$625)</f>
        <v>30900</v>
      </c>
      <c r="F1696" s="20">
        <f t="shared" si="78"/>
        <v>2.88</v>
      </c>
      <c r="G1696" s="20">
        <f t="shared" si="79"/>
        <v>30.9</v>
      </c>
      <c r="H1696" s="26">
        <f>LOOKUP(B1696,'Batch 9'!$K$34:$K$606,'Batch 9'!$P$34:$P$606)</f>
        <v>0.41050000000000009</v>
      </c>
      <c r="I1696" s="28">
        <f t="shared" si="80"/>
        <v>40.38643500000007</v>
      </c>
    </row>
    <row r="1697" spans="2:9" ht="20.100000000000001" customHeight="1" x14ac:dyDescent="0.2">
      <c r="B1697" s="20">
        <v>162</v>
      </c>
      <c r="C1697" s="20">
        <v>1681</v>
      </c>
      <c r="D1697" s="20">
        <f>LOOKUP(B1697,'Batch 9'!$K$34:$K$606,'Batch 9'!$L$34:$L$606)</f>
        <v>2860</v>
      </c>
      <c r="E1697" s="20">
        <f>LOOKUP(B1697,'Batch 9'!$C$34:$C$625,'Batch 9'!$E$34:$E$625)</f>
        <v>30900</v>
      </c>
      <c r="F1697" s="20">
        <f t="shared" si="78"/>
        <v>2.86</v>
      </c>
      <c r="G1697" s="20">
        <f t="shared" si="79"/>
        <v>30.9</v>
      </c>
      <c r="H1697" s="26">
        <f>LOOKUP(B1697,'Batch 9'!$K$34:$K$606,'Batch 9'!$P$34:$P$606)</f>
        <v>0.41100000000000003</v>
      </c>
      <c r="I1697" s="28">
        <f t="shared" si="80"/>
        <v>40.411080000000069</v>
      </c>
    </row>
    <row r="1698" spans="2:9" ht="20.100000000000001" customHeight="1" x14ac:dyDescent="0.2">
      <c r="B1698" s="20">
        <v>163</v>
      </c>
      <c r="C1698" s="20">
        <v>1682</v>
      </c>
      <c r="D1698" s="20">
        <f>LOOKUP(B1698,'Batch 9'!$K$34:$K$606,'Batch 9'!$L$34:$L$606)</f>
        <v>2830</v>
      </c>
      <c r="E1698" s="20">
        <f>LOOKUP(B1698,'Batch 9'!$C$34:$C$625,'Batch 9'!$E$34:$E$625)</f>
        <v>30900</v>
      </c>
      <c r="F1698" s="20">
        <f t="shared" si="78"/>
        <v>2.83</v>
      </c>
      <c r="G1698" s="20">
        <f t="shared" si="79"/>
        <v>30.9</v>
      </c>
      <c r="H1698" s="26">
        <f>LOOKUP(B1698,'Batch 9'!$K$34:$K$606,'Batch 9'!$P$34:$P$606)</f>
        <v>0.41150000000000003</v>
      </c>
      <c r="I1698" s="28">
        <f t="shared" si="80"/>
        <v>40.435755000000071</v>
      </c>
    </row>
    <row r="1699" spans="2:9" ht="20.100000000000001" customHeight="1" x14ac:dyDescent="0.2">
      <c r="B1699" s="20">
        <v>164</v>
      </c>
      <c r="C1699" s="20">
        <v>1683</v>
      </c>
      <c r="D1699" s="20">
        <f>LOOKUP(B1699,'Batch 9'!$K$34:$K$606,'Batch 9'!$L$34:$L$606)</f>
        <v>2800</v>
      </c>
      <c r="E1699" s="20">
        <f>LOOKUP(B1699,'Batch 9'!$C$34:$C$625,'Batch 9'!$E$34:$E$625)</f>
        <v>30900</v>
      </c>
      <c r="F1699" s="20">
        <f t="shared" si="78"/>
        <v>2.8</v>
      </c>
      <c r="G1699" s="20">
        <f t="shared" si="79"/>
        <v>30.9</v>
      </c>
      <c r="H1699" s="26">
        <f>LOOKUP(B1699,'Batch 9'!$K$34:$K$606,'Batch 9'!$P$34:$P$606)</f>
        <v>0.41250000000000003</v>
      </c>
      <c r="I1699" s="28">
        <f t="shared" si="80"/>
        <v>40.460475000000073</v>
      </c>
    </row>
    <row r="1700" spans="2:9" ht="20.100000000000001" customHeight="1" x14ac:dyDescent="0.2">
      <c r="B1700" s="20">
        <v>165</v>
      </c>
      <c r="C1700" s="20">
        <v>1684</v>
      </c>
      <c r="D1700" s="20">
        <f>LOOKUP(B1700,'Batch 9'!$K$34:$K$606,'Batch 9'!$L$34:$L$606)</f>
        <v>2780</v>
      </c>
      <c r="E1700" s="20">
        <f>LOOKUP(B1700,'Batch 9'!$C$34:$C$625,'Batch 9'!$E$34:$E$625)</f>
        <v>30900</v>
      </c>
      <c r="F1700" s="20">
        <f t="shared" si="78"/>
        <v>2.78</v>
      </c>
      <c r="G1700" s="20">
        <f t="shared" si="79"/>
        <v>30.9</v>
      </c>
      <c r="H1700" s="26">
        <f>LOOKUP(B1700,'Batch 9'!$K$34:$K$606,'Batch 9'!$P$34:$P$606)</f>
        <v>0.41300000000000003</v>
      </c>
      <c r="I1700" s="28">
        <f t="shared" si="80"/>
        <v>40.485240000000076</v>
      </c>
    </row>
    <row r="1701" spans="2:9" ht="20.100000000000001" customHeight="1" x14ac:dyDescent="0.2">
      <c r="B1701" s="20">
        <v>166</v>
      </c>
      <c r="C1701" s="20">
        <v>1685</v>
      </c>
      <c r="D1701" s="20">
        <f>LOOKUP(B1701,'Batch 9'!$K$34:$K$606,'Batch 9'!$L$34:$L$606)</f>
        <v>2750</v>
      </c>
      <c r="E1701" s="20">
        <f>LOOKUP(B1701,'Batch 9'!$C$34:$C$625,'Batch 9'!$E$34:$E$625)</f>
        <v>30900</v>
      </c>
      <c r="F1701" s="20">
        <f t="shared" si="78"/>
        <v>2.75</v>
      </c>
      <c r="G1701" s="20">
        <f t="shared" si="79"/>
        <v>30.9</v>
      </c>
      <c r="H1701" s="26">
        <f>LOOKUP(B1701,'Batch 9'!$K$34:$K$606,'Batch 9'!$P$34:$P$606)</f>
        <v>0.41349999999999998</v>
      </c>
      <c r="I1701" s="28">
        <f t="shared" si="80"/>
        <v>40.510035000000073</v>
      </c>
    </row>
    <row r="1702" spans="2:9" ht="20.100000000000001" customHeight="1" x14ac:dyDescent="0.2">
      <c r="B1702" s="20">
        <v>167</v>
      </c>
      <c r="C1702" s="20">
        <v>1686</v>
      </c>
      <c r="D1702" s="20">
        <f>LOOKUP(B1702,'Batch 9'!$K$34:$K$606,'Batch 9'!$L$34:$L$606)</f>
        <v>2720</v>
      </c>
      <c r="E1702" s="20">
        <f>LOOKUP(B1702,'Batch 9'!$C$34:$C$625,'Batch 9'!$E$34:$E$625)</f>
        <v>30900</v>
      </c>
      <c r="F1702" s="20">
        <f t="shared" si="78"/>
        <v>2.72</v>
      </c>
      <c r="G1702" s="20">
        <f t="shared" si="79"/>
        <v>30.9</v>
      </c>
      <c r="H1702" s="26">
        <f>LOOKUP(B1702,'Batch 9'!$K$34:$K$606,'Batch 9'!$P$34:$P$606)</f>
        <v>0.41500000000000004</v>
      </c>
      <c r="I1702" s="28">
        <f t="shared" si="80"/>
        <v>40.534890000000075</v>
      </c>
    </row>
    <row r="1703" spans="2:9" ht="20.100000000000001" customHeight="1" x14ac:dyDescent="0.2">
      <c r="B1703" s="20">
        <v>168</v>
      </c>
      <c r="C1703" s="20">
        <v>1687</v>
      </c>
      <c r="D1703" s="20">
        <f>LOOKUP(B1703,'Batch 9'!$K$34:$K$606,'Batch 9'!$L$34:$L$606)</f>
        <v>2700</v>
      </c>
      <c r="E1703" s="20">
        <f>LOOKUP(B1703,'Batch 9'!$C$34:$C$625,'Batch 9'!$E$34:$E$625)</f>
        <v>30900</v>
      </c>
      <c r="F1703" s="20">
        <f t="shared" si="78"/>
        <v>2.7</v>
      </c>
      <c r="G1703" s="20">
        <f t="shared" si="79"/>
        <v>30.9</v>
      </c>
      <c r="H1703" s="26">
        <f>LOOKUP(B1703,'Batch 9'!$K$34:$K$606,'Batch 9'!$P$34:$P$606)</f>
        <v>0.41550000000000004</v>
      </c>
      <c r="I1703" s="28">
        <f t="shared" si="80"/>
        <v>40.559805000000075</v>
      </c>
    </row>
    <row r="1704" spans="2:9" ht="20.100000000000001" customHeight="1" x14ac:dyDescent="0.2">
      <c r="B1704" s="20">
        <v>169</v>
      </c>
      <c r="C1704" s="20">
        <v>1688</v>
      </c>
      <c r="D1704" s="20">
        <f>LOOKUP(B1704,'Batch 9'!$K$34:$K$606,'Batch 9'!$L$34:$L$606)</f>
        <v>2670</v>
      </c>
      <c r="E1704" s="20">
        <f>LOOKUP(B1704,'Batch 9'!$C$34:$C$625,'Batch 9'!$E$34:$E$625)</f>
        <v>30900</v>
      </c>
      <c r="F1704" s="20">
        <f t="shared" si="78"/>
        <v>2.67</v>
      </c>
      <c r="G1704" s="20">
        <f t="shared" si="79"/>
        <v>30.9</v>
      </c>
      <c r="H1704" s="26">
        <f>LOOKUP(B1704,'Batch 9'!$K$34:$K$606,'Batch 9'!$P$34:$P$606)</f>
        <v>0.41550000000000004</v>
      </c>
      <c r="I1704" s="28">
        <f t="shared" si="80"/>
        <v>40.584735000000073</v>
      </c>
    </row>
    <row r="1705" spans="2:9" ht="20.100000000000001" customHeight="1" x14ac:dyDescent="0.2">
      <c r="B1705" s="20">
        <v>170</v>
      </c>
      <c r="C1705" s="20">
        <v>1689</v>
      </c>
      <c r="D1705" s="20">
        <f>LOOKUP(B1705,'Batch 9'!$K$34:$K$606,'Batch 9'!$L$34:$L$606)</f>
        <v>2640</v>
      </c>
      <c r="E1705" s="20">
        <f>LOOKUP(B1705,'Batch 9'!$C$34:$C$625,'Batch 9'!$E$34:$E$625)</f>
        <v>30900</v>
      </c>
      <c r="F1705" s="20">
        <f t="shared" si="78"/>
        <v>2.64</v>
      </c>
      <c r="G1705" s="20">
        <f t="shared" si="79"/>
        <v>30.9</v>
      </c>
      <c r="H1705" s="26">
        <f>LOOKUP(B1705,'Batch 9'!$K$34:$K$606,'Batch 9'!$P$34:$P$606)</f>
        <v>0.41799999999999998</v>
      </c>
      <c r="I1705" s="28">
        <f t="shared" si="80"/>
        <v>40.609740000000073</v>
      </c>
    </row>
    <row r="1706" spans="2:9" ht="20.100000000000001" customHeight="1" x14ac:dyDescent="0.2">
      <c r="B1706" s="20">
        <v>171</v>
      </c>
      <c r="C1706" s="20">
        <v>1690</v>
      </c>
      <c r="D1706" s="20">
        <f>LOOKUP(B1706,'Batch 9'!$K$34:$K$606,'Batch 9'!$L$34:$L$606)</f>
        <v>2620</v>
      </c>
      <c r="E1706" s="20">
        <f>LOOKUP(B1706,'Batch 9'!$C$34:$C$625,'Batch 9'!$E$34:$E$625)</f>
        <v>30900</v>
      </c>
      <c r="F1706" s="20">
        <f t="shared" si="78"/>
        <v>2.62</v>
      </c>
      <c r="G1706" s="20">
        <f t="shared" si="79"/>
        <v>30.9</v>
      </c>
      <c r="H1706" s="26">
        <f>LOOKUP(B1706,'Batch 9'!$K$34:$K$606,'Batch 9'!$P$34:$P$606)</f>
        <v>0.41799999999999998</v>
      </c>
      <c r="I1706" s="28">
        <f t="shared" si="80"/>
        <v>40.634820000000076</v>
      </c>
    </row>
    <row r="1707" spans="2:9" ht="20.100000000000001" customHeight="1" x14ac:dyDescent="0.2">
      <c r="B1707" s="20">
        <v>172</v>
      </c>
      <c r="C1707" s="20">
        <v>1691</v>
      </c>
      <c r="D1707" s="20">
        <f>LOOKUP(B1707,'Batch 9'!$K$34:$K$606,'Batch 9'!$L$34:$L$606)</f>
        <v>2590</v>
      </c>
      <c r="E1707" s="20">
        <f>LOOKUP(B1707,'Batch 9'!$C$34:$C$625,'Batch 9'!$E$34:$E$625)</f>
        <v>30900</v>
      </c>
      <c r="F1707" s="20">
        <f t="shared" si="78"/>
        <v>2.59</v>
      </c>
      <c r="G1707" s="20">
        <f t="shared" si="79"/>
        <v>30.9</v>
      </c>
      <c r="H1707" s="26">
        <f>LOOKUP(B1707,'Batch 9'!$K$34:$K$606,'Batch 9'!$P$34:$P$606)</f>
        <v>0.41900000000000004</v>
      </c>
      <c r="I1707" s="28">
        <f t="shared" si="80"/>
        <v>40.659930000000074</v>
      </c>
    </row>
    <row r="1708" spans="2:9" ht="20.100000000000001" customHeight="1" x14ac:dyDescent="0.2">
      <c r="B1708" s="20">
        <v>173</v>
      </c>
      <c r="C1708" s="20">
        <v>1692</v>
      </c>
      <c r="D1708" s="20">
        <f>LOOKUP(B1708,'Batch 9'!$K$34:$K$606,'Batch 9'!$L$34:$L$606)</f>
        <v>2570</v>
      </c>
      <c r="E1708" s="20">
        <f>LOOKUP(B1708,'Batch 9'!$C$34:$C$625,'Batch 9'!$E$34:$E$625)</f>
        <v>31000</v>
      </c>
      <c r="F1708" s="20">
        <f t="shared" si="78"/>
        <v>2.57</v>
      </c>
      <c r="G1708" s="20">
        <f t="shared" si="79"/>
        <v>31</v>
      </c>
      <c r="H1708" s="26">
        <f>LOOKUP(B1708,'Batch 9'!$K$34:$K$606,'Batch 9'!$P$34:$P$606)</f>
        <v>0.42050000000000004</v>
      </c>
      <c r="I1708" s="28">
        <f t="shared" si="80"/>
        <v>40.685115000000074</v>
      </c>
    </row>
    <row r="1709" spans="2:9" ht="20.100000000000001" customHeight="1" x14ac:dyDescent="0.2">
      <c r="B1709" s="20">
        <v>174</v>
      </c>
      <c r="C1709" s="20">
        <v>1693</v>
      </c>
      <c r="D1709" s="20">
        <f>LOOKUP(B1709,'Batch 9'!$K$34:$K$606,'Batch 9'!$L$34:$L$606)</f>
        <v>2540</v>
      </c>
      <c r="E1709" s="20">
        <f>LOOKUP(B1709,'Batch 9'!$C$34:$C$625,'Batch 9'!$E$34:$E$625)</f>
        <v>30900</v>
      </c>
      <c r="F1709" s="20">
        <f t="shared" si="78"/>
        <v>2.54</v>
      </c>
      <c r="G1709" s="20">
        <f t="shared" si="79"/>
        <v>30.9</v>
      </c>
      <c r="H1709" s="26">
        <f>LOOKUP(B1709,'Batch 9'!$K$34:$K$606,'Batch 9'!$P$34:$P$606)</f>
        <v>0.42100000000000004</v>
      </c>
      <c r="I1709" s="28">
        <f t="shared" si="80"/>
        <v>40.710360000000072</v>
      </c>
    </row>
    <row r="1710" spans="2:9" ht="20.100000000000001" customHeight="1" x14ac:dyDescent="0.2">
      <c r="B1710" s="20">
        <v>175</v>
      </c>
      <c r="C1710" s="20">
        <v>1694</v>
      </c>
      <c r="D1710" s="20">
        <f>LOOKUP(B1710,'Batch 9'!$K$34:$K$606,'Batch 9'!$L$34:$L$606)</f>
        <v>2510</v>
      </c>
      <c r="E1710" s="20">
        <f>LOOKUP(B1710,'Batch 9'!$C$34:$C$625,'Batch 9'!$E$34:$E$625)</f>
        <v>30900</v>
      </c>
      <c r="F1710" s="20">
        <f t="shared" si="78"/>
        <v>2.5099999999999998</v>
      </c>
      <c r="G1710" s="20">
        <f t="shared" si="79"/>
        <v>30.9</v>
      </c>
      <c r="H1710" s="26">
        <f>LOOKUP(B1710,'Batch 9'!$K$34:$K$606,'Batch 9'!$P$34:$P$606)</f>
        <v>0.42199999999999999</v>
      </c>
      <c r="I1710" s="28">
        <f t="shared" si="80"/>
        <v>40.735650000000071</v>
      </c>
    </row>
    <row r="1711" spans="2:9" ht="20.100000000000001" customHeight="1" x14ac:dyDescent="0.2">
      <c r="B1711" s="20">
        <v>176</v>
      </c>
      <c r="C1711" s="20">
        <v>1695</v>
      </c>
      <c r="D1711" s="20">
        <f>LOOKUP(B1711,'Batch 9'!$K$34:$K$606,'Batch 9'!$L$34:$L$606)</f>
        <v>2490</v>
      </c>
      <c r="E1711" s="20">
        <f>LOOKUP(B1711,'Batch 9'!$C$34:$C$625,'Batch 9'!$E$34:$E$625)</f>
        <v>30900</v>
      </c>
      <c r="F1711" s="20">
        <f t="shared" si="78"/>
        <v>2.4900000000000002</v>
      </c>
      <c r="G1711" s="20">
        <f t="shared" si="79"/>
        <v>30.9</v>
      </c>
      <c r="H1711" s="26">
        <f>LOOKUP(B1711,'Batch 9'!$K$34:$K$606,'Batch 9'!$P$34:$P$606)</f>
        <v>0.42300000000000004</v>
      </c>
      <c r="I1711" s="28">
        <f t="shared" si="80"/>
        <v>40.761000000000074</v>
      </c>
    </row>
    <row r="1712" spans="2:9" ht="20.100000000000001" customHeight="1" x14ac:dyDescent="0.2">
      <c r="B1712" s="20">
        <v>177</v>
      </c>
      <c r="C1712" s="20">
        <v>1696</v>
      </c>
      <c r="D1712" s="20">
        <f>LOOKUP(B1712,'Batch 9'!$K$34:$K$606,'Batch 9'!$L$34:$L$606)</f>
        <v>2460</v>
      </c>
      <c r="E1712" s="20">
        <f>LOOKUP(B1712,'Batch 9'!$C$34:$C$625,'Batch 9'!$E$34:$E$625)</f>
        <v>30900</v>
      </c>
      <c r="F1712" s="20">
        <f t="shared" si="78"/>
        <v>2.46</v>
      </c>
      <c r="G1712" s="20">
        <f t="shared" si="79"/>
        <v>30.9</v>
      </c>
      <c r="H1712" s="26">
        <f>LOOKUP(B1712,'Batch 9'!$K$34:$K$606,'Batch 9'!$P$34:$P$606)</f>
        <v>0.42350000000000004</v>
      </c>
      <c r="I1712" s="28">
        <f t="shared" si="80"/>
        <v>40.786395000000077</v>
      </c>
    </row>
    <row r="1713" spans="2:9" ht="20.100000000000001" customHeight="1" x14ac:dyDescent="0.2">
      <c r="B1713" s="20">
        <v>178</v>
      </c>
      <c r="C1713" s="20">
        <v>1697</v>
      </c>
      <c r="D1713" s="20">
        <f>LOOKUP(B1713,'Batch 9'!$K$34:$K$606,'Batch 9'!$L$34:$L$606)</f>
        <v>2440</v>
      </c>
      <c r="E1713" s="20">
        <f>LOOKUP(B1713,'Batch 9'!$C$34:$C$625,'Batch 9'!$E$34:$E$625)</f>
        <v>30900</v>
      </c>
      <c r="F1713" s="20">
        <f t="shared" si="78"/>
        <v>2.44</v>
      </c>
      <c r="G1713" s="20">
        <f t="shared" si="79"/>
        <v>30.9</v>
      </c>
      <c r="H1713" s="26">
        <f>LOOKUP(B1713,'Batch 9'!$K$34:$K$606,'Batch 9'!$P$34:$P$606)</f>
        <v>0.42500000000000004</v>
      </c>
      <c r="I1713" s="28">
        <f t="shared" si="80"/>
        <v>40.811850000000078</v>
      </c>
    </row>
    <row r="1714" spans="2:9" ht="20.100000000000001" customHeight="1" x14ac:dyDescent="0.2">
      <c r="B1714" s="20">
        <v>179</v>
      </c>
      <c r="C1714" s="20">
        <v>1698</v>
      </c>
      <c r="D1714" s="20">
        <f>LOOKUP(B1714,'Batch 9'!$K$34:$K$606,'Batch 9'!$L$34:$L$606)</f>
        <v>2410</v>
      </c>
      <c r="E1714" s="20">
        <f>LOOKUP(B1714,'Batch 9'!$C$34:$C$625,'Batch 9'!$E$34:$E$625)</f>
        <v>30900</v>
      </c>
      <c r="F1714" s="20">
        <f t="shared" si="78"/>
        <v>2.41</v>
      </c>
      <c r="G1714" s="20">
        <f t="shared" si="79"/>
        <v>30.9</v>
      </c>
      <c r="H1714" s="26">
        <f>LOOKUP(B1714,'Batch 9'!$K$34:$K$606,'Batch 9'!$P$34:$P$606)</f>
        <v>0.42649999999999999</v>
      </c>
      <c r="I1714" s="28">
        <f t="shared" si="80"/>
        <v>40.837395000000079</v>
      </c>
    </row>
    <row r="1715" spans="2:9" ht="20.100000000000001" customHeight="1" x14ac:dyDescent="0.2">
      <c r="B1715" s="20">
        <v>180</v>
      </c>
      <c r="C1715" s="20">
        <v>1699</v>
      </c>
      <c r="D1715" s="20">
        <f>LOOKUP(B1715,'Batch 9'!$K$34:$K$606,'Batch 9'!$L$34:$L$606)</f>
        <v>2380</v>
      </c>
      <c r="E1715" s="20">
        <f>LOOKUP(B1715,'Batch 9'!$C$34:$C$625,'Batch 9'!$E$34:$E$625)</f>
        <v>30900</v>
      </c>
      <c r="F1715" s="20">
        <f t="shared" si="78"/>
        <v>2.38</v>
      </c>
      <c r="G1715" s="20">
        <f t="shared" si="79"/>
        <v>30.9</v>
      </c>
      <c r="H1715" s="26">
        <f>LOOKUP(B1715,'Batch 9'!$K$34:$K$606,'Batch 9'!$P$34:$P$606)</f>
        <v>0.42750000000000005</v>
      </c>
      <c r="I1715" s="28">
        <f t="shared" si="80"/>
        <v>40.863015000000082</v>
      </c>
    </row>
    <row r="1716" spans="2:9" ht="20.100000000000001" customHeight="1" x14ac:dyDescent="0.2">
      <c r="B1716" s="20">
        <v>181</v>
      </c>
      <c r="C1716" s="20">
        <v>1700</v>
      </c>
      <c r="D1716" s="20">
        <f>LOOKUP(B1716,'Batch 9'!$K$34:$K$606,'Batch 9'!$L$34:$L$606)</f>
        <v>2360</v>
      </c>
      <c r="E1716" s="20">
        <f>LOOKUP(B1716,'Batch 9'!$C$34:$C$625,'Batch 9'!$E$34:$E$625)</f>
        <v>31000</v>
      </c>
      <c r="F1716" s="20">
        <f t="shared" si="78"/>
        <v>2.36</v>
      </c>
      <c r="G1716" s="20">
        <f t="shared" si="79"/>
        <v>31</v>
      </c>
      <c r="H1716" s="26">
        <f>LOOKUP(B1716,'Batch 9'!$K$34:$K$606,'Batch 9'!$P$34:$P$606)</f>
        <v>0.42850000000000005</v>
      </c>
      <c r="I1716" s="28">
        <f t="shared" si="80"/>
        <v>40.888695000000084</v>
      </c>
    </row>
    <row r="1717" spans="2:9" ht="20.100000000000001" customHeight="1" x14ac:dyDescent="0.2">
      <c r="B1717" s="20">
        <v>182</v>
      </c>
      <c r="C1717" s="20">
        <v>1701</v>
      </c>
      <c r="D1717" s="20">
        <f>LOOKUP(B1717,'Batch 9'!$K$34:$K$606,'Batch 9'!$L$34:$L$606)</f>
        <v>2330</v>
      </c>
      <c r="E1717" s="20">
        <f>LOOKUP(B1717,'Batch 9'!$C$34:$C$625,'Batch 9'!$E$34:$E$625)</f>
        <v>30900</v>
      </c>
      <c r="F1717" s="20">
        <f t="shared" si="78"/>
        <v>2.33</v>
      </c>
      <c r="G1717" s="20">
        <f t="shared" si="79"/>
        <v>30.9</v>
      </c>
      <c r="H1717" s="26">
        <f>LOOKUP(B1717,'Batch 9'!$K$34:$K$606,'Batch 9'!$P$34:$P$606)</f>
        <v>0.42949999999999999</v>
      </c>
      <c r="I1717" s="28">
        <f t="shared" si="80"/>
        <v>40.914435000000083</v>
      </c>
    </row>
    <row r="1718" spans="2:9" ht="20.100000000000001" customHeight="1" x14ac:dyDescent="0.2">
      <c r="B1718" s="20">
        <v>183</v>
      </c>
      <c r="C1718" s="20">
        <v>1702</v>
      </c>
      <c r="D1718" s="20">
        <f>LOOKUP(B1718,'Batch 9'!$K$34:$K$606,'Batch 9'!$L$34:$L$606)</f>
        <v>2310</v>
      </c>
      <c r="E1718" s="20">
        <f>LOOKUP(B1718,'Batch 9'!$C$34:$C$625,'Batch 9'!$E$34:$E$625)</f>
        <v>31000</v>
      </c>
      <c r="F1718" s="20">
        <f t="shared" si="78"/>
        <v>2.31</v>
      </c>
      <c r="G1718" s="20">
        <f t="shared" si="79"/>
        <v>31</v>
      </c>
      <c r="H1718" s="26">
        <f>LOOKUP(B1718,'Batch 9'!$K$34:$K$606,'Batch 9'!$P$34:$P$606)</f>
        <v>0.43</v>
      </c>
      <c r="I1718" s="28">
        <f t="shared" si="80"/>
        <v>40.940220000000082</v>
      </c>
    </row>
    <row r="1719" spans="2:9" ht="20.100000000000001" customHeight="1" x14ac:dyDescent="0.2">
      <c r="B1719" s="20">
        <v>184</v>
      </c>
      <c r="C1719" s="20">
        <v>1703</v>
      </c>
      <c r="D1719" s="20">
        <f>LOOKUP(B1719,'Batch 9'!$K$34:$K$606,'Batch 9'!$L$34:$L$606)</f>
        <v>2280</v>
      </c>
      <c r="E1719" s="20">
        <f>LOOKUP(B1719,'Batch 9'!$C$34:$C$625,'Batch 9'!$E$34:$E$625)</f>
        <v>30900</v>
      </c>
      <c r="F1719" s="20">
        <f t="shared" si="78"/>
        <v>2.2799999999999998</v>
      </c>
      <c r="G1719" s="20">
        <f t="shared" si="79"/>
        <v>30.9</v>
      </c>
      <c r="H1719" s="26">
        <f>LOOKUP(B1719,'Batch 9'!$K$34:$K$606,'Batch 9'!$P$34:$P$606)</f>
        <v>0.43200000000000005</v>
      </c>
      <c r="I1719" s="28">
        <f t="shared" si="80"/>
        <v>40.966080000000083</v>
      </c>
    </row>
    <row r="1720" spans="2:9" ht="20.100000000000001" customHeight="1" x14ac:dyDescent="0.2">
      <c r="B1720" s="20">
        <v>185</v>
      </c>
      <c r="C1720" s="20">
        <v>1704</v>
      </c>
      <c r="D1720" s="20">
        <f>LOOKUP(B1720,'Batch 9'!$K$34:$K$606,'Batch 9'!$L$34:$L$606)</f>
        <v>2250</v>
      </c>
      <c r="E1720" s="20">
        <f>LOOKUP(B1720,'Batch 9'!$C$34:$C$625,'Batch 9'!$E$34:$E$625)</f>
        <v>30900</v>
      </c>
      <c r="F1720" s="20">
        <f t="shared" si="78"/>
        <v>2.25</v>
      </c>
      <c r="G1720" s="20">
        <f t="shared" si="79"/>
        <v>30.9</v>
      </c>
      <c r="H1720" s="26">
        <f>LOOKUP(B1720,'Batch 9'!$K$34:$K$606,'Batch 9'!$P$34:$P$606)</f>
        <v>0.43250000000000005</v>
      </c>
      <c r="I1720" s="28">
        <f t="shared" si="80"/>
        <v>40.99201500000008</v>
      </c>
    </row>
    <row r="1721" spans="2:9" ht="20.100000000000001" customHeight="1" x14ac:dyDescent="0.2">
      <c r="B1721" s="20">
        <v>186</v>
      </c>
      <c r="C1721" s="20">
        <v>1705</v>
      </c>
      <c r="D1721" s="20">
        <f>LOOKUP(B1721,'Batch 9'!$K$34:$K$606,'Batch 9'!$L$34:$L$606)</f>
        <v>2230</v>
      </c>
      <c r="E1721" s="20">
        <f>LOOKUP(B1721,'Batch 9'!$C$34:$C$625,'Batch 9'!$E$34:$E$625)</f>
        <v>30900</v>
      </c>
      <c r="F1721" s="20">
        <f t="shared" si="78"/>
        <v>2.23</v>
      </c>
      <c r="G1721" s="20">
        <f t="shared" si="79"/>
        <v>30.9</v>
      </c>
      <c r="H1721" s="26">
        <f>LOOKUP(B1721,'Batch 9'!$K$34:$K$606,'Batch 9'!$P$34:$P$606)</f>
        <v>0.434</v>
      </c>
      <c r="I1721" s="28">
        <f t="shared" si="80"/>
        <v>41.018010000000082</v>
      </c>
    </row>
    <row r="1722" spans="2:9" ht="20.100000000000001" customHeight="1" x14ac:dyDescent="0.2">
      <c r="B1722" s="20">
        <v>187</v>
      </c>
      <c r="C1722" s="20">
        <v>1706</v>
      </c>
      <c r="D1722" s="20">
        <f>LOOKUP(B1722,'Batch 9'!$K$34:$K$606,'Batch 9'!$L$34:$L$606)</f>
        <v>2200</v>
      </c>
      <c r="E1722" s="20">
        <f>LOOKUP(B1722,'Batch 9'!$C$34:$C$625,'Batch 9'!$E$34:$E$625)</f>
        <v>30900</v>
      </c>
      <c r="F1722" s="20">
        <f t="shared" si="78"/>
        <v>2.2000000000000002</v>
      </c>
      <c r="G1722" s="20">
        <f t="shared" si="79"/>
        <v>30.9</v>
      </c>
      <c r="H1722" s="26">
        <f>LOOKUP(B1722,'Batch 9'!$K$34:$K$606,'Batch 9'!$P$34:$P$606)</f>
        <v>0.43600000000000005</v>
      </c>
      <c r="I1722" s="28">
        <f t="shared" si="80"/>
        <v>41.044110000000082</v>
      </c>
    </row>
    <row r="1723" spans="2:9" ht="20.100000000000001" customHeight="1" x14ac:dyDescent="0.2">
      <c r="B1723" s="20">
        <v>188</v>
      </c>
      <c r="C1723" s="20">
        <v>1707</v>
      </c>
      <c r="D1723" s="20">
        <f>LOOKUP(B1723,'Batch 9'!$K$34:$K$606,'Batch 9'!$L$34:$L$606)</f>
        <v>2180</v>
      </c>
      <c r="E1723" s="20">
        <f>LOOKUP(B1723,'Batch 9'!$C$34:$C$625,'Batch 9'!$E$34:$E$625)</f>
        <v>30900</v>
      </c>
      <c r="F1723" s="20">
        <f t="shared" si="78"/>
        <v>2.1800000000000002</v>
      </c>
      <c r="G1723" s="20">
        <f t="shared" si="79"/>
        <v>30.9</v>
      </c>
      <c r="H1723" s="26">
        <f>LOOKUP(B1723,'Batch 9'!$K$34:$K$606,'Batch 9'!$P$34:$P$606)</f>
        <v>0.43650000000000005</v>
      </c>
      <c r="I1723" s="28">
        <f t="shared" si="80"/>
        <v>41.070285000000084</v>
      </c>
    </row>
    <row r="1724" spans="2:9" ht="20.100000000000001" customHeight="1" x14ac:dyDescent="0.2">
      <c r="B1724" s="20">
        <v>189</v>
      </c>
      <c r="C1724" s="20">
        <v>1708</v>
      </c>
      <c r="D1724" s="20">
        <f>LOOKUP(B1724,'Batch 9'!$K$34:$K$606,'Batch 9'!$L$34:$L$606)</f>
        <v>2150</v>
      </c>
      <c r="E1724" s="20">
        <f>LOOKUP(B1724,'Batch 9'!$C$34:$C$625,'Batch 9'!$E$34:$E$625)</f>
        <v>30900</v>
      </c>
      <c r="F1724" s="20">
        <f t="shared" si="78"/>
        <v>2.15</v>
      </c>
      <c r="G1724" s="20">
        <f t="shared" si="79"/>
        <v>30.9</v>
      </c>
      <c r="H1724" s="26">
        <f>LOOKUP(B1724,'Batch 9'!$K$34:$K$606,'Batch 9'!$P$34:$P$606)</f>
        <v>0.4385</v>
      </c>
      <c r="I1724" s="28">
        <f t="shared" si="80"/>
        <v>41.096535000000081</v>
      </c>
    </row>
    <row r="1725" spans="2:9" ht="20.100000000000001" customHeight="1" x14ac:dyDescent="0.2">
      <c r="B1725" s="20">
        <v>190</v>
      </c>
      <c r="C1725" s="20">
        <v>1709</v>
      </c>
      <c r="D1725" s="20">
        <f>LOOKUP(B1725,'Batch 9'!$K$34:$K$606,'Batch 9'!$L$34:$L$606)</f>
        <v>2130</v>
      </c>
      <c r="E1725" s="20">
        <f>LOOKUP(B1725,'Batch 9'!$C$34:$C$625,'Batch 9'!$E$34:$E$625)</f>
        <v>30900</v>
      </c>
      <c r="F1725" s="20">
        <f t="shared" si="78"/>
        <v>2.13</v>
      </c>
      <c r="G1725" s="20">
        <f t="shared" si="79"/>
        <v>30.9</v>
      </c>
      <c r="H1725" s="26">
        <f>LOOKUP(B1725,'Batch 9'!$K$34:$K$606,'Batch 9'!$P$34:$P$606)</f>
        <v>0.43933333333333335</v>
      </c>
      <c r="I1725" s="28">
        <f t="shared" si="80"/>
        <v>41.122870000000084</v>
      </c>
    </row>
    <row r="1726" spans="2:9" ht="20.100000000000001" customHeight="1" x14ac:dyDescent="0.2">
      <c r="B1726" s="20">
        <v>191</v>
      </c>
      <c r="C1726" s="20">
        <v>1710</v>
      </c>
      <c r="D1726" s="20">
        <f>LOOKUP(B1726,'Batch 9'!$K$34:$K$606,'Batch 9'!$L$34:$L$606)</f>
        <v>2100</v>
      </c>
      <c r="E1726" s="20">
        <f>LOOKUP(B1726,'Batch 9'!$C$34:$C$625,'Batch 9'!$E$34:$E$625)</f>
        <v>30900</v>
      </c>
      <c r="F1726" s="20">
        <f t="shared" si="78"/>
        <v>2.1</v>
      </c>
      <c r="G1726" s="20">
        <f t="shared" si="79"/>
        <v>30.9</v>
      </c>
      <c r="H1726" s="26">
        <f>LOOKUP(B1726,'Batch 9'!$K$34:$K$606,'Batch 9'!$P$34:$P$606)</f>
        <v>0.44000000000000006</v>
      </c>
      <c r="I1726" s="28">
        <f t="shared" si="80"/>
        <v>41.149250000000087</v>
      </c>
    </row>
    <row r="1727" spans="2:9" ht="20.100000000000001" customHeight="1" x14ac:dyDescent="0.2">
      <c r="B1727" s="20">
        <v>192</v>
      </c>
      <c r="C1727" s="20">
        <v>1711</v>
      </c>
      <c r="D1727" s="20">
        <f>LOOKUP(B1727,'Batch 9'!$K$34:$K$606,'Batch 9'!$L$34:$L$606)</f>
        <v>2080</v>
      </c>
      <c r="E1727" s="20">
        <f>LOOKUP(B1727,'Batch 9'!$C$34:$C$625,'Batch 9'!$E$34:$E$625)</f>
        <v>30900</v>
      </c>
      <c r="F1727" s="20">
        <f t="shared" si="78"/>
        <v>2.08</v>
      </c>
      <c r="G1727" s="20">
        <f t="shared" si="79"/>
        <v>30.9</v>
      </c>
      <c r="H1727" s="26">
        <f>LOOKUP(B1727,'Batch 9'!$K$34:$K$606,'Batch 9'!$P$34:$P$606)</f>
        <v>0.44100000000000006</v>
      </c>
      <c r="I1727" s="28">
        <f t="shared" si="80"/>
        <v>41.175680000000085</v>
      </c>
    </row>
    <row r="1728" spans="2:9" ht="20.100000000000001" customHeight="1" x14ac:dyDescent="0.2">
      <c r="B1728" s="20">
        <v>193</v>
      </c>
      <c r="C1728" s="20">
        <v>1712</v>
      </c>
      <c r="D1728" s="20">
        <f>LOOKUP(B1728,'Batch 9'!$K$34:$K$606,'Batch 9'!$L$34:$L$606)</f>
        <v>2050</v>
      </c>
      <c r="E1728" s="20">
        <f>LOOKUP(B1728,'Batch 9'!$C$34:$C$625,'Batch 9'!$E$34:$E$625)</f>
        <v>30900</v>
      </c>
      <c r="F1728" s="20">
        <f t="shared" si="78"/>
        <v>2.0499999999999998</v>
      </c>
      <c r="G1728" s="20">
        <f t="shared" si="79"/>
        <v>30.9</v>
      </c>
      <c r="H1728" s="26">
        <f>LOOKUP(B1728,'Batch 9'!$K$34:$K$606,'Batch 9'!$P$34:$P$606)</f>
        <v>0.442</v>
      </c>
      <c r="I1728" s="28">
        <f t="shared" si="80"/>
        <v>41.202170000000088</v>
      </c>
    </row>
    <row r="1729" spans="2:9" ht="20.100000000000001" customHeight="1" x14ac:dyDescent="0.2">
      <c r="B1729" s="20">
        <v>194</v>
      </c>
      <c r="C1729" s="20">
        <v>1713</v>
      </c>
      <c r="D1729" s="20">
        <f>LOOKUP(B1729,'Batch 9'!$K$34:$K$606,'Batch 9'!$L$34:$L$606)</f>
        <v>2030</v>
      </c>
      <c r="E1729" s="20">
        <f>LOOKUP(B1729,'Batch 9'!$C$34:$C$625,'Batch 9'!$E$34:$E$625)</f>
        <v>30900</v>
      </c>
      <c r="F1729" s="20">
        <f t="shared" si="78"/>
        <v>2.0299999999999998</v>
      </c>
      <c r="G1729" s="20">
        <f t="shared" si="79"/>
        <v>30.9</v>
      </c>
      <c r="H1729" s="26">
        <f>LOOKUP(B1729,'Batch 9'!$K$34:$K$606,'Batch 9'!$P$34:$P$606)</f>
        <v>0.44433333333333347</v>
      </c>
      <c r="I1729" s="28">
        <f t="shared" si="80"/>
        <v>41.228760000000086</v>
      </c>
    </row>
    <row r="1730" spans="2:9" ht="20.100000000000001" customHeight="1" x14ac:dyDescent="0.2">
      <c r="B1730" s="20">
        <v>195</v>
      </c>
      <c r="C1730" s="20">
        <v>1714</v>
      </c>
      <c r="D1730" s="20">
        <f>LOOKUP(B1730,'Batch 9'!$K$34:$K$606,'Batch 9'!$L$34:$L$606)</f>
        <v>2000</v>
      </c>
      <c r="E1730" s="20">
        <f>LOOKUP(B1730,'Batch 9'!$C$34:$C$625,'Batch 9'!$E$34:$E$625)</f>
        <v>30900</v>
      </c>
      <c r="F1730" s="20">
        <f t="shared" si="78"/>
        <v>2</v>
      </c>
      <c r="G1730" s="20">
        <f t="shared" si="79"/>
        <v>30.9</v>
      </c>
      <c r="H1730" s="26">
        <f>LOOKUP(B1730,'Batch 9'!$K$34:$K$606,'Batch 9'!$P$34:$P$606)</f>
        <v>0.44650000000000001</v>
      </c>
      <c r="I1730" s="28">
        <f t="shared" si="80"/>
        <v>41.255485000000085</v>
      </c>
    </row>
    <row r="1731" spans="2:9" ht="20.100000000000001" customHeight="1" x14ac:dyDescent="0.2">
      <c r="B1731" s="20">
        <v>196</v>
      </c>
      <c r="C1731" s="20">
        <v>1715</v>
      </c>
      <c r="D1731" s="20">
        <f>LOOKUP(B1731,'Batch 9'!$K$34:$K$606,'Batch 9'!$L$34:$L$606)</f>
        <v>1978</v>
      </c>
      <c r="E1731" s="20">
        <f>LOOKUP(B1731,'Batch 9'!$C$34:$C$625,'Batch 9'!$E$34:$E$625)</f>
        <v>30900</v>
      </c>
      <c r="F1731" s="20">
        <f t="shared" si="78"/>
        <v>1.978</v>
      </c>
      <c r="G1731" s="20">
        <f t="shared" si="79"/>
        <v>30.9</v>
      </c>
      <c r="H1731" s="26">
        <f>LOOKUP(B1731,'Batch 9'!$K$34:$K$606,'Batch 9'!$P$34:$P$606)</f>
        <v>0.44750000000000001</v>
      </c>
      <c r="I1731" s="28">
        <f t="shared" si="80"/>
        <v>41.282305000000086</v>
      </c>
    </row>
    <row r="1732" spans="2:9" ht="20.100000000000001" customHeight="1" x14ac:dyDescent="0.2">
      <c r="B1732" s="20">
        <v>197</v>
      </c>
      <c r="C1732" s="20">
        <v>1716</v>
      </c>
      <c r="D1732" s="20">
        <f>LOOKUP(B1732,'Batch 9'!$K$34:$K$606,'Batch 9'!$L$34:$L$606)</f>
        <v>1954</v>
      </c>
      <c r="E1732" s="20">
        <f>LOOKUP(B1732,'Batch 9'!$C$34:$C$625,'Batch 9'!$E$34:$E$625)</f>
        <v>30900</v>
      </c>
      <c r="F1732" s="20">
        <f t="shared" si="78"/>
        <v>1.954</v>
      </c>
      <c r="G1732" s="20">
        <f t="shared" si="79"/>
        <v>30.9</v>
      </c>
      <c r="H1732" s="26">
        <f>LOOKUP(B1732,'Batch 9'!$K$34:$K$606,'Batch 9'!$P$34:$P$606)</f>
        <v>0.44900000000000007</v>
      </c>
      <c r="I1732" s="28">
        <f t="shared" si="80"/>
        <v>41.309200000000089</v>
      </c>
    </row>
    <row r="1733" spans="2:9" ht="20.100000000000001" customHeight="1" x14ac:dyDescent="0.2">
      <c r="B1733" s="20">
        <v>198</v>
      </c>
      <c r="C1733" s="20">
        <v>1717</v>
      </c>
      <c r="D1733" s="20">
        <f>LOOKUP(B1733,'Batch 9'!$K$34:$K$606,'Batch 9'!$L$34:$L$606)</f>
        <v>1928</v>
      </c>
      <c r="E1733" s="20">
        <f>LOOKUP(B1733,'Batch 9'!$C$34:$C$625,'Batch 9'!$E$34:$E$625)</f>
        <v>30900</v>
      </c>
      <c r="F1733" s="20">
        <f t="shared" si="78"/>
        <v>1.9279999999999999</v>
      </c>
      <c r="G1733" s="20">
        <f t="shared" si="79"/>
        <v>30.9</v>
      </c>
      <c r="H1733" s="26">
        <f>LOOKUP(B1733,'Batch 9'!$K$34:$K$606,'Batch 9'!$P$34:$P$606)</f>
        <v>0.44900000000000007</v>
      </c>
      <c r="I1733" s="28">
        <f t="shared" si="80"/>
        <v>41.336140000000093</v>
      </c>
    </row>
    <row r="1734" spans="2:9" ht="20.100000000000001" customHeight="1" x14ac:dyDescent="0.2">
      <c r="B1734" s="20">
        <v>199</v>
      </c>
      <c r="C1734" s="20">
        <v>1718</v>
      </c>
      <c r="D1734" s="20">
        <f>LOOKUP(B1734,'Batch 9'!$K$34:$K$606,'Batch 9'!$L$34:$L$606)</f>
        <v>1903</v>
      </c>
      <c r="E1734" s="20">
        <f>LOOKUP(B1734,'Batch 9'!$C$34:$C$625,'Batch 9'!$E$34:$E$625)</f>
        <v>30800</v>
      </c>
      <c r="F1734" s="20">
        <f t="shared" si="78"/>
        <v>1.903</v>
      </c>
      <c r="G1734" s="20">
        <f t="shared" si="79"/>
        <v>30.8</v>
      </c>
      <c r="H1734" s="26">
        <f>LOOKUP(B1734,'Batch 9'!$K$34:$K$606,'Batch 9'!$P$34:$P$606)</f>
        <v>0.45199999999999996</v>
      </c>
      <c r="I1734" s="28">
        <f t="shared" si="80"/>
        <v>41.363170000000096</v>
      </c>
    </row>
    <row r="1735" spans="2:9" ht="20.100000000000001" customHeight="1" x14ac:dyDescent="0.2">
      <c r="B1735" s="20">
        <v>200</v>
      </c>
      <c r="C1735" s="20">
        <v>1719</v>
      </c>
      <c r="D1735" s="20">
        <f>LOOKUP(B1735,'Batch 9'!$K$34:$K$606,'Batch 9'!$L$34:$L$606)</f>
        <v>1878</v>
      </c>
      <c r="E1735" s="20">
        <f>LOOKUP(B1735,'Batch 9'!$C$34:$C$625,'Batch 9'!$E$34:$E$625)</f>
        <v>30900</v>
      </c>
      <c r="F1735" s="20">
        <f t="shared" si="78"/>
        <v>1.8779999999999999</v>
      </c>
      <c r="G1735" s="20">
        <f t="shared" si="79"/>
        <v>30.9</v>
      </c>
      <c r="H1735" s="26">
        <f>LOOKUP(B1735,'Batch 9'!$K$34:$K$606,'Batch 9'!$P$34:$P$606)</f>
        <v>0.45350000000000001</v>
      </c>
      <c r="I1735" s="28">
        <f t="shared" si="80"/>
        <v>41.390335000000093</v>
      </c>
    </row>
    <row r="1736" spans="2:9" ht="20.100000000000001" customHeight="1" x14ac:dyDescent="0.2">
      <c r="B1736" s="20">
        <v>201</v>
      </c>
      <c r="C1736" s="20">
        <v>1720</v>
      </c>
      <c r="D1736" s="20">
        <f>LOOKUP(B1736,'Batch 9'!$K$34:$K$606,'Batch 9'!$L$34:$L$606)</f>
        <v>1853</v>
      </c>
      <c r="E1736" s="20">
        <f>LOOKUP(B1736,'Batch 9'!$C$34:$C$625,'Batch 9'!$E$34:$E$625)</f>
        <v>30900</v>
      </c>
      <c r="F1736" s="20">
        <f t="shared" si="78"/>
        <v>1.853</v>
      </c>
      <c r="G1736" s="20">
        <f t="shared" si="79"/>
        <v>30.9</v>
      </c>
      <c r="H1736" s="26">
        <f>LOOKUP(B1736,'Batch 9'!$K$34:$K$606,'Batch 9'!$P$34:$P$606)</f>
        <v>0.45550000000000002</v>
      </c>
      <c r="I1736" s="28">
        <f t="shared" si="80"/>
        <v>41.417605000000094</v>
      </c>
    </row>
    <row r="1737" spans="2:9" ht="20.100000000000001" customHeight="1" x14ac:dyDescent="0.2">
      <c r="B1737" s="20">
        <v>202</v>
      </c>
      <c r="C1737" s="20">
        <v>1721</v>
      </c>
      <c r="D1737" s="20">
        <f>LOOKUP(B1737,'Batch 9'!$K$34:$K$606,'Batch 9'!$L$34:$L$606)</f>
        <v>1829</v>
      </c>
      <c r="E1737" s="20">
        <f>LOOKUP(B1737,'Batch 9'!$C$34:$C$625,'Batch 9'!$E$34:$E$625)</f>
        <v>30900</v>
      </c>
      <c r="F1737" s="20">
        <f t="shared" si="78"/>
        <v>1.829</v>
      </c>
      <c r="G1737" s="20">
        <f t="shared" si="79"/>
        <v>30.9</v>
      </c>
      <c r="H1737" s="26">
        <f>LOOKUP(B1737,'Batch 9'!$K$34:$K$606,'Batch 9'!$P$34:$P$606)</f>
        <v>0.45700000000000007</v>
      </c>
      <c r="I1737" s="28">
        <f t="shared" si="80"/>
        <v>41.444980000000093</v>
      </c>
    </row>
    <row r="1738" spans="2:9" ht="20.100000000000001" customHeight="1" x14ac:dyDescent="0.2">
      <c r="B1738" s="20">
        <v>203</v>
      </c>
      <c r="C1738" s="20">
        <v>1722</v>
      </c>
      <c r="D1738" s="20">
        <f>LOOKUP(B1738,'Batch 9'!$K$34:$K$606,'Batch 9'!$L$34:$L$606)</f>
        <v>1805</v>
      </c>
      <c r="E1738" s="20">
        <f>LOOKUP(B1738,'Batch 9'!$C$34:$C$625,'Batch 9'!$E$34:$E$625)</f>
        <v>30900</v>
      </c>
      <c r="F1738" s="20">
        <f t="shared" si="78"/>
        <v>1.8049999999999999</v>
      </c>
      <c r="G1738" s="20">
        <f t="shared" si="79"/>
        <v>30.9</v>
      </c>
      <c r="H1738" s="26">
        <f>LOOKUP(B1738,'Batch 9'!$K$34:$K$606,'Batch 9'!$P$34:$P$606)</f>
        <v>0.45733333333333337</v>
      </c>
      <c r="I1738" s="28">
        <f t="shared" si="80"/>
        <v>41.472410000000096</v>
      </c>
    </row>
    <row r="1739" spans="2:9" ht="20.100000000000001" customHeight="1" x14ac:dyDescent="0.2">
      <c r="B1739" s="20">
        <v>204</v>
      </c>
      <c r="C1739" s="20">
        <v>1723</v>
      </c>
      <c r="D1739" s="20">
        <f>LOOKUP(B1739,'Batch 9'!$K$34:$K$606,'Batch 9'!$L$34:$L$606)</f>
        <v>1779</v>
      </c>
      <c r="E1739" s="20">
        <f>LOOKUP(B1739,'Batch 9'!$C$34:$C$625,'Batch 9'!$E$34:$E$625)</f>
        <v>30900</v>
      </c>
      <c r="F1739" s="20">
        <f t="shared" si="78"/>
        <v>1.7789999999999999</v>
      </c>
      <c r="G1739" s="20">
        <f t="shared" si="79"/>
        <v>30.9</v>
      </c>
      <c r="H1739" s="26">
        <f>LOOKUP(B1739,'Batch 9'!$K$34:$K$606,'Batch 9'!$P$34:$P$606)</f>
        <v>0.45900000000000002</v>
      </c>
      <c r="I1739" s="28">
        <f t="shared" si="80"/>
        <v>41.499900000000096</v>
      </c>
    </row>
    <row r="1740" spans="2:9" ht="20.100000000000001" customHeight="1" x14ac:dyDescent="0.2">
      <c r="B1740" s="20">
        <v>205</v>
      </c>
      <c r="C1740" s="20">
        <v>1724</v>
      </c>
      <c r="D1740" s="20">
        <f>LOOKUP(B1740,'Batch 9'!$K$34:$K$606,'Batch 9'!$L$34:$L$606)</f>
        <v>1754</v>
      </c>
      <c r="E1740" s="20">
        <f>LOOKUP(B1740,'Batch 9'!$C$34:$C$625,'Batch 9'!$E$34:$E$625)</f>
        <v>30900</v>
      </c>
      <c r="F1740" s="20">
        <f t="shared" si="78"/>
        <v>1.754</v>
      </c>
      <c r="G1740" s="20">
        <f t="shared" si="79"/>
        <v>30.9</v>
      </c>
      <c r="H1740" s="26">
        <f>LOOKUP(B1740,'Batch 9'!$K$34:$K$606,'Batch 9'!$P$34:$P$606)</f>
        <v>0.46100000000000008</v>
      </c>
      <c r="I1740" s="28">
        <f t="shared" si="80"/>
        <v>41.527500000000096</v>
      </c>
    </row>
    <row r="1741" spans="2:9" ht="20.100000000000001" customHeight="1" x14ac:dyDescent="0.2">
      <c r="B1741" s="20">
        <v>206</v>
      </c>
      <c r="C1741" s="20">
        <v>1725</v>
      </c>
      <c r="D1741" s="20">
        <f>LOOKUP(B1741,'Batch 9'!$K$34:$K$606,'Batch 9'!$L$34:$L$606)</f>
        <v>1730</v>
      </c>
      <c r="E1741" s="20">
        <f>LOOKUP(B1741,'Batch 9'!$C$34:$C$625,'Batch 9'!$E$34:$E$625)</f>
        <v>30900</v>
      </c>
      <c r="F1741" s="20">
        <f t="shared" si="78"/>
        <v>1.73</v>
      </c>
      <c r="G1741" s="20">
        <f t="shared" si="79"/>
        <v>30.9</v>
      </c>
      <c r="H1741" s="26">
        <f>LOOKUP(B1741,'Batch 9'!$K$34:$K$606,'Batch 9'!$P$34:$P$606)</f>
        <v>0.46250000000000002</v>
      </c>
      <c r="I1741" s="28">
        <f t="shared" si="80"/>
        <v>41.555205000000093</v>
      </c>
    </row>
    <row r="1742" spans="2:9" ht="20.100000000000001" customHeight="1" x14ac:dyDescent="0.2">
      <c r="B1742" s="20">
        <v>207</v>
      </c>
      <c r="C1742" s="20">
        <v>1726</v>
      </c>
      <c r="D1742" s="20">
        <f>LOOKUP(B1742,'Batch 9'!$K$34:$K$606,'Batch 9'!$L$34:$L$606)</f>
        <v>1707</v>
      </c>
      <c r="E1742" s="20">
        <f>LOOKUP(B1742,'Batch 9'!$C$34:$C$625,'Batch 9'!$E$34:$E$625)</f>
        <v>30900</v>
      </c>
      <c r="F1742" s="20">
        <f t="shared" si="78"/>
        <v>1.7070000000000001</v>
      </c>
      <c r="G1742" s="20">
        <f t="shared" si="79"/>
        <v>30.9</v>
      </c>
      <c r="H1742" s="26">
        <f>LOOKUP(B1742,'Batch 9'!$K$34:$K$606,'Batch 9'!$P$34:$P$606)</f>
        <v>0.46449999999999997</v>
      </c>
      <c r="I1742" s="28">
        <f t="shared" si="80"/>
        <v>41.583015000000096</v>
      </c>
    </row>
    <row r="1743" spans="2:9" ht="20.100000000000001" customHeight="1" x14ac:dyDescent="0.2">
      <c r="B1743" s="20">
        <v>208</v>
      </c>
      <c r="C1743" s="20">
        <v>1727</v>
      </c>
      <c r="D1743" s="20">
        <f>LOOKUP(B1743,'Batch 9'!$K$34:$K$606,'Batch 9'!$L$34:$L$606)</f>
        <v>1682</v>
      </c>
      <c r="E1743" s="20">
        <f>LOOKUP(B1743,'Batch 9'!$C$34:$C$625,'Batch 9'!$E$34:$E$625)</f>
        <v>30800</v>
      </c>
      <c r="F1743" s="20">
        <f t="shared" si="78"/>
        <v>1.6819999999999999</v>
      </c>
      <c r="G1743" s="20">
        <f t="shared" si="79"/>
        <v>30.8</v>
      </c>
      <c r="H1743" s="26">
        <f>LOOKUP(B1743,'Batch 9'!$K$34:$K$606,'Batch 9'!$P$34:$P$606)</f>
        <v>0.46600000000000003</v>
      </c>
      <c r="I1743" s="28">
        <f t="shared" si="80"/>
        <v>41.610930000000096</v>
      </c>
    </row>
    <row r="1744" spans="2:9" ht="20.100000000000001" customHeight="1" x14ac:dyDescent="0.2">
      <c r="B1744" s="20">
        <v>209</v>
      </c>
      <c r="C1744" s="20">
        <v>1728</v>
      </c>
      <c r="D1744" s="20">
        <f>LOOKUP(B1744,'Batch 9'!$K$34:$K$606,'Batch 9'!$L$34:$L$606)</f>
        <v>1657</v>
      </c>
      <c r="E1744" s="20">
        <f>LOOKUP(B1744,'Batch 9'!$C$34:$C$625,'Batch 9'!$E$34:$E$625)</f>
        <v>30900</v>
      </c>
      <c r="F1744" s="20">
        <f t="shared" si="78"/>
        <v>1.657</v>
      </c>
      <c r="G1744" s="20">
        <f t="shared" si="79"/>
        <v>30.9</v>
      </c>
      <c r="H1744" s="26">
        <f>LOOKUP(B1744,'Batch 9'!$K$34:$K$606,'Batch 9'!$P$34:$P$606)</f>
        <v>0.46850000000000008</v>
      </c>
      <c r="I1744" s="28">
        <f t="shared" si="80"/>
        <v>41.638965000000098</v>
      </c>
    </row>
    <row r="1745" spans="2:9" ht="20.100000000000001" customHeight="1" x14ac:dyDescent="0.2">
      <c r="B1745" s="20">
        <v>210</v>
      </c>
      <c r="C1745" s="20">
        <v>1729</v>
      </c>
      <c r="D1745" s="20">
        <f>LOOKUP(B1745,'Batch 9'!$K$34:$K$606,'Batch 9'!$L$34:$L$606)</f>
        <v>1633</v>
      </c>
      <c r="E1745" s="20">
        <f>LOOKUP(B1745,'Batch 9'!$C$34:$C$625,'Batch 9'!$E$34:$E$625)</f>
        <v>30900</v>
      </c>
      <c r="F1745" s="20">
        <f t="shared" ref="F1745:F1808" si="81">D1745/1000</f>
        <v>1.633</v>
      </c>
      <c r="G1745" s="20">
        <f t="shared" ref="G1745:G1808" si="82">E1745/1000</f>
        <v>30.9</v>
      </c>
      <c r="H1745" s="26">
        <f>LOOKUP(B1745,'Batch 9'!$K$34:$K$606,'Batch 9'!$P$34:$P$606)</f>
        <v>0.47033333333333333</v>
      </c>
      <c r="I1745" s="28">
        <f t="shared" si="80"/>
        <v>41.6671300000001</v>
      </c>
    </row>
    <row r="1746" spans="2:9" ht="20.100000000000001" customHeight="1" x14ac:dyDescent="0.2">
      <c r="B1746" s="20">
        <v>211</v>
      </c>
      <c r="C1746" s="20">
        <v>1730</v>
      </c>
      <c r="D1746" s="20">
        <f>LOOKUP(B1746,'Batch 9'!$K$34:$K$606,'Batch 9'!$L$34:$L$606)</f>
        <v>1608</v>
      </c>
      <c r="E1746" s="20">
        <f>LOOKUP(B1746,'Batch 9'!$C$34:$C$625,'Batch 9'!$E$34:$E$625)</f>
        <v>30900</v>
      </c>
      <c r="F1746" s="20">
        <f t="shared" si="81"/>
        <v>1.6080000000000001</v>
      </c>
      <c r="G1746" s="20">
        <f t="shared" si="82"/>
        <v>30.9</v>
      </c>
      <c r="H1746" s="26">
        <f>LOOKUP(B1746,'Batch 9'!$K$34:$K$606,'Batch 9'!$P$34:$P$606)</f>
        <v>0.47249999999999998</v>
      </c>
      <c r="I1746" s="28">
        <f t="shared" ref="I1746:I1809" si="83">AVERAGE(H1746,H1745)*((C1746-C1745)/60)*3.6+I1745</f>
        <v>41.695415000000096</v>
      </c>
    </row>
    <row r="1747" spans="2:9" ht="20.100000000000001" customHeight="1" x14ac:dyDescent="0.2">
      <c r="B1747" s="20">
        <v>212</v>
      </c>
      <c r="C1747" s="20">
        <v>1731</v>
      </c>
      <c r="D1747" s="20">
        <f>LOOKUP(B1747,'Batch 9'!$K$34:$K$606,'Batch 9'!$L$34:$L$606)</f>
        <v>1584</v>
      </c>
      <c r="E1747" s="20">
        <f>LOOKUP(B1747,'Batch 9'!$C$34:$C$625,'Batch 9'!$E$34:$E$625)</f>
        <v>30900</v>
      </c>
      <c r="F1747" s="20">
        <f t="shared" si="81"/>
        <v>1.5840000000000001</v>
      </c>
      <c r="G1747" s="20">
        <f t="shared" si="82"/>
        <v>30.9</v>
      </c>
      <c r="H1747" s="26">
        <f>LOOKUP(B1747,'Batch 9'!$K$34:$K$606,'Batch 9'!$P$34:$P$606)</f>
        <v>0.47450000000000003</v>
      </c>
      <c r="I1747" s="28">
        <f t="shared" si="83"/>
        <v>41.723825000000097</v>
      </c>
    </row>
    <row r="1748" spans="2:9" ht="20.100000000000001" customHeight="1" x14ac:dyDescent="0.2">
      <c r="B1748" s="20">
        <v>213</v>
      </c>
      <c r="C1748" s="20">
        <v>1732</v>
      </c>
      <c r="D1748" s="20">
        <f>LOOKUP(B1748,'Batch 9'!$K$34:$K$606,'Batch 9'!$L$34:$L$606)</f>
        <v>1560</v>
      </c>
      <c r="E1748" s="20">
        <f>LOOKUP(B1748,'Batch 9'!$C$34:$C$625,'Batch 9'!$E$34:$E$625)</f>
        <v>30900</v>
      </c>
      <c r="F1748" s="20">
        <f t="shared" si="81"/>
        <v>1.56</v>
      </c>
      <c r="G1748" s="20">
        <f t="shared" si="82"/>
        <v>30.9</v>
      </c>
      <c r="H1748" s="26">
        <f>LOOKUP(B1748,'Batch 9'!$K$34:$K$606,'Batch 9'!$P$34:$P$606)</f>
        <v>0.47599999999999998</v>
      </c>
      <c r="I1748" s="28">
        <f t="shared" si="83"/>
        <v>41.752340000000096</v>
      </c>
    </row>
    <row r="1749" spans="2:9" ht="20.100000000000001" customHeight="1" x14ac:dyDescent="0.2">
      <c r="B1749" s="20">
        <v>214</v>
      </c>
      <c r="C1749" s="20">
        <v>1733</v>
      </c>
      <c r="D1749" s="20">
        <f>LOOKUP(B1749,'Batch 9'!$K$34:$K$606,'Batch 9'!$L$34:$L$606)</f>
        <v>1535</v>
      </c>
      <c r="E1749" s="20">
        <f>LOOKUP(B1749,'Batch 9'!$C$34:$C$625,'Batch 9'!$E$34:$E$625)</f>
        <v>30900</v>
      </c>
      <c r="F1749" s="20">
        <f t="shared" si="81"/>
        <v>1.5349999999999999</v>
      </c>
      <c r="G1749" s="20">
        <f t="shared" si="82"/>
        <v>30.9</v>
      </c>
      <c r="H1749" s="26">
        <f>LOOKUP(B1749,'Batch 9'!$K$34:$K$606,'Batch 9'!$P$34:$P$606)</f>
        <v>0.47900000000000004</v>
      </c>
      <c r="I1749" s="28">
        <f t="shared" si="83"/>
        <v>41.780990000000095</v>
      </c>
    </row>
    <row r="1750" spans="2:9" ht="20.100000000000001" customHeight="1" x14ac:dyDescent="0.2">
      <c r="B1750" s="20">
        <v>215</v>
      </c>
      <c r="C1750" s="20">
        <v>1734</v>
      </c>
      <c r="D1750" s="20">
        <f>LOOKUP(B1750,'Batch 9'!$K$34:$K$606,'Batch 9'!$L$34:$L$606)</f>
        <v>1511</v>
      </c>
      <c r="E1750" s="20">
        <f>LOOKUP(B1750,'Batch 9'!$C$34:$C$625,'Batch 9'!$E$34:$E$625)</f>
        <v>30900</v>
      </c>
      <c r="F1750" s="20">
        <f t="shared" si="81"/>
        <v>1.5109999999999999</v>
      </c>
      <c r="G1750" s="20">
        <f t="shared" si="82"/>
        <v>30.9</v>
      </c>
      <c r="H1750" s="26">
        <f>LOOKUP(B1750,'Batch 9'!$K$34:$K$606,'Batch 9'!$P$34:$P$606)</f>
        <v>0.48049999999999998</v>
      </c>
      <c r="I1750" s="28">
        <f t="shared" si="83"/>
        <v>41.809775000000094</v>
      </c>
    </row>
    <row r="1751" spans="2:9" ht="20.100000000000001" customHeight="1" x14ac:dyDescent="0.2">
      <c r="B1751" s="20">
        <v>216</v>
      </c>
      <c r="C1751" s="20">
        <v>1735</v>
      </c>
      <c r="D1751" s="20">
        <f>LOOKUP(B1751,'Batch 9'!$K$34:$K$606,'Batch 9'!$L$34:$L$606)</f>
        <v>1488</v>
      </c>
      <c r="E1751" s="20">
        <f>LOOKUP(B1751,'Batch 9'!$C$34:$C$625,'Batch 9'!$E$34:$E$625)</f>
        <v>30900</v>
      </c>
      <c r="F1751" s="20">
        <f t="shared" si="81"/>
        <v>1.488</v>
      </c>
      <c r="G1751" s="20">
        <f t="shared" si="82"/>
        <v>30.9</v>
      </c>
      <c r="H1751" s="26">
        <f>LOOKUP(B1751,'Batch 9'!$K$34:$K$606,'Batch 9'!$P$34:$P$606)</f>
        <v>0.48300000000000004</v>
      </c>
      <c r="I1751" s="28">
        <f t="shared" si="83"/>
        <v>41.838680000000096</v>
      </c>
    </row>
    <row r="1752" spans="2:9" ht="20.100000000000001" customHeight="1" x14ac:dyDescent="0.2">
      <c r="B1752" s="20">
        <v>217</v>
      </c>
      <c r="C1752" s="20">
        <v>1736</v>
      </c>
      <c r="D1752" s="20">
        <f>LOOKUP(B1752,'Batch 9'!$K$34:$K$606,'Batch 9'!$L$34:$L$606)</f>
        <v>1463</v>
      </c>
      <c r="E1752" s="20">
        <f>LOOKUP(B1752,'Batch 9'!$C$34:$C$625,'Batch 9'!$E$34:$E$625)</f>
        <v>30900</v>
      </c>
      <c r="F1752" s="20">
        <f t="shared" si="81"/>
        <v>1.4630000000000001</v>
      </c>
      <c r="G1752" s="20">
        <f t="shared" si="82"/>
        <v>30.9</v>
      </c>
      <c r="H1752" s="26">
        <f>LOOKUP(B1752,'Batch 9'!$K$34:$K$606,'Batch 9'!$P$34:$P$606)</f>
        <v>0.48399999999999999</v>
      </c>
      <c r="I1752" s="28">
        <f t="shared" si="83"/>
        <v>41.867690000000096</v>
      </c>
    </row>
    <row r="1753" spans="2:9" ht="20.100000000000001" customHeight="1" x14ac:dyDescent="0.2">
      <c r="B1753" s="20">
        <v>218</v>
      </c>
      <c r="C1753" s="20">
        <v>1737</v>
      </c>
      <c r="D1753" s="20">
        <f>LOOKUP(B1753,'Batch 9'!$K$34:$K$606,'Batch 9'!$L$34:$L$606)</f>
        <v>1438</v>
      </c>
      <c r="E1753" s="20">
        <f>LOOKUP(B1753,'Batch 9'!$C$34:$C$625,'Batch 9'!$E$34:$E$625)</f>
        <v>30900</v>
      </c>
      <c r="F1753" s="20">
        <f t="shared" si="81"/>
        <v>1.4379999999999999</v>
      </c>
      <c r="G1753" s="20">
        <f t="shared" si="82"/>
        <v>30.9</v>
      </c>
      <c r="H1753" s="26">
        <f>LOOKUP(B1753,'Batch 9'!$K$34:$K$606,'Batch 9'!$P$34:$P$606)</f>
        <v>0.48700000000000004</v>
      </c>
      <c r="I1753" s="28">
        <f t="shared" si="83"/>
        <v>41.896820000000098</v>
      </c>
    </row>
    <row r="1754" spans="2:9" ht="20.100000000000001" customHeight="1" x14ac:dyDescent="0.2">
      <c r="B1754" s="20">
        <v>219</v>
      </c>
      <c r="C1754" s="20">
        <v>1738</v>
      </c>
      <c r="D1754" s="20">
        <f>LOOKUP(B1754,'Batch 9'!$K$34:$K$606,'Batch 9'!$L$34:$L$606)</f>
        <v>1416</v>
      </c>
      <c r="E1754" s="20">
        <f>LOOKUP(B1754,'Batch 9'!$C$34:$C$625,'Batch 9'!$E$34:$E$625)</f>
        <v>30900</v>
      </c>
      <c r="F1754" s="20">
        <f t="shared" si="81"/>
        <v>1.4159999999999999</v>
      </c>
      <c r="G1754" s="20">
        <f t="shared" si="82"/>
        <v>30.9</v>
      </c>
      <c r="H1754" s="26">
        <f>LOOKUP(B1754,'Batch 9'!$K$34:$K$606,'Batch 9'!$P$34:$P$606)</f>
        <v>0.48949999999999999</v>
      </c>
      <c r="I1754" s="28">
        <f t="shared" si="83"/>
        <v>41.926115000000095</v>
      </c>
    </row>
    <row r="1755" spans="2:9" ht="20.100000000000001" customHeight="1" x14ac:dyDescent="0.2">
      <c r="B1755" s="20">
        <v>220</v>
      </c>
      <c r="C1755" s="20">
        <v>1739</v>
      </c>
      <c r="D1755" s="20">
        <f>LOOKUP(B1755,'Batch 9'!$K$34:$K$606,'Batch 9'!$L$34:$L$606)</f>
        <v>1392</v>
      </c>
      <c r="E1755" s="20">
        <f>LOOKUP(B1755,'Batch 9'!$C$34:$C$625,'Batch 9'!$E$34:$E$625)</f>
        <v>30900</v>
      </c>
      <c r="F1755" s="20">
        <f t="shared" si="81"/>
        <v>1.3919999999999999</v>
      </c>
      <c r="G1755" s="20">
        <f t="shared" si="82"/>
        <v>30.9</v>
      </c>
      <c r="H1755" s="26">
        <f>LOOKUP(B1755,'Batch 9'!$K$34:$K$606,'Batch 9'!$P$34:$P$606)</f>
        <v>0.49150000000000005</v>
      </c>
      <c r="I1755" s="28">
        <f t="shared" si="83"/>
        <v>41.955545000000093</v>
      </c>
    </row>
    <row r="1756" spans="2:9" ht="20.100000000000001" customHeight="1" x14ac:dyDescent="0.2">
      <c r="B1756" s="20">
        <v>221</v>
      </c>
      <c r="C1756" s="20">
        <v>1740</v>
      </c>
      <c r="D1756" s="20">
        <f>LOOKUP(B1756,'Batch 9'!$K$34:$K$606,'Batch 9'!$L$34:$L$606)</f>
        <v>1368</v>
      </c>
      <c r="E1756" s="20">
        <f>LOOKUP(B1756,'Batch 9'!$C$34:$C$625,'Batch 9'!$E$34:$E$625)</f>
        <v>30900</v>
      </c>
      <c r="F1756" s="20">
        <f t="shared" si="81"/>
        <v>1.3680000000000001</v>
      </c>
      <c r="G1756" s="20">
        <f t="shared" si="82"/>
        <v>30.9</v>
      </c>
      <c r="H1756" s="26">
        <f>LOOKUP(B1756,'Batch 9'!$K$34:$K$606,'Batch 9'!$P$34:$P$606)</f>
        <v>0.49500000000000005</v>
      </c>
      <c r="I1756" s="28">
        <f t="shared" si="83"/>
        <v>41.985140000000094</v>
      </c>
    </row>
    <row r="1757" spans="2:9" ht="20.100000000000001" customHeight="1" x14ac:dyDescent="0.2">
      <c r="B1757" s="20">
        <v>222</v>
      </c>
      <c r="C1757" s="20">
        <v>1741</v>
      </c>
      <c r="D1757" s="20">
        <f>LOOKUP(B1757,'Batch 9'!$K$34:$K$606,'Batch 9'!$L$34:$L$606)</f>
        <v>1344</v>
      </c>
      <c r="E1757" s="20">
        <f>LOOKUP(B1757,'Batch 9'!$C$34:$C$625,'Batch 9'!$E$34:$E$625)</f>
        <v>30900</v>
      </c>
      <c r="F1757" s="20">
        <f t="shared" si="81"/>
        <v>1.3440000000000001</v>
      </c>
      <c r="G1757" s="20">
        <f t="shared" si="82"/>
        <v>30.9</v>
      </c>
      <c r="H1757" s="26">
        <f>LOOKUP(B1757,'Batch 9'!$K$34:$K$606,'Batch 9'!$P$34:$P$606)</f>
        <v>0.4975</v>
      </c>
      <c r="I1757" s="28">
        <f t="shared" si="83"/>
        <v>42.014915000000094</v>
      </c>
    </row>
    <row r="1758" spans="2:9" ht="20.100000000000001" customHeight="1" x14ac:dyDescent="0.2">
      <c r="B1758" s="20">
        <v>223</v>
      </c>
      <c r="C1758" s="20">
        <v>1742</v>
      </c>
      <c r="D1758" s="20">
        <f>LOOKUP(B1758,'Batch 9'!$K$34:$K$606,'Batch 9'!$L$34:$L$606)</f>
        <v>1320</v>
      </c>
      <c r="E1758" s="20">
        <f>LOOKUP(B1758,'Batch 9'!$C$34:$C$625,'Batch 9'!$E$34:$E$625)</f>
        <v>30800</v>
      </c>
      <c r="F1758" s="20">
        <f t="shared" si="81"/>
        <v>1.32</v>
      </c>
      <c r="G1758" s="20">
        <f t="shared" si="82"/>
        <v>30.8</v>
      </c>
      <c r="H1758" s="26">
        <f>LOOKUP(B1758,'Batch 9'!$K$34:$K$606,'Batch 9'!$P$34:$P$606)</f>
        <v>0.5</v>
      </c>
      <c r="I1758" s="28">
        <f t="shared" si="83"/>
        <v>42.044840000000093</v>
      </c>
    </row>
    <row r="1759" spans="2:9" ht="20.100000000000001" customHeight="1" x14ac:dyDescent="0.2">
      <c r="B1759" s="20">
        <v>224</v>
      </c>
      <c r="C1759" s="20">
        <v>1743</v>
      </c>
      <c r="D1759" s="20">
        <f>LOOKUP(B1759,'Batch 9'!$K$34:$K$606,'Batch 9'!$L$34:$L$606)</f>
        <v>1295</v>
      </c>
      <c r="E1759" s="20">
        <f>LOOKUP(B1759,'Batch 9'!$C$34:$C$625,'Batch 9'!$E$34:$E$625)</f>
        <v>30900</v>
      </c>
      <c r="F1759" s="20">
        <f t="shared" si="81"/>
        <v>1.2949999999999999</v>
      </c>
      <c r="G1759" s="20">
        <f t="shared" si="82"/>
        <v>30.9</v>
      </c>
      <c r="H1759" s="26">
        <f>LOOKUP(B1759,'Batch 9'!$K$34:$K$606,'Batch 9'!$P$34:$P$606)</f>
        <v>0.51449999999999996</v>
      </c>
      <c r="I1759" s="28">
        <f t="shared" si="83"/>
        <v>42.07527500000009</v>
      </c>
    </row>
    <row r="1760" spans="2:9" ht="20.100000000000001" customHeight="1" x14ac:dyDescent="0.2">
      <c r="B1760" s="20">
        <v>225</v>
      </c>
      <c r="C1760" s="20">
        <v>1744</v>
      </c>
      <c r="D1760" s="20">
        <f>LOOKUP(B1760,'Batch 9'!$K$34:$K$606,'Batch 9'!$L$34:$L$606)</f>
        <v>1272</v>
      </c>
      <c r="E1760" s="20">
        <f>LOOKUP(B1760,'Batch 9'!$C$34:$C$625,'Batch 9'!$E$34:$E$625)</f>
        <v>30800</v>
      </c>
      <c r="F1760" s="20">
        <f t="shared" si="81"/>
        <v>1.272</v>
      </c>
      <c r="G1760" s="20">
        <f t="shared" si="82"/>
        <v>30.8</v>
      </c>
      <c r="H1760" s="26">
        <f>LOOKUP(B1760,'Batch 9'!$K$34:$K$606,'Batch 9'!$P$34:$P$606)</f>
        <v>0.51500000000000001</v>
      </c>
      <c r="I1760" s="28">
        <f t="shared" si="83"/>
        <v>42.106160000000088</v>
      </c>
    </row>
    <row r="1761" spans="1:9" ht="20.100000000000001" customHeight="1" x14ac:dyDescent="0.2">
      <c r="B1761" s="20">
        <v>226</v>
      </c>
      <c r="C1761" s="20">
        <v>1745</v>
      </c>
      <c r="D1761" s="20">
        <f>LOOKUP(B1761,'Batch 9'!$K$34:$K$606,'Batch 9'!$L$34:$L$606)</f>
        <v>1249</v>
      </c>
      <c r="E1761" s="20">
        <f>LOOKUP(B1761,'Batch 9'!$C$34:$C$625,'Batch 9'!$E$34:$E$625)</f>
        <v>30900</v>
      </c>
      <c r="F1761" s="20">
        <f t="shared" si="81"/>
        <v>1.2490000000000001</v>
      </c>
      <c r="G1761" s="20">
        <f t="shared" si="82"/>
        <v>30.9</v>
      </c>
      <c r="H1761" s="26">
        <f>LOOKUP(B1761,'Batch 9'!$K$34:$K$606,'Batch 9'!$P$34:$P$606)</f>
        <v>0.51600000000000001</v>
      </c>
      <c r="I1761" s="28">
        <f t="shared" si="83"/>
        <v>42.137090000000086</v>
      </c>
    </row>
    <row r="1762" spans="1:9" ht="20.100000000000001" customHeight="1" x14ac:dyDescent="0.2">
      <c r="B1762" s="20">
        <v>227</v>
      </c>
      <c r="C1762" s="20">
        <v>1746</v>
      </c>
      <c r="D1762" s="20">
        <f>LOOKUP(B1762,'Batch 9'!$K$34:$K$606,'Batch 9'!$L$34:$L$606)</f>
        <v>1225</v>
      </c>
      <c r="E1762" s="20">
        <f>LOOKUP(B1762,'Batch 9'!$C$34:$C$625,'Batch 9'!$E$34:$E$625)</f>
        <v>30900</v>
      </c>
      <c r="F1762" s="20">
        <f t="shared" si="81"/>
        <v>1.2250000000000001</v>
      </c>
      <c r="G1762" s="20">
        <f t="shared" si="82"/>
        <v>30.9</v>
      </c>
      <c r="H1762" s="26">
        <f>LOOKUP(B1762,'Batch 9'!$K$34:$K$606,'Batch 9'!$P$34:$P$606)</f>
        <v>0.51900000000000002</v>
      </c>
      <c r="I1762" s="28">
        <f t="shared" si="83"/>
        <v>42.168140000000086</v>
      </c>
    </row>
    <row r="1763" spans="1:9" ht="20.100000000000001" customHeight="1" x14ac:dyDescent="0.2">
      <c r="B1763" s="20">
        <v>228</v>
      </c>
      <c r="C1763" s="20">
        <v>1747</v>
      </c>
      <c r="D1763" s="20">
        <f>LOOKUP(B1763,'Batch 9'!$K$34:$K$606,'Batch 9'!$L$34:$L$606)</f>
        <v>1202</v>
      </c>
      <c r="E1763" s="20">
        <f>LOOKUP(B1763,'Batch 9'!$C$34:$C$625,'Batch 9'!$E$34:$E$625)</f>
        <v>30900</v>
      </c>
      <c r="F1763" s="20">
        <f t="shared" si="81"/>
        <v>1.202</v>
      </c>
      <c r="G1763" s="20">
        <f t="shared" si="82"/>
        <v>30.9</v>
      </c>
      <c r="H1763" s="26">
        <f>LOOKUP(B1763,'Batch 9'!$K$34:$K$606,'Batch 9'!$P$34:$P$606)</f>
        <v>0.52200000000000002</v>
      </c>
      <c r="I1763" s="28">
        <f t="shared" si="83"/>
        <v>42.199370000000087</v>
      </c>
    </row>
    <row r="1764" spans="1:9" ht="20.100000000000001" customHeight="1" x14ac:dyDescent="0.2">
      <c r="B1764" s="20">
        <v>229</v>
      </c>
      <c r="C1764" s="20">
        <v>1748</v>
      </c>
      <c r="D1764" s="20">
        <f>LOOKUP(B1764,'Batch 9'!$K$34:$K$606,'Batch 9'!$L$34:$L$606)</f>
        <v>1177</v>
      </c>
      <c r="E1764" s="20">
        <f>LOOKUP(B1764,'Batch 9'!$C$34:$C$625,'Batch 9'!$E$34:$E$625)</f>
        <v>30900</v>
      </c>
      <c r="F1764" s="20">
        <f t="shared" si="81"/>
        <v>1.177</v>
      </c>
      <c r="G1764" s="20">
        <f t="shared" si="82"/>
        <v>30.9</v>
      </c>
      <c r="H1764" s="26">
        <f>LOOKUP(B1764,'Batch 9'!$K$34:$K$606,'Batch 9'!$P$34:$P$606)</f>
        <v>0.52500000000000002</v>
      </c>
      <c r="I1764" s="28">
        <f t="shared" si="83"/>
        <v>42.230780000000088</v>
      </c>
    </row>
    <row r="1765" spans="1:9" ht="20.100000000000001" customHeight="1" x14ac:dyDescent="0.2">
      <c r="B1765" s="20">
        <v>230</v>
      </c>
      <c r="C1765" s="20">
        <v>1749</v>
      </c>
      <c r="D1765" s="20">
        <f>LOOKUP(B1765,'Batch 9'!$K$34:$K$606,'Batch 9'!$L$34:$L$606)</f>
        <v>1154</v>
      </c>
      <c r="E1765" s="20">
        <f>LOOKUP(B1765,'Batch 9'!$C$34:$C$625,'Batch 9'!$E$34:$E$625)</f>
        <v>30900</v>
      </c>
      <c r="F1765" s="20">
        <f t="shared" si="81"/>
        <v>1.1539999999999999</v>
      </c>
      <c r="G1765" s="20">
        <f t="shared" si="82"/>
        <v>30.9</v>
      </c>
      <c r="H1765" s="26">
        <f>LOOKUP(B1765,'Batch 9'!$K$34:$K$606,'Batch 9'!$P$34:$P$606)</f>
        <v>0.52850000000000008</v>
      </c>
      <c r="I1765" s="28">
        <f t="shared" si="83"/>
        <v>42.262385000000087</v>
      </c>
    </row>
    <row r="1766" spans="1:9" ht="20.100000000000001" customHeight="1" x14ac:dyDescent="0.2">
      <c r="B1766" s="20">
        <v>231</v>
      </c>
      <c r="C1766" s="20">
        <v>1750</v>
      </c>
      <c r="D1766" s="20">
        <f>LOOKUP(B1766,'Batch 9'!$K$34:$K$606,'Batch 9'!$L$34:$L$606)</f>
        <v>1130</v>
      </c>
      <c r="E1766" s="20">
        <f>LOOKUP(B1766,'Batch 9'!$C$34:$C$625,'Batch 9'!$E$34:$E$625)</f>
        <v>30800</v>
      </c>
      <c r="F1766" s="20">
        <f t="shared" si="81"/>
        <v>1.1299999999999999</v>
      </c>
      <c r="G1766" s="20">
        <f t="shared" si="82"/>
        <v>30.8</v>
      </c>
      <c r="H1766" s="26">
        <f>LOOKUP(B1766,'Batch 9'!$K$34:$K$606,'Batch 9'!$P$34:$P$606)</f>
        <v>0.53200000000000003</v>
      </c>
      <c r="I1766" s="28">
        <f t="shared" si="83"/>
        <v>42.294200000000089</v>
      </c>
    </row>
    <row r="1767" spans="1:9" ht="20.100000000000001" customHeight="1" x14ac:dyDescent="0.2">
      <c r="B1767" s="20">
        <v>232</v>
      </c>
      <c r="C1767" s="20">
        <v>1751</v>
      </c>
      <c r="D1767" s="20">
        <f>LOOKUP(B1767,'Batch 9'!$K$34:$K$606,'Batch 9'!$L$34:$L$606)</f>
        <v>1106</v>
      </c>
      <c r="E1767" s="20">
        <f>LOOKUP(B1767,'Batch 9'!$C$34:$C$625,'Batch 9'!$E$34:$E$625)</f>
        <v>30800</v>
      </c>
      <c r="F1767" s="20">
        <f t="shared" si="81"/>
        <v>1.1060000000000001</v>
      </c>
      <c r="G1767" s="20">
        <f t="shared" si="82"/>
        <v>30.8</v>
      </c>
      <c r="H1767" s="26">
        <f>LOOKUP(B1767,'Batch 9'!$K$34:$K$606,'Batch 9'!$P$34:$P$606)</f>
        <v>0.53566666666666662</v>
      </c>
      <c r="I1767" s="28">
        <f t="shared" si="83"/>
        <v>42.326230000000088</v>
      </c>
    </row>
    <row r="1768" spans="1:9" ht="20.100000000000001" customHeight="1" x14ac:dyDescent="0.2">
      <c r="B1768" s="20">
        <v>233</v>
      </c>
      <c r="C1768" s="20">
        <v>1752</v>
      </c>
      <c r="D1768" s="20">
        <f>LOOKUP(B1768,'Batch 9'!$K$34:$K$606,'Batch 9'!$L$34:$L$606)</f>
        <v>1083</v>
      </c>
      <c r="E1768" s="20">
        <f>LOOKUP(B1768,'Batch 9'!$C$34:$C$625,'Batch 9'!$E$34:$E$625)</f>
        <v>30900</v>
      </c>
      <c r="F1768" s="20">
        <f t="shared" si="81"/>
        <v>1.083</v>
      </c>
      <c r="G1768" s="20">
        <f t="shared" si="82"/>
        <v>30.9</v>
      </c>
      <c r="H1768" s="26">
        <f>LOOKUP(B1768,'Batch 9'!$K$34:$K$606,'Batch 9'!$P$34:$P$606)</f>
        <v>0.54050000000000009</v>
      </c>
      <c r="I1768" s="28">
        <f t="shared" si="83"/>
        <v>42.358515000000089</v>
      </c>
    </row>
    <row r="1769" spans="1:9" ht="20.100000000000001" customHeight="1" x14ac:dyDescent="0.2">
      <c r="B1769" s="20">
        <v>234</v>
      </c>
      <c r="C1769" s="20">
        <v>1753</v>
      </c>
      <c r="D1769" s="20">
        <f>LOOKUP(B1769,'Batch 9'!$K$34:$K$606,'Batch 9'!$L$34:$L$606)</f>
        <v>1061</v>
      </c>
      <c r="E1769" s="20">
        <f>LOOKUP(B1769,'Batch 9'!$C$34:$C$625,'Batch 9'!$E$34:$E$625)</f>
        <v>30800</v>
      </c>
      <c r="F1769" s="20">
        <f t="shared" si="81"/>
        <v>1.0609999999999999</v>
      </c>
      <c r="G1769" s="20">
        <f t="shared" si="82"/>
        <v>30.8</v>
      </c>
      <c r="H1769" s="26">
        <f>LOOKUP(B1769,'Batch 9'!$K$34:$K$606,'Batch 9'!$P$34:$P$606)</f>
        <v>0.54300000000000004</v>
      </c>
      <c r="I1769" s="28">
        <f t="shared" si="83"/>
        <v>42.39102000000009</v>
      </c>
    </row>
    <row r="1770" spans="1:9" ht="20.100000000000001" customHeight="1" x14ac:dyDescent="0.2">
      <c r="B1770" s="20">
        <v>235</v>
      </c>
      <c r="C1770" s="20">
        <v>1754</v>
      </c>
      <c r="D1770" s="20">
        <f>LOOKUP(B1770,'Batch 9'!$K$34:$K$606,'Batch 9'!$L$34:$L$606)</f>
        <v>1037</v>
      </c>
      <c r="E1770" s="20">
        <f>LOOKUP(B1770,'Batch 9'!$C$34:$C$625,'Batch 9'!$E$34:$E$625)</f>
        <v>30900</v>
      </c>
      <c r="F1770" s="20">
        <f t="shared" si="81"/>
        <v>1.0369999999999999</v>
      </c>
      <c r="G1770" s="20">
        <f t="shared" si="82"/>
        <v>30.9</v>
      </c>
      <c r="H1770" s="26">
        <f>LOOKUP(B1770,'Batch 9'!$K$34:$K$606,'Batch 9'!$P$34:$P$606)</f>
        <v>0.54749999999999999</v>
      </c>
      <c r="I1770" s="28">
        <f t="shared" si="83"/>
        <v>42.423735000000093</v>
      </c>
    </row>
    <row r="1771" spans="1:9" ht="20.100000000000001" customHeight="1" x14ac:dyDescent="0.2">
      <c r="B1771" s="20">
        <v>236</v>
      </c>
      <c r="C1771" s="20">
        <v>1755</v>
      </c>
      <c r="D1771" s="20">
        <f>LOOKUP(B1771,'Batch 9'!$K$34:$K$606,'Batch 9'!$L$34:$L$606)</f>
        <v>1014</v>
      </c>
      <c r="E1771" s="20">
        <f>LOOKUP(B1771,'Batch 9'!$C$34:$C$625,'Batch 9'!$E$34:$E$625)</f>
        <v>30800</v>
      </c>
      <c r="F1771" s="20">
        <f t="shared" si="81"/>
        <v>1.014</v>
      </c>
      <c r="G1771" s="20">
        <f t="shared" si="82"/>
        <v>30.8</v>
      </c>
      <c r="H1771" s="26">
        <f>LOOKUP(B1771,'Batch 9'!$K$34:$K$606,'Batch 9'!$P$34:$P$606)</f>
        <v>0.55149999999999999</v>
      </c>
      <c r="I1771" s="28">
        <f t="shared" si="83"/>
        <v>42.456705000000092</v>
      </c>
    </row>
    <row r="1772" spans="1:9" ht="20.100000000000001" customHeight="1" x14ac:dyDescent="0.2">
      <c r="B1772" s="20">
        <v>237</v>
      </c>
      <c r="C1772" s="20">
        <v>1756</v>
      </c>
      <c r="D1772" s="20">
        <f>LOOKUP(B1772,'Batch 9'!$K$34:$K$606,'Batch 9'!$L$34:$L$606)</f>
        <v>990</v>
      </c>
      <c r="E1772" s="20">
        <f>LOOKUP(B1772,'Batch 9'!$C$34:$C$625,'Batch 9'!$E$34:$E$625)</f>
        <v>30900</v>
      </c>
      <c r="F1772" s="20">
        <f t="shared" si="81"/>
        <v>0.99</v>
      </c>
      <c r="G1772" s="20">
        <f t="shared" si="82"/>
        <v>30.9</v>
      </c>
      <c r="H1772" s="26">
        <f>LOOKUP(B1772,'Batch 9'!$K$34:$K$606,'Batch 9'!$P$34:$P$606)</f>
        <v>0.55700000000000005</v>
      </c>
      <c r="I1772" s="28">
        <f t="shared" si="83"/>
        <v>42.489960000000089</v>
      </c>
    </row>
    <row r="1773" spans="1:9" ht="20.100000000000001" customHeight="1" x14ac:dyDescent="0.2">
      <c r="A1773" s="18" t="s">
        <v>42</v>
      </c>
      <c r="B1773" s="20">
        <v>0</v>
      </c>
      <c r="C1773" s="20">
        <v>1757</v>
      </c>
      <c r="D1773" s="20">
        <f>LOOKUP(B1773,'Batch 10'!$K$34:$K$606,'Batch 10'!$L$34:$L$606)</f>
        <v>8380</v>
      </c>
      <c r="E1773" s="20">
        <f>LOOKUP(B1773,'Batch 10'!$C$34:$C$625,'Batch 10'!$E$34:$E$625)</f>
        <v>30700</v>
      </c>
      <c r="F1773" s="20">
        <f t="shared" si="81"/>
        <v>8.3800000000000008</v>
      </c>
      <c r="G1773" s="20">
        <f t="shared" si="82"/>
        <v>30.7</v>
      </c>
      <c r="H1773" s="26">
        <f>LOOKUP(B1773,'Batch 10'!$K$34:$K$606,'Batch 10'!$P$34:$P$606)</f>
        <v>0</v>
      </c>
      <c r="I1773" s="28">
        <f t="shared" si="83"/>
        <v>42.506670000000092</v>
      </c>
    </row>
    <row r="1774" spans="1:9" ht="20.100000000000001" customHeight="1" x14ac:dyDescent="0.2">
      <c r="B1774" s="20">
        <v>1</v>
      </c>
      <c r="C1774" s="20">
        <v>1758</v>
      </c>
      <c r="D1774" s="20">
        <f>LOOKUP(B1774,'Batch 10'!$K$34:$K$606,'Batch 10'!$L$34:$L$606)</f>
        <v>8370</v>
      </c>
      <c r="E1774" s="20">
        <f>LOOKUP(B1774,'Batch 10'!$C$34:$C$625,'Batch 10'!$E$34:$E$625)</f>
        <v>30700</v>
      </c>
      <c r="F1774" s="20">
        <f t="shared" si="81"/>
        <v>8.3699999999999992</v>
      </c>
      <c r="G1774" s="20">
        <f t="shared" si="82"/>
        <v>30.7</v>
      </c>
      <c r="H1774" s="26">
        <f>LOOKUP(B1774,'Batch 10'!$K$34:$K$606,'Batch 10'!$P$34:$P$606)</f>
        <v>0.36400000000000005</v>
      </c>
      <c r="I1774" s="28">
        <f t="shared" si="83"/>
        <v>42.517590000000091</v>
      </c>
    </row>
    <row r="1775" spans="1:9" ht="20.100000000000001" customHeight="1" x14ac:dyDescent="0.2">
      <c r="B1775" s="20">
        <v>2</v>
      </c>
      <c r="C1775" s="20">
        <v>1759</v>
      </c>
      <c r="D1775" s="20">
        <f>LOOKUP(B1775,'Batch 10'!$K$34:$K$606,'Batch 10'!$L$34:$L$606)</f>
        <v>8330</v>
      </c>
      <c r="E1775" s="20">
        <f>LOOKUP(B1775,'Batch 10'!$C$34:$C$625,'Batch 10'!$E$34:$E$625)</f>
        <v>30700</v>
      </c>
      <c r="F1775" s="20">
        <f t="shared" si="81"/>
        <v>8.33</v>
      </c>
      <c r="G1775" s="20">
        <f t="shared" si="82"/>
        <v>30.7</v>
      </c>
      <c r="H1775" s="26">
        <f>LOOKUP(B1775,'Batch 10'!$K$34:$K$606,'Batch 10'!$P$34:$P$606)</f>
        <v>0.36650000000000005</v>
      </c>
      <c r="I1775" s="28">
        <f t="shared" si="83"/>
        <v>42.539505000000091</v>
      </c>
    </row>
    <row r="1776" spans="1:9" ht="20.100000000000001" customHeight="1" x14ac:dyDescent="0.2">
      <c r="B1776" s="20">
        <v>3</v>
      </c>
      <c r="C1776" s="20">
        <v>1760</v>
      </c>
      <c r="D1776" s="20">
        <f>LOOKUP(B1776,'Batch 10'!$K$34:$K$606,'Batch 10'!$L$34:$L$606)</f>
        <v>8290</v>
      </c>
      <c r="E1776" s="20">
        <f>LOOKUP(B1776,'Batch 10'!$C$34:$C$625,'Batch 10'!$E$34:$E$625)</f>
        <v>30700</v>
      </c>
      <c r="F1776" s="20">
        <f t="shared" si="81"/>
        <v>8.2899999999999991</v>
      </c>
      <c r="G1776" s="20">
        <f t="shared" si="82"/>
        <v>30.7</v>
      </c>
      <c r="H1776" s="26">
        <f>LOOKUP(B1776,'Batch 10'!$K$34:$K$606,'Batch 10'!$P$34:$P$606)</f>
        <v>0.36800000000000005</v>
      </c>
      <c r="I1776" s="28">
        <f t="shared" si="83"/>
        <v>42.561540000000093</v>
      </c>
    </row>
    <row r="1777" spans="2:9" ht="20.100000000000001" customHeight="1" x14ac:dyDescent="0.2">
      <c r="B1777" s="20">
        <v>4</v>
      </c>
      <c r="C1777" s="20">
        <v>1761</v>
      </c>
      <c r="D1777" s="20">
        <f>LOOKUP(B1777,'Batch 10'!$K$34:$K$606,'Batch 10'!$L$34:$L$606)</f>
        <v>8250</v>
      </c>
      <c r="E1777" s="20">
        <f>LOOKUP(B1777,'Batch 10'!$C$34:$C$625,'Batch 10'!$E$34:$E$625)</f>
        <v>30700</v>
      </c>
      <c r="F1777" s="20">
        <f t="shared" si="81"/>
        <v>8.25</v>
      </c>
      <c r="G1777" s="20">
        <f t="shared" si="82"/>
        <v>30.7</v>
      </c>
      <c r="H1777" s="26">
        <f>LOOKUP(B1777,'Batch 10'!$K$34:$K$606,'Batch 10'!$P$34:$P$606)</f>
        <v>0.36850000000000005</v>
      </c>
      <c r="I1777" s="28">
        <f t="shared" si="83"/>
        <v>42.583635000000093</v>
      </c>
    </row>
    <row r="1778" spans="2:9" ht="20.100000000000001" customHeight="1" x14ac:dyDescent="0.2">
      <c r="B1778" s="20">
        <v>5</v>
      </c>
      <c r="C1778" s="20">
        <v>1762</v>
      </c>
      <c r="D1778" s="20">
        <f>LOOKUP(B1778,'Batch 10'!$K$34:$K$606,'Batch 10'!$L$34:$L$606)</f>
        <v>8220</v>
      </c>
      <c r="E1778" s="20">
        <f>LOOKUP(B1778,'Batch 10'!$C$34:$C$625,'Batch 10'!$E$34:$E$625)</f>
        <v>30700</v>
      </c>
      <c r="F1778" s="20">
        <f t="shared" si="81"/>
        <v>8.2200000000000006</v>
      </c>
      <c r="G1778" s="20">
        <f t="shared" si="82"/>
        <v>30.7</v>
      </c>
      <c r="H1778" s="26">
        <f>LOOKUP(B1778,'Batch 10'!$K$34:$K$606,'Batch 10'!$P$34:$P$606)</f>
        <v>0.36899999999999999</v>
      </c>
      <c r="I1778" s="28">
        <f t="shared" si="83"/>
        <v>42.605760000000096</v>
      </c>
    </row>
    <row r="1779" spans="2:9" ht="20.100000000000001" customHeight="1" x14ac:dyDescent="0.2">
      <c r="B1779" s="20">
        <v>6</v>
      </c>
      <c r="C1779" s="20">
        <v>1763</v>
      </c>
      <c r="D1779" s="20">
        <f>LOOKUP(B1779,'Batch 10'!$K$34:$K$606,'Batch 10'!$L$34:$L$606)</f>
        <v>8180</v>
      </c>
      <c r="E1779" s="20">
        <f>LOOKUP(B1779,'Batch 10'!$C$34:$C$625,'Batch 10'!$E$34:$E$625)</f>
        <v>30800</v>
      </c>
      <c r="F1779" s="20">
        <f t="shared" si="81"/>
        <v>8.18</v>
      </c>
      <c r="G1779" s="20">
        <f t="shared" si="82"/>
        <v>30.8</v>
      </c>
      <c r="H1779" s="26">
        <f>LOOKUP(B1779,'Batch 10'!$K$34:$K$606,'Batch 10'!$P$34:$P$606)</f>
        <v>0.36799999999999999</v>
      </c>
      <c r="I1779" s="28">
        <f t="shared" si="83"/>
        <v>42.627870000000094</v>
      </c>
    </row>
    <row r="1780" spans="2:9" ht="20.100000000000001" customHeight="1" x14ac:dyDescent="0.2">
      <c r="B1780" s="20">
        <v>7</v>
      </c>
      <c r="C1780" s="20">
        <v>1764</v>
      </c>
      <c r="D1780" s="20">
        <f>LOOKUP(B1780,'Batch 10'!$K$34:$K$606,'Batch 10'!$L$34:$L$606)</f>
        <v>8140</v>
      </c>
      <c r="E1780" s="20">
        <f>LOOKUP(B1780,'Batch 10'!$C$34:$C$625,'Batch 10'!$E$34:$E$625)</f>
        <v>30800</v>
      </c>
      <c r="F1780" s="20">
        <f t="shared" si="81"/>
        <v>8.14</v>
      </c>
      <c r="G1780" s="20">
        <f t="shared" si="82"/>
        <v>30.8</v>
      </c>
      <c r="H1780" s="26">
        <f>LOOKUP(B1780,'Batch 10'!$K$34:$K$606,'Batch 10'!$P$34:$P$606)</f>
        <v>0.36799999999999999</v>
      </c>
      <c r="I1780" s="28">
        <f t="shared" si="83"/>
        <v>42.649950000000096</v>
      </c>
    </row>
    <row r="1781" spans="2:9" ht="20.100000000000001" customHeight="1" x14ac:dyDescent="0.2">
      <c r="B1781" s="20">
        <v>8</v>
      </c>
      <c r="C1781" s="20">
        <v>1765</v>
      </c>
      <c r="D1781" s="20">
        <f>LOOKUP(B1781,'Batch 10'!$K$34:$K$606,'Batch 10'!$L$34:$L$606)</f>
        <v>8100</v>
      </c>
      <c r="E1781" s="20">
        <f>LOOKUP(B1781,'Batch 10'!$C$34:$C$625,'Batch 10'!$E$34:$E$625)</f>
        <v>30800</v>
      </c>
      <c r="F1781" s="20">
        <f t="shared" si="81"/>
        <v>8.1</v>
      </c>
      <c r="G1781" s="20">
        <f t="shared" si="82"/>
        <v>30.8</v>
      </c>
      <c r="H1781" s="26">
        <f>LOOKUP(B1781,'Batch 10'!$K$34:$K$606,'Batch 10'!$P$34:$P$606)</f>
        <v>0.36749999999999999</v>
      </c>
      <c r="I1781" s="28">
        <f t="shared" si="83"/>
        <v>42.672015000000094</v>
      </c>
    </row>
    <row r="1782" spans="2:9" ht="20.100000000000001" customHeight="1" x14ac:dyDescent="0.2">
      <c r="B1782" s="20">
        <v>9</v>
      </c>
      <c r="C1782" s="20">
        <v>1766</v>
      </c>
      <c r="D1782" s="20">
        <f>LOOKUP(B1782,'Batch 10'!$K$34:$K$606,'Batch 10'!$L$34:$L$606)</f>
        <v>8060</v>
      </c>
      <c r="E1782" s="20">
        <f>LOOKUP(B1782,'Batch 10'!$C$34:$C$625,'Batch 10'!$E$34:$E$625)</f>
        <v>30800</v>
      </c>
      <c r="F1782" s="20">
        <f t="shared" si="81"/>
        <v>8.06</v>
      </c>
      <c r="G1782" s="20">
        <f t="shared" si="82"/>
        <v>30.8</v>
      </c>
      <c r="H1782" s="26">
        <f>LOOKUP(B1782,'Batch 10'!$K$34:$K$606,'Batch 10'!$P$34:$P$606)</f>
        <v>0.36800000000000005</v>
      </c>
      <c r="I1782" s="28">
        <f t="shared" si="83"/>
        <v>42.694080000000092</v>
      </c>
    </row>
    <row r="1783" spans="2:9" ht="20.100000000000001" customHeight="1" x14ac:dyDescent="0.2">
      <c r="B1783" s="20">
        <v>10</v>
      </c>
      <c r="C1783" s="20">
        <v>1767</v>
      </c>
      <c r="D1783" s="20">
        <f>LOOKUP(B1783,'Batch 10'!$K$34:$K$606,'Batch 10'!$L$34:$L$606)</f>
        <v>8030</v>
      </c>
      <c r="E1783" s="20">
        <f>LOOKUP(B1783,'Batch 10'!$C$34:$C$625,'Batch 10'!$E$34:$E$625)</f>
        <v>30800</v>
      </c>
      <c r="F1783" s="20">
        <f t="shared" si="81"/>
        <v>8.0299999999999994</v>
      </c>
      <c r="G1783" s="20">
        <f t="shared" si="82"/>
        <v>30.8</v>
      </c>
      <c r="H1783" s="26">
        <f>LOOKUP(B1783,'Batch 10'!$K$34:$K$606,'Batch 10'!$P$34:$P$606)</f>
        <v>0.36899999999999999</v>
      </c>
      <c r="I1783" s="28">
        <f t="shared" si="83"/>
        <v>42.71619000000009</v>
      </c>
    </row>
    <row r="1784" spans="2:9" ht="20.100000000000001" customHeight="1" x14ac:dyDescent="0.2">
      <c r="B1784" s="20">
        <v>11</v>
      </c>
      <c r="C1784" s="20">
        <v>1768</v>
      </c>
      <c r="D1784" s="20">
        <f>LOOKUP(B1784,'Batch 10'!$K$34:$K$606,'Batch 10'!$L$34:$L$606)</f>
        <v>7990</v>
      </c>
      <c r="E1784" s="20">
        <f>LOOKUP(B1784,'Batch 10'!$C$34:$C$625,'Batch 10'!$E$34:$E$625)</f>
        <v>30800</v>
      </c>
      <c r="F1784" s="20">
        <f t="shared" si="81"/>
        <v>7.99</v>
      </c>
      <c r="G1784" s="20">
        <f t="shared" si="82"/>
        <v>30.8</v>
      </c>
      <c r="H1784" s="26">
        <f>LOOKUP(B1784,'Batch 10'!$K$34:$K$606,'Batch 10'!$P$34:$P$606)</f>
        <v>0.36850000000000005</v>
      </c>
      <c r="I1784" s="28">
        <f t="shared" si="83"/>
        <v>42.738315000000092</v>
      </c>
    </row>
    <row r="1785" spans="2:9" ht="20.100000000000001" customHeight="1" x14ac:dyDescent="0.2">
      <c r="B1785" s="20">
        <v>12</v>
      </c>
      <c r="C1785" s="20">
        <v>1769</v>
      </c>
      <c r="D1785" s="20">
        <f>LOOKUP(B1785,'Batch 10'!$K$34:$K$606,'Batch 10'!$L$34:$L$606)</f>
        <v>7950</v>
      </c>
      <c r="E1785" s="20">
        <f>LOOKUP(B1785,'Batch 10'!$C$34:$C$625,'Batch 10'!$E$34:$E$625)</f>
        <v>30800</v>
      </c>
      <c r="F1785" s="20">
        <f t="shared" si="81"/>
        <v>7.95</v>
      </c>
      <c r="G1785" s="20">
        <f t="shared" si="82"/>
        <v>30.8</v>
      </c>
      <c r="H1785" s="26">
        <f>LOOKUP(B1785,'Batch 10'!$K$34:$K$606,'Batch 10'!$P$34:$P$606)</f>
        <v>0.36800000000000005</v>
      </c>
      <c r="I1785" s="28">
        <f t="shared" si="83"/>
        <v>42.760410000000093</v>
      </c>
    </row>
    <row r="1786" spans="2:9" ht="20.100000000000001" customHeight="1" x14ac:dyDescent="0.2">
      <c r="B1786" s="20">
        <v>13</v>
      </c>
      <c r="C1786" s="20">
        <v>1770</v>
      </c>
      <c r="D1786" s="20">
        <f>LOOKUP(B1786,'Batch 10'!$K$34:$K$606,'Batch 10'!$L$34:$L$606)</f>
        <v>7910</v>
      </c>
      <c r="E1786" s="20">
        <f>LOOKUP(B1786,'Batch 10'!$C$34:$C$625,'Batch 10'!$E$34:$E$625)</f>
        <v>30800</v>
      </c>
      <c r="F1786" s="20">
        <f t="shared" si="81"/>
        <v>7.91</v>
      </c>
      <c r="G1786" s="20">
        <f t="shared" si="82"/>
        <v>30.8</v>
      </c>
      <c r="H1786" s="26">
        <f>LOOKUP(B1786,'Batch 10'!$K$34:$K$606,'Batch 10'!$P$34:$P$606)</f>
        <v>0.36899999999999999</v>
      </c>
      <c r="I1786" s="28">
        <f t="shared" si="83"/>
        <v>42.78252000000009</v>
      </c>
    </row>
    <row r="1787" spans="2:9" ht="20.100000000000001" customHeight="1" x14ac:dyDescent="0.2">
      <c r="B1787" s="20">
        <v>14</v>
      </c>
      <c r="C1787" s="20">
        <v>1771</v>
      </c>
      <c r="D1787" s="20">
        <f>LOOKUP(B1787,'Batch 10'!$K$34:$K$606,'Batch 10'!$L$34:$L$606)</f>
        <v>7870</v>
      </c>
      <c r="E1787" s="20">
        <f>LOOKUP(B1787,'Batch 10'!$C$34:$C$625,'Batch 10'!$E$34:$E$625)</f>
        <v>30800</v>
      </c>
      <c r="F1787" s="20">
        <f t="shared" si="81"/>
        <v>7.87</v>
      </c>
      <c r="G1787" s="20">
        <f t="shared" si="82"/>
        <v>30.8</v>
      </c>
      <c r="H1787" s="26">
        <f>LOOKUP(B1787,'Batch 10'!$K$34:$K$606,'Batch 10'!$P$34:$P$606)</f>
        <v>0.36899999999999999</v>
      </c>
      <c r="I1787" s="28">
        <f t="shared" si="83"/>
        <v>42.804660000000091</v>
      </c>
    </row>
    <row r="1788" spans="2:9" ht="20.100000000000001" customHeight="1" x14ac:dyDescent="0.2">
      <c r="B1788" s="20">
        <v>15</v>
      </c>
      <c r="C1788" s="20">
        <v>1772</v>
      </c>
      <c r="D1788" s="20">
        <f>LOOKUP(B1788,'Batch 10'!$K$34:$K$606,'Batch 10'!$L$34:$L$606)</f>
        <v>7830</v>
      </c>
      <c r="E1788" s="20">
        <f>LOOKUP(B1788,'Batch 10'!$C$34:$C$625,'Batch 10'!$E$34:$E$625)</f>
        <v>30800</v>
      </c>
      <c r="F1788" s="20">
        <f t="shared" si="81"/>
        <v>7.83</v>
      </c>
      <c r="G1788" s="20">
        <f t="shared" si="82"/>
        <v>30.8</v>
      </c>
      <c r="H1788" s="26">
        <f>LOOKUP(B1788,'Batch 10'!$K$34:$K$606,'Batch 10'!$P$34:$P$606)</f>
        <v>0.37050000000000005</v>
      </c>
      <c r="I1788" s="28">
        <f t="shared" si="83"/>
        <v>42.826845000000091</v>
      </c>
    </row>
    <row r="1789" spans="2:9" ht="20.100000000000001" customHeight="1" x14ac:dyDescent="0.2">
      <c r="B1789" s="20">
        <v>16</v>
      </c>
      <c r="C1789" s="20">
        <v>1773</v>
      </c>
      <c r="D1789" s="20">
        <f>LOOKUP(B1789,'Batch 10'!$K$34:$K$606,'Batch 10'!$L$34:$L$606)</f>
        <v>7790</v>
      </c>
      <c r="E1789" s="20">
        <f>LOOKUP(B1789,'Batch 10'!$C$34:$C$625,'Batch 10'!$E$34:$E$625)</f>
        <v>30900</v>
      </c>
      <c r="F1789" s="20">
        <f t="shared" si="81"/>
        <v>7.79</v>
      </c>
      <c r="G1789" s="20">
        <f t="shared" si="82"/>
        <v>30.9</v>
      </c>
      <c r="H1789" s="26">
        <f>LOOKUP(B1789,'Batch 10'!$K$34:$K$606,'Batch 10'!$P$34:$P$606)</f>
        <v>0.3715</v>
      </c>
      <c r="I1789" s="28">
        <f t="shared" si="83"/>
        <v>42.849105000000094</v>
      </c>
    </row>
    <row r="1790" spans="2:9" ht="20.100000000000001" customHeight="1" x14ac:dyDescent="0.2">
      <c r="B1790" s="20">
        <v>17</v>
      </c>
      <c r="C1790" s="20">
        <v>1774</v>
      </c>
      <c r="D1790" s="20">
        <f>LOOKUP(B1790,'Batch 10'!$K$34:$K$606,'Batch 10'!$L$34:$L$606)</f>
        <v>7760</v>
      </c>
      <c r="E1790" s="20">
        <f>LOOKUP(B1790,'Batch 10'!$C$34:$C$625,'Batch 10'!$E$34:$E$625)</f>
        <v>30900</v>
      </c>
      <c r="F1790" s="20">
        <f t="shared" si="81"/>
        <v>7.76</v>
      </c>
      <c r="G1790" s="20">
        <f t="shared" si="82"/>
        <v>30.9</v>
      </c>
      <c r="H1790" s="26">
        <f>LOOKUP(B1790,'Batch 10'!$K$34:$K$606,'Batch 10'!$P$34:$P$606)</f>
        <v>0.371</v>
      </c>
      <c r="I1790" s="28">
        <f t="shared" si="83"/>
        <v>42.871380000000094</v>
      </c>
    </row>
    <row r="1791" spans="2:9" ht="20.100000000000001" customHeight="1" x14ac:dyDescent="0.2">
      <c r="B1791" s="20">
        <v>18</v>
      </c>
      <c r="C1791" s="20">
        <v>1775</v>
      </c>
      <c r="D1791" s="20">
        <f>LOOKUP(B1791,'Batch 10'!$K$34:$K$606,'Batch 10'!$L$34:$L$606)</f>
        <v>7720</v>
      </c>
      <c r="E1791" s="20">
        <f>LOOKUP(B1791,'Batch 10'!$C$34:$C$625,'Batch 10'!$E$34:$E$625)</f>
        <v>30900</v>
      </c>
      <c r="F1791" s="20">
        <f t="shared" si="81"/>
        <v>7.72</v>
      </c>
      <c r="G1791" s="20">
        <f t="shared" si="82"/>
        <v>30.9</v>
      </c>
      <c r="H1791" s="26">
        <f>LOOKUP(B1791,'Batch 10'!$K$34:$K$606,'Batch 10'!$P$34:$P$606)</f>
        <v>0.3716666666666667</v>
      </c>
      <c r="I1791" s="28">
        <f t="shared" si="83"/>
        <v>42.893660000000096</v>
      </c>
    </row>
    <row r="1792" spans="2:9" ht="20.100000000000001" customHeight="1" x14ac:dyDescent="0.2">
      <c r="B1792" s="20">
        <v>19</v>
      </c>
      <c r="C1792" s="20">
        <v>1776</v>
      </c>
      <c r="D1792" s="20">
        <f>LOOKUP(B1792,'Batch 10'!$K$34:$K$606,'Batch 10'!$L$34:$L$606)</f>
        <v>7680</v>
      </c>
      <c r="E1792" s="20">
        <f>LOOKUP(B1792,'Batch 10'!$C$34:$C$625,'Batch 10'!$E$34:$E$625)</f>
        <v>30900</v>
      </c>
      <c r="F1792" s="20">
        <f t="shared" si="81"/>
        <v>7.68</v>
      </c>
      <c r="G1792" s="20">
        <f t="shared" si="82"/>
        <v>30.9</v>
      </c>
      <c r="H1792" s="26">
        <f>LOOKUP(B1792,'Batch 10'!$K$34:$K$606,'Batch 10'!$P$34:$P$606)</f>
        <v>0.373</v>
      </c>
      <c r="I1792" s="28">
        <f t="shared" si="83"/>
        <v>42.916000000000096</v>
      </c>
    </row>
    <row r="1793" spans="2:9" ht="20.100000000000001" customHeight="1" x14ac:dyDescent="0.2">
      <c r="B1793" s="20">
        <v>20</v>
      </c>
      <c r="C1793" s="20">
        <v>1777</v>
      </c>
      <c r="D1793" s="20">
        <f>LOOKUP(B1793,'Batch 10'!$K$34:$K$606,'Batch 10'!$L$34:$L$606)</f>
        <v>7650</v>
      </c>
      <c r="E1793" s="20">
        <f>LOOKUP(B1793,'Batch 10'!$C$34:$C$625,'Batch 10'!$E$34:$E$625)</f>
        <v>30900</v>
      </c>
      <c r="F1793" s="20">
        <f t="shared" si="81"/>
        <v>7.65</v>
      </c>
      <c r="G1793" s="20">
        <f t="shared" si="82"/>
        <v>30.9</v>
      </c>
      <c r="H1793" s="26">
        <f>LOOKUP(B1793,'Batch 10'!$K$34:$K$606,'Batch 10'!$P$34:$P$606)</f>
        <v>0.37250000000000005</v>
      </c>
      <c r="I1793" s="28">
        <f t="shared" si="83"/>
        <v>42.938365000000097</v>
      </c>
    </row>
    <row r="1794" spans="2:9" ht="20.100000000000001" customHeight="1" x14ac:dyDescent="0.2">
      <c r="B1794" s="20">
        <v>21</v>
      </c>
      <c r="C1794" s="20">
        <v>1778</v>
      </c>
      <c r="D1794" s="20">
        <f>LOOKUP(B1794,'Batch 10'!$K$34:$K$606,'Batch 10'!$L$34:$L$606)</f>
        <v>7610</v>
      </c>
      <c r="E1794" s="20">
        <f>LOOKUP(B1794,'Batch 10'!$C$34:$C$625,'Batch 10'!$E$34:$E$625)</f>
        <v>30900</v>
      </c>
      <c r="F1794" s="20">
        <f t="shared" si="81"/>
        <v>7.61</v>
      </c>
      <c r="G1794" s="20">
        <f t="shared" si="82"/>
        <v>30.9</v>
      </c>
      <c r="H1794" s="26">
        <f>LOOKUP(B1794,'Batch 10'!$K$34:$K$606,'Batch 10'!$P$34:$P$606)</f>
        <v>0.37350000000000005</v>
      </c>
      <c r="I1794" s="28">
        <f t="shared" si="83"/>
        <v>42.960745000000095</v>
      </c>
    </row>
    <row r="1795" spans="2:9" ht="20.100000000000001" customHeight="1" x14ac:dyDescent="0.2">
      <c r="B1795" s="20">
        <v>22</v>
      </c>
      <c r="C1795" s="20">
        <v>1779</v>
      </c>
      <c r="D1795" s="20">
        <f>LOOKUP(B1795,'Batch 10'!$K$34:$K$606,'Batch 10'!$L$34:$L$606)</f>
        <v>7560</v>
      </c>
      <c r="E1795" s="20">
        <f>LOOKUP(B1795,'Batch 10'!$C$34:$C$625,'Batch 10'!$E$34:$E$625)</f>
        <v>30900</v>
      </c>
      <c r="F1795" s="20">
        <f t="shared" si="81"/>
        <v>7.56</v>
      </c>
      <c r="G1795" s="20">
        <f t="shared" si="82"/>
        <v>30.9</v>
      </c>
      <c r="H1795" s="26">
        <f>LOOKUP(B1795,'Batch 10'!$K$34:$K$606,'Batch 10'!$P$34:$P$606)</f>
        <v>0.375</v>
      </c>
      <c r="I1795" s="28">
        <f t="shared" si="83"/>
        <v>42.983200000000096</v>
      </c>
    </row>
    <row r="1796" spans="2:9" ht="20.100000000000001" customHeight="1" x14ac:dyDescent="0.2">
      <c r="B1796" s="20">
        <v>23</v>
      </c>
      <c r="C1796" s="20">
        <v>1780</v>
      </c>
      <c r="D1796" s="20">
        <f>LOOKUP(B1796,'Batch 10'!$K$34:$K$606,'Batch 10'!$L$34:$L$606)</f>
        <v>7520</v>
      </c>
      <c r="E1796" s="20">
        <f>LOOKUP(B1796,'Batch 10'!$C$34:$C$625,'Batch 10'!$E$34:$E$625)</f>
        <v>31000</v>
      </c>
      <c r="F1796" s="20">
        <f t="shared" si="81"/>
        <v>7.52</v>
      </c>
      <c r="G1796" s="20">
        <f t="shared" si="82"/>
        <v>31</v>
      </c>
      <c r="H1796" s="26">
        <f>LOOKUP(B1796,'Batch 10'!$K$34:$K$606,'Batch 10'!$P$34:$P$606)</f>
        <v>0.37400000000000005</v>
      </c>
      <c r="I1796" s="28">
        <f t="shared" si="83"/>
        <v>43.005670000000094</v>
      </c>
    </row>
    <row r="1797" spans="2:9" ht="20.100000000000001" customHeight="1" x14ac:dyDescent="0.2">
      <c r="B1797" s="20">
        <v>24</v>
      </c>
      <c r="C1797" s="20">
        <v>1781</v>
      </c>
      <c r="D1797" s="20">
        <f>LOOKUP(B1797,'Batch 10'!$K$34:$K$606,'Batch 10'!$L$34:$L$606)</f>
        <v>7480</v>
      </c>
      <c r="E1797" s="20">
        <f>LOOKUP(B1797,'Batch 10'!$C$34:$C$625,'Batch 10'!$E$34:$E$625)</f>
        <v>30900</v>
      </c>
      <c r="F1797" s="20">
        <f t="shared" si="81"/>
        <v>7.48</v>
      </c>
      <c r="G1797" s="20">
        <f t="shared" si="82"/>
        <v>30.9</v>
      </c>
      <c r="H1797" s="26">
        <f>LOOKUP(B1797,'Batch 10'!$K$34:$K$606,'Batch 10'!$P$34:$P$606)</f>
        <v>0.37450000000000006</v>
      </c>
      <c r="I1797" s="28">
        <f t="shared" si="83"/>
        <v>43.028125000000095</v>
      </c>
    </row>
    <row r="1798" spans="2:9" ht="20.100000000000001" customHeight="1" x14ac:dyDescent="0.2">
      <c r="B1798" s="20">
        <v>25</v>
      </c>
      <c r="C1798" s="20">
        <v>1782</v>
      </c>
      <c r="D1798" s="20">
        <f>LOOKUP(B1798,'Batch 10'!$K$34:$K$606,'Batch 10'!$L$34:$L$606)</f>
        <v>7430</v>
      </c>
      <c r="E1798" s="20">
        <f>LOOKUP(B1798,'Batch 10'!$C$34:$C$625,'Batch 10'!$E$34:$E$625)</f>
        <v>31000</v>
      </c>
      <c r="F1798" s="20">
        <f t="shared" si="81"/>
        <v>7.43</v>
      </c>
      <c r="G1798" s="20">
        <f t="shared" si="82"/>
        <v>31</v>
      </c>
      <c r="H1798" s="26">
        <f>LOOKUP(B1798,'Batch 10'!$K$34:$K$606,'Batch 10'!$P$34:$P$606)</f>
        <v>0.37400000000000005</v>
      </c>
      <c r="I1798" s="28">
        <f t="shared" si="83"/>
        <v>43.050580000000096</v>
      </c>
    </row>
    <row r="1799" spans="2:9" ht="20.100000000000001" customHeight="1" x14ac:dyDescent="0.2">
      <c r="B1799" s="20">
        <v>26</v>
      </c>
      <c r="C1799" s="20">
        <v>1783</v>
      </c>
      <c r="D1799" s="20">
        <f>LOOKUP(B1799,'Batch 10'!$K$34:$K$606,'Batch 10'!$L$34:$L$606)</f>
        <v>7380</v>
      </c>
      <c r="E1799" s="20">
        <f>LOOKUP(B1799,'Batch 10'!$C$34:$C$625,'Batch 10'!$E$34:$E$625)</f>
        <v>31000</v>
      </c>
      <c r="F1799" s="20">
        <f t="shared" si="81"/>
        <v>7.38</v>
      </c>
      <c r="G1799" s="20">
        <f t="shared" si="82"/>
        <v>31</v>
      </c>
      <c r="H1799" s="26">
        <f>LOOKUP(B1799,'Batch 10'!$K$34:$K$606,'Batch 10'!$P$34:$P$606)</f>
        <v>0.37400000000000005</v>
      </c>
      <c r="I1799" s="28">
        <f t="shared" si="83"/>
        <v>43.073020000000099</v>
      </c>
    </row>
    <row r="1800" spans="2:9" ht="20.100000000000001" customHeight="1" x14ac:dyDescent="0.2">
      <c r="B1800" s="20">
        <v>27</v>
      </c>
      <c r="C1800" s="20">
        <v>1784</v>
      </c>
      <c r="D1800" s="20">
        <f>LOOKUP(B1800,'Batch 10'!$K$34:$K$606,'Batch 10'!$L$34:$L$606)</f>
        <v>7340</v>
      </c>
      <c r="E1800" s="20">
        <f>LOOKUP(B1800,'Batch 10'!$C$34:$C$625,'Batch 10'!$E$34:$E$625)</f>
        <v>31000</v>
      </c>
      <c r="F1800" s="20">
        <f t="shared" si="81"/>
        <v>7.34</v>
      </c>
      <c r="G1800" s="20">
        <f t="shared" si="82"/>
        <v>31</v>
      </c>
      <c r="H1800" s="26">
        <f>LOOKUP(B1800,'Batch 10'!$K$34:$K$606,'Batch 10'!$P$34:$P$606)</f>
        <v>0.3755</v>
      </c>
      <c r="I1800" s="28">
        <f t="shared" si="83"/>
        <v>43.095505000000102</v>
      </c>
    </row>
    <row r="1801" spans="2:9" ht="20.100000000000001" customHeight="1" x14ac:dyDescent="0.2">
      <c r="B1801" s="20">
        <v>28</v>
      </c>
      <c r="C1801" s="20">
        <v>1785</v>
      </c>
      <c r="D1801" s="20">
        <f>LOOKUP(B1801,'Batch 10'!$K$34:$K$606,'Batch 10'!$L$34:$L$606)</f>
        <v>7310</v>
      </c>
      <c r="E1801" s="20">
        <f>LOOKUP(B1801,'Batch 10'!$C$34:$C$625,'Batch 10'!$E$34:$E$625)</f>
        <v>31000</v>
      </c>
      <c r="F1801" s="20">
        <f t="shared" si="81"/>
        <v>7.31</v>
      </c>
      <c r="G1801" s="20">
        <f t="shared" si="82"/>
        <v>31</v>
      </c>
      <c r="H1801" s="26">
        <f>LOOKUP(B1801,'Batch 10'!$K$34:$K$606,'Batch 10'!$P$34:$P$606)</f>
        <v>0.3755</v>
      </c>
      <c r="I1801" s="28">
        <f t="shared" si="83"/>
        <v>43.118035000000106</v>
      </c>
    </row>
    <row r="1802" spans="2:9" ht="20.100000000000001" customHeight="1" x14ac:dyDescent="0.2">
      <c r="B1802" s="20">
        <v>29</v>
      </c>
      <c r="C1802" s="20">
        <v>1786</v>
      </c>
      <c r="D1802" s="20">
        <f>LOOKUP(B1802,'Batch 10'!$K$34:$K$606,'Batch 10'!$L$34:$L$606)</f>
        <v>7270</v>
      </c>
      <c r="E1802" s="20">
        <f>LOOKUP(B1802,'Batch 10'!$C$34:$C$625,'Batch 10'!$E$34:$E$625)</f>
        <v>31000</v>
      </c>
      <c r="F1802" s="20">
        <f t="shared" si="81"/>
        <v>7.27</v>
      </c>
      <c r="G1802" s="20">
        <f t="shared" si="82"/>
        <v>31</v>
      </c>
      <c r="H1802" s="26">
        <f>LOOKUP(B1802,'Batch 10'!$K$34:$K$606,'Batch 10'!$P$34:$P$606)</f>
        <v>0.375</v>
      </c>
      <c r="I1802" s="28">
        <f t="shared" si="83"/>
        <v>43.140550000000104</v>
      </c>
    </row>
    <row r="1803" spans="2:9" ht="20.100000000000001" customHeight="1" x14ac:dyDescent="0.2">
      <c r="B1803" s="20">
        <v>30</v>
      </c>
      <c r="C1803" s="20">
        <v>1787</v>
      </c>
      <c r="D1803" s="20">
        <f>LOOKUP(B1803,'Batch 10'!$K$34:$K$606,'Batch 10'!$L$34:$L$606)</f>
        <v>7230</v>
      </c>
      <c r="E1803" s="20">
        <f>LOOKUP(B1803,'Batch 10'!$C$34:$C$625,'Batch 10'!$E$34:$E$625)</f>
        <v>31000</v>
      </c>
      <c r="F1803" s="20">
        <f t="shared" si="81"/>
        <v>7.23</v>
      </c>
      <c r="G1803" s="20">
        <f t="shared" si="82"/>
        <v>31</v>
      </c>
      <c r="H1803" s="26">
        <f>LOOKUP(B1803,'Batch 10'!$K$34:$K$606,'Batch 10'!$P$34:$P$606)</f>
        <v>0.375</v>
      </c>
      <c r="I1803" s="28">
        <f t="shared" si="83"/>
        <v>43.163050000000105</v>
      </c>
    </row>
    <row r="1804" spans="2:9" ht="20.100000000000001" customHeight="1" x14ac:dyDescent="0.2">
      <c r="B1804" s="20">
        <v>31</v>
      </c>
      <c r="C1804" s="20">
        <v>1788</v>
      </c>
      <c r="D1804" s="20">
        <f>LOOKUP(B1804,'Batch 10'!$K$34:$K$606,'Batch 10'!$L$34:$L$606)</f>
        <v>7190</v>
      </c>
      <c r="E1804" s="20">
        <f>LOOKUP(B1804,'Batch 10'!$C$34:$C$625,'Batch 10'!$E$34:$E$625)</f>
        <v>31000</v>
      </c>
      <c r="F1804" s="20">
        <f t="shared" si="81"/>
        <v>7.19</v>
      </c>
      <c r="G1804" s="20">
        <f t="shared" si="82"/>
        <v>31</v>
      </c>
      <c r="H1804" s="26">
        <f>LOOKUP(B1804,'Batch 10'!$K$34:$K$606,'Batch 10'!$P$34:$P$606)</f>
        <v>0.376</v>
      </c>
      <c r="I1804" s="28">
        <f t="shared" si="83"/>
        <v>43.185580000000108</v>
      </c>
    </row>
    <row r="1805" spans="2:9" ht="20.100000000000001" customHeight="1" x14ac:dyDescent="0.2">
      <c r="B1805" s="20">
        <v>32</v>
      </c>
      <c r="C1805" s="20">
        <v>1789</v>
      </c>
      <c r="D1805" s="20">
        <f>LOOKUP(B1805,'Batch 10'!$K$34:$K$606,'Batch 10'!$L$34:$L$606)</f>
        <v>7150</v>
      </c>
      <c r="E1805" s="20">
        <f>LOOKUP(B1805,'Batch 10'!$C$34:$C$625,'Batch 10'!$E$34:$E$625)</f>
        <v>31000</v>
      </c>
      <c r="F1805" s="20">
        <f t="shared" si="81"/>
        <v>7.15</v>
      </c>
      <c r="G1805" s="20">
        <f t="shared" si="82"/>
        <v>31</v>
      </c>
      <c r="H1805" s="26">
        <f>LOOKUP(B1805,'Batch 10'!$K$34:$K$606,'Batch 10'!$P$34:$P$606)</f>
        <v>0.376</v>
      </c>
      <c r="I1805" s="28">
        <f t="shared" si="83"/>
        <v>43.208140000000107</v>
      </c>
    </row>
    <row r="1806" spans="2:9" ht="20.100000000000001" customHeight="1" x14ac:dyDescent="0.2">
      <c r="B1806" s="20">
        <v>33</v>
      </c>
      <c r="C1806" s="20">
        <v>1790</v>
      </c>
      <c r="D1806" s="20">
        <f>LOOKUP(B1806,'Batch 10'!$K$34:$K$606,'Batch 10'!$L$34:$L$606)</f>
        <v>7120</v>
      </c>
      <c r="E1806" s="20">
        <f>LOOKUP(B1806,'Batch 10'!$C$34:$C$625,'Batch 10'!$E$34:$E$625)</f>
        <v>31000</v>
      </c>
      <c r="F1806" s="20">
        <f t="shared" si="81"/>
        <v>7.12</v>
      </c>
      <c r="G1806" s="20">
        <f t="shared" si="82"/>
        <v>31</v>
      </c>
      <c r="H1806" s="26">
        <f>LOOKUP(B1806,'Batch 10'!$K$34:$K$606,'Batch 10'!$P$34:$P$606)</f>
        <v>0.3765</v>
      </c>
      <c r="I1806" s="28">
        <f t="shared" si="83"/>
        <v>43.23071500000011</v>
      </c>
    </row>
    <row r="1807" spans="2:9" ht="20.100000000000001" customHeight="1" x14ac:dyDescent="0.2">
      <c r="B1807" s="20">
        <v>34</v>
      </c>
      <c r="C1807" s="20">
        <v>1791</v>
      </c>
      <c r="D1807" s="20">
        <f>LOOKUP(B1807,'Batch 10'!$K$34:$K$606,'Batch 10'!$L$34:$L$606)</f>
        <v>7080</v>
      </c>
      <c r="E1807" s="20">
        <f>LOOKUP(B1807,'Batch 10'!$C$34:$C$625,'Batch 10'!$E$34:$E$625)</f>
        <v>31000</v>
      </c>
      <c r="F1807" s="20">
        <f t="shared" si="81"/>
        <v>7.08</v>
      </c>
      <c r="G1807" s="20">
        <f t="shared" si="82"/>
        <v>31</v>
      </c>
      <c r="H1807" s="26">
        <f>LOOKUP(B1807,'Batch 10'!$K$34:$K$606,'Batch 10'!$P$34:$P$606)</f>
        <v>0.377</v>
      </c>
      <c r="I1807" s="28">
        <f t="shared" si="83"/>
        <v>43.253320000000109</v>
      </c>
    </row>
    <row r="1808" spans="2:9" ht="20.100000000000001" customHeight="1" x14ac:dyDescent="0.2">
      <c r="B1808" s="20">
        <v>35</v>
      </c>
      <c r="C1808" s="20">
        <v>1792</v>
      </c>
      <c r="D1808" s="20">
        <f>LOOKUP(B1808,'Batch 10'!$K$34:$K$606,'Batch 10'!$L$34:$L$606)</f>
        <v>7050</v>
      </c>
      <c r="E1808" s="20">
        <f>LOOKUP(B1808,'Batch 10'!$C$34:$C$625,'Batch 10'!$E$34:$E$625)</f>
        <v>31100</v>
      </c>
      <c r="F1808" s="20">
        <f t="shared" si="81"/>
        <v>7.05</v>
      </c>
      <c r="G1808" s="20">
        <f t="shared" si="82"/>
        <v>31.1</v>
      </c>
      <c r="H1808" s="26">
        <f>LOOKUP(B1808,'Batch 10'!$K$34:$K$606,'Batch 10'!$P$34:$P$606)</f>
        <v>0.378</v>
      </c>
      <c r="I1808" s="28">
        <f t="shared" si="83"/>
        <v>43.275970000000108</v>
      </c>
    </row>
    <row r="1809" spans="2:9" ht="20.100000000000001" customHeight="1" x14ac:dyDescent="0.2">
      <c r="B1809" s="20">
        <v>36</v>
      </c>
      <c r="C1809" s="20">
        <v>1793</v>
      </c>
      <c r="D1809" s="20">
        <f>LOOKUP(B1809,'Batch 10'!$K$34:$K$606,'Batch 10'!$L$34:$L$606)</f>
        <v>7010</v>
      </c>
      <c r="E1809" s="20">
        <f>LOOKUP(B1809,'Batch 10'!$C$34:$C$625,'Batch 10'!$E$34:$E$625)</f>
        <v>31000</v>
      </c>
      <c r="F1809" s="20">
        <f t="shared" ref="F1809:F1872" si="84">D1809/1000</f>
        <v>7.01</v>
      </c>
      <c r="G1809" s="20">
        <f t="shared" ref="G1809:G1872" si="85">E1809/1000</f>
        <v>31</v>
      </c>
      <c r="H1809" s="26">
        <f>LOOKUP(B1809,'Batch 10'!$K$34:$K$606,'Batch 10'!$P$34:$P$606)</f>
        <v>0.3755</v>
      </c>
      <c r="I1809" s="28">
        <f t="shared" si="83"/>
        <v>43.298575000000106</v>
      </c>
    </row>
    <row r="1810" spans="2:9" ht="20.100000000000001" customHeight="1" x14ac:dyDescent="0.2">
      <c r="B1810" s="20">
        <v>37</v>
      </c>
      <c r="C1810" s="20">
        <v>1794</v>
      </c>
      <c r="D1810" s="20">
        <f>LOOKUP(B1810,'Batch 10'!$K$34:$K$606,'Batch 10'!$L$34:$L$606)</f>
        <v>6970</v>
      </c>
      <c r="E1810" s="20">
        <f>LOOKUP(B1810,'Batch 10'!$C$34:$C$625,'Batch 10'!$E$34:$E$625)</f>
        <v>31100</v>
      </c>
      <c r="F1810" s="20">
        <f t="shared" si="84"/>
        <v>6.97</v>
      </c>
      <c r="G1810" s="20">
        <f t="shared" si="85"/>
        <v>31.1</v>
      </c>
      <c r="H1810" s="26">
        <f>LOOKUP(B1810,'Batch 10'!$K$34:$K$606,'Batch 10'!$P$34:$P$606)</f>
        <v>0.3775</v>
      </c>
      <c r="I1810" s="28">
        <f t="shared" ref="I1810:I1873" si="86">AVERAGE(H1810,H1809)*((C1810-C1809)/60)*3.6+I1809</f>
        <v>43.321165000000107</v>
      </c>
    </row>
    <row r="1811" spans="2:9" ht="20.100000000000001" customHeight="1" x14ac:dyDescent="0.2">
      <c r="B1811" s="20">
        <v>38</v>
      </c>
      <c r="C1811" s="20">
        <v>1795</v>
      </c>
      <c r="D1811" s="20">
        <f>LOOKUP(B1811,'Batch 10'!$K$34:$K$606,'Batch 10'!$L$34:$L$606)</f>
        <v>6940</v>
      </c>
      <c r="E1811" s="20">
        <f>LOOKUP(B1811,'Batch 10'!$C$34:$C$625,'Batch 10'!$E$34:$E$625)</f>
        <v>31100</v>
      </c>
      <c r="F1811" s="20">
        <f t="shared" si="84"/>
        <v>6.94</v>
      </c>
      <c r="G1811" s="20">
        <f t="shared" si="85"/>
        <v>31.1</v>
      </c>
      <c r="H1811" s="26">
        <f>LOOKUP(B1811,'Batch 10'!$K$34:$K$606,'Batch 10'!$P$34:$P$606)</f>
        <v>0.3775</v>
      </c>
      <c r="I1811" s="28">
        <f t="shared" si="86"/>
        <v>43.343815000000106</v>
      </c>
    </row>
    <row r="1812" spans="2:9" ht="20.100000000000001" customHeight="1" x14ac:dyDescent="0.2">
      <c r="B1812" s="20">
        <v>39</v>
      </c>
      <c r="C1812" s="20">
        <v>1796</v>
      </c>
      <c r="D1812" s="20">
        <f>LOOKUP(B1812,'Batch 10'!$K$34:$K$606,'Batch 10'!$L$34:$L$606)</f>
        <v>6900</v>
      </c>
      <c r="E1812" s="20">
        <f>LOOKUP(B1812,'Batch 10'!$C$34:$C$625,'Batch 10'!$E$34:$E$625)</f>
        <v>31100</v>
      </c>
      <c r="F1812" s="20">
        <f t="shared" si="84"/>
        <v>6.9</v>
      </c>
      <c r="G1812" s="20">
        <f t="shared" si="85"/>
        <v>31.1</v>
      </c>
      <c r="H1812" s="26">
        <f>LOOKUP(B1812,'Batch 10'!$K$34:$K$606,'Batch 10'!$P$34:$P$606)</f>
        <v>0.3775</v>
      </c>
      <c r="I1812" s="28">
        <f t="shared" si="86"/>
        <v>43.366465000000105</v>
      </c>
    </row>
    <row r="1813" spans="2:9" ht="20.100000000000001" customHeight="1" x14ac:dyDescent="0.2">
      <c r="B1813" s="20">
        <v>40</v>
      </c>
      <c r="C1813" s="20">
        <v>1797</v>
      </c>
      <c r="D1813" s="20">
        <f>LOOKUP(B1813,'Batch 10'!$K$34:$K$606,'Batch 10'!$L$34:$L$606)</f>
        <v>6860</v>
      </c>
      <c r="E1813" s="20">
        <f>LOOKUP(B1813,'Batch 10'!$C$34:$C$625,'Batch 10'!$E$34:$E$625)</f>
        <v>31100</v>
      </c>
      <c r="F1813" s="20">
        <f t="shared" si="84"/>
        <v>6.86</v>
      </c>
      <c r="G1813" s="20">
        <f t="shared" si="85"/>
        <v>31.1</v>
      </c>
      <c r="H1813" s="26">
        <f>LOOKUP(B1813,'Batch 10'!$K$34:$K$606,'Batch 10'!$P$34:$P$606)</f>
        <v>0.379</v>
      </c>
      <c r="I1813" s="28">
        <f t="shared" si="86"/>
        <v>43.389160000000103</v>
      </c>
    </row>
    <row r="1814" spans="2:9" ht="20.100000000000001" customHeight="1" x14ac:dyDescent="0.2">
      <c r="B1814" s="20">
        <v>41</v>
      </c>
      <c r="C1814" s="20">
        <v>1798</v>
      </c>
      <c r="D1814" s="20">
        <f>LOOKUP(B1814,'Batch 10'!$K$34:$K$606,'Batch 10'!$L$34:$L$606)</f>
        <v>6830</v>
      </c>
      <c r="E1814" s="20">
        <f>LOOKUP(B1814,'Batch 10'!$C$34:$C$625,'Batch 10'!$E$34:$E$625)</f>
        <v>31100</v>
      </c>
      <c r="F1814" s="20">
        <f t="shared" si="84"/>
        <v>6.83</v>
      </c>
      <c r="G1814" s="20">
        <f t="shared" si="85"/>
        <v>31.1</v>
      </c>
      <c r="H1814" s="26">
        <f>LOOKUP(B1814,'Batch 10'!$K$34:$K$606,'Batch 10'!$P$34:$P$606)</f>
        <v>0.38</v>
      </c>
      <c r="I1814" s="28">
        <f t="shared" si="86"/>
        <v>43.411930000000105</v>
      </c>
    </row>
    <row r="1815" spans="2:9" ht="20.100000000000001" customHeight="1" x14ac:dyDescent="0.2">
      <c r="B1815" s="20">
        <v>42</v>
      </c>
      <c r="C1815" s="20">
        <v>1799</v>
      </c>
      <c r="D1815" s="20">
        <f>LOOKUP(B1815,'Batch 10'!$K$34:$K$606,'Batch 10'!$L$34:$L$606)</f>
        <v>6790</v>
      </c>
      <c r="E1815" s="20">
        <f>LOOKUP(B1815,'Batch 10'!$C$34:$C$625,'Batch 10'!$E$34:$E$625)</f>
        <v>31100</v>
      </c>
      <c r="F1815" s="20">
        <f t="shared" si="84"/>
        <v>6.79</v>
      </c>
      <c r="G1815" s="20">
        <f t="shared" si="85"/>
        <v>31.1</v>
      </c>
      <c r="H1815" s="26">
        <f>LOOKUP(B1815,'Batch 10'!$K$34:$K$606,'Batch 10'!$P$34:$P$606)</f>
        <v>0.38</v>
      </c>
      <c r="I1815" s="28">
        <f t="shared" si="86"/>
        <v>43.434730000000101</v>
      </c>
    </row>
    <row r="1816" spans="2:9" ht="20.100000000000001" customHeight="1" x14ac:dyDescent="0.2">
      <c r="B1816" s="20">
        <v>43</v>
      </c>
      <c r="C1816" s="20">
        <v>1800</v>
      </c>
      <c r="D1816" s="20">
        <f>LOOKUP(B1816,'Batch 10'!$K$34:$K$606,'Batch 10'!$L$34:$L$606)</f>
        <v>6750</v>
      </c>
      <c r="E1816" s="20">
        <f>LOOKUP(B1816,'Batch 10'!$C$34:$C$625,'Batch 10'!$E$34:$E$625)</f>
        <v>31100</v>
      </c>
      <c r="F1816" s="20">
        <f t="shared" si="84"/>
        <v>6.75</v>
      </c>
      <c r="G1816" s="20">
        <f t="shared" si="85"/>
        <v>31.1</v>
      </c>
      <c r="H1816" s="26">
        <f>LOOKUP(B1816,'Batch 10'!$K$34:$K$606,'Batch 10'!$P$34:$P$606)</f>
        <v>0.38</v>
      </c>
      <c r="I1816" s="28">
        <f t="shared" si="86"/>
        <v>43.457530000000098</v>
      </c>
    </row>
    <row r="1817" spans="2:9" ht="20.100000000000001" customHeight="1" x14ac:dyDescent="0.2">
      <c r="B1817" s="20">
        <v>44</v>
      </c>
      <c r="C1817" s="20">
        <v>1801</v>
      </c>
      <c r="D1817" s="20">
        <f>LOOKUP(B1817,'Batch 10'!$K$34:$K$606,'Batch 10'!$L$34:$L$606)</f>
        <v>6720</v>
      </c>
      <c r="E1817" s="20">
        <f>LOOKUP(B1817,'Batch 10'!$C$34:$C$625,'Batch 10'!$E$34:$E$625)</f>
        <v>31100</v>
      </c>
      <c r="F1817" s="20">
        <f t="shared" si="84"/>
        <v>6.72</v>
      </c>
      <c r="G1817" s="20">
        <f t="shared" si="85"/>
        <v>31.1</v>
      </c>
      <c r="H1817" s="26">
        <f>LOOKUP(B1817,'Batch 10'!$K$34:$K$606,'Batch 10'!$P$34:$P$606)</f>
        <v>0.38100000000000001</v>
      </c>
      <c r="I1817" s="28">
        <f t="shared" si="86"/>
        <v>43.480360000000097</v>
      </c>
    </row>
    <row r="1818" spans="2:9" ht="20.100000000000001" customHeight="1" x14ac:dyDescent="0.2">
      <c r="B1818" s="20">
        <v>45</v>
      </c>
      <c r="C1818" s="20">
        <v>1802</v>
      </c>
      <c r="D1818" s="20">
        <f>LOOKUP(B1818,'Batch 10'!$K$34:$K$606,'Batch 10'!$L$34:$L$606)</f>
        <v>6680</v>
      </c>
      <c r="E1818" s="20">
        <f>LOOKUP(B1818,'Batch 10'!$C$34:$C$625,'Batch 10'!$E$34:$E$625)</f>
        <v>31200</v>
      </c>
      <c r="F1818" s="20">
        <f t="shared" si="84"/>
        <v>6.68</v>
      </c>
      <c r="G1818" s="20">
        <f t="shared" si="85"/>
        <v>31.2</v>
      </c>
      <c r="H1818" s="26">
        <f>LOOKUP(B1818,'Batch 10'!$K$34:$K$606,'Batch 10'!$P$34:$P$606)</f>
        <v>0.38100000000000001</v>
      </c>
      <c r="I1818" s="28">
        <f t="shared" si="86"/>
        <v>43.503220000000098</v>
      </c>
    </row>
    <row r="1819" spans="2:9" ht="20.100000000000001" customHeight="1" x14ac:dyDescent="0.2">
      <c r="B1819" s="20">
        <v>46</v>
      </c>
      <c r="C1819" s="20">
        <v>1803</v>
      </c>
      <c r="D1819" s="20">
        <f>LOOKUP(B1819,'Batch 10'!$K$34:$K$606,'Batch 10'!$L$34:$L$606)</f>
        <v>6650</v>
      </c>
      <c r="E1819" s="20">
        <f>LOOKUP(B1819,'Batch 10'!$C$34:$C$625,'Batch 10'!$E$34:$E$625)</f>
        <v>31100</v>
      </c>
      <c r="F1819" s="20">
        <f t="shared" si="84"/>
        <v>6.65</v>
      </c>
      <c r="G1819" s="20">
        <f t="shared" si="85"/>
        <v>31.1</v>
      </c>
      <c r="H1819" s="26">
        <f>LOOKUP(B1819,'Batch 10'!$K$34:$K$606,'Batch 10'!$P$34:$P$606)</f>
        <v>0.38100000000000001</v>
      </c>
      <c r="I1819" s="28">
        <f t="shared" si="86"/>
        <v>43.5260800000001</v>
      </c>
    </row>
    <row r="1820" spans="2:9" ht="20.100000000000001" customHeight="1" x14ac:dyDescent="0.2">
      <c r="B1820" s="20">
        <v>47</v>
      </c>
      <c r="C1820" s="20">
        <v>1804</v>
      </c>
      <c r="D1820" s="20">
        <f>LOOKUP(B1820,'Batch 10'!$K$34:$K$606,'Batch 10'!$L$34:$L$606)</f>
        <v>6610</v>
      </c>
      <c r="E1820" s="20">
        <f>LOOKUP(B1820,'Batch 10'!$C$34:$C$625,'Batch 10'!$E$34:$E$625)</f>
        <v>31200</v>
      </c>
      <c r="F1820" s="20">
        <f t="shared" si="84"/>
        <v>6.61</v>
      </c>
      <c r="G1820" s="20">
        <f t="shared" si="85"/>
        <v>31.2</v>
      </c>
      <c r="H1820" s="26">
        <f>LOOKUP(B1820,'Batch 10'!$K$34:$K$606,'Batch 10'!$P$34:$P$606)</f>
        <v>0.3805</v>
      </c>
      <c r="I1820" s="28">
        <f t="shared" si="86"/>
        <v>43.548925000000096</v>
      </c>
    </row>
    <row r="1821" spans="2:9" ht="20.100000000000001" customHeight="1" x14ac:dyDescent="0.2">
      <c r="B1821" s="20">
        <v>48</v>
      </c>
      <c r="C1821" s="20">
        <v>1805</v>
      </c>
      <c r="D1821" s="20">
        <f>LOOKUP(B1821,'Batch 10'!$K$34:$K$606,'Batch 10'!$L$34:$L$606)</f>
        <v>6580</v>
      </c>
      <c r="E1821" s="20">
        <f>LOOKUP(B1821,'Batch 10'!$C$34:$C$625,'Batch 10'!$E$34:$E$625)</f>
        <v>31200</v>
      </c>
      <c r="F1821" s="20">
        <f t="shared" si="84"/>
        <v>6.58</v>
      </c>
      <c r="G1821" s="20">
        <f t="shared" si="85"/>
        <v>31.2</v>
      </c>
      <c r="H1821" s="26">
        <f>LOOKUP(B1821,'Batch 10'!$K$34:$K$606,'Batch 10'!$P$34:$P$606)</f>
        <v>0.38100000000000001</v>
      </c>
      <c r="I1821" s="28">
        <f t="shared" si="86"/>
        <v>43.571770000000093</v>
      </c>
    </row>
    <row r="1822" spans="2:9" ht="20.100000000000001" customHeight="1" x14ac:dyDescent="0.2">
      <c r="B1822" s="20">
        <v>49</v>
      </c>
      <c r="C1822" s="20">
        <v>1806</v>
      </c>
      <c r="D1822" s="20">
        <f>LOOKUP(B1822,'Batch 10'!$K$34:$K$606,'Batch 10'!$L$34:$L$606)</f>
        <v>6540</v>
      </c>
      <c r="E1822" s="20">
        <f>LOOKUP(B1822,'Batch 10'!$C$34:$C$625,'Batch 10'!$E$34:$E$625)</f>
        <v>31200</v>
      </c>
      <c r="F1822" s="20">
        <f t="shared" si="84"/>
        <v>6.54</v>
      </c>
      <c r="G1822" s="20">
        <f t="shared" si="85"/>
        <v>31.2</v>
      </c>
      <c r="H1822" s="26">
        <f>LOOKUP(B1822,'Batch 10'!$K$34:$K$606,'Batch 10'!$P$34:$P$606)</f>
        <v>0.38150000000000001</v>
      </c>
      <c r="I1822" s="28">
        <f t="shared" si="86"/>
        <v>43.594645000000092</v>
      </c>
    </row>
    <row r="1823" spans="2:9" ht="20.100000000000001" customHeight="1" x14ac:dyDescent="0.2">
      <c r="B1823" s="20">
        <v>50</v>
      </c>
      <c r="C1823" s="20">
        <v>1807</v>
      </c>
      <c r="D1823" s="20">
        <f>LOOKUP(B1823,'Batch 10'!$K$34:$K$606,'Batch 10'!$L$34:$L$606)</f>
        <v>6510</v>
      </c>
      <c r="E1823" s="20">
        <f>LOOKUP(B1823,'Batch 10'!$C$34:$C$625,'Batch 10'!$E$34:$E$625)</f>
        <v>31200</v>
      </c>
      <c r="F1823" s="20">
        <f t="shared" si="84"/>
        <v>6.51</v>
      </c>
      <c r="G1823" s="20">
        <f t="shared" si="85"/>
        <v>31.2</v>
      </c>
      <c r="H1823" s="26">
        <f>LOOKUP(B1823,'Batch 10'!$K$34:$K$606,'Batch 10'!$P$34:$P$606)</f>
        <v>0.38150000000000001</v>
      </c>
      <c r="I1823" s="28">
        <f t="shared" si="86"/>
        <v>43.617535000000089</v>
      </c>
    </row>
    <row r="1824" spans="2:9" ht="20.100000000000001" customHeight="1" x14ac:dyDescent="0.2">
      <c r="B1824" s="20">
        <v>51</v>
      </c>
      <c r="C1824" s="20">
        <v>1808</v>
      </c>
      <c r="D1824" s="20">
        <f>LOOKUP(B1824,'Batch 10'!$K$34:$K$606,'Batch 10'!$L$34:$L$606)</f>
        <v>6470</v>
      </c>
      <c r="E1824" s="20">
        <f>LOOKUP(B1824,'Batch 10'!$C$34:$C$625,'Batch 10'!$E$34:$E$625)</f>
        <v>31200</v>
      </c>
      <c r="F1824" s="20">
        <f t="shared" si="84"/>
        <v>6.47</v>
      </c>
      <c r="G1824" s="20">
        <f t="shared" si="85"/>
        <v>31.2</v>
      </c>
      <c r="H1824" s="26">
        <f>LOOKUP(B1824,'Batch 10'!$K$34:$K$606,'Batch 10'!$P$34:$P$606)</f>
        <v>0.38150000000000001</v>
      </c>
      <c r="I1824" s="28">
        <f t="shared" si="86"/>
        <v>43.640425000000086</v>
      </c>
    </row>
    <row r="1825" spans="2:9" ht="20.100000000000001" customHeight="1" x14ac:dyDescent="0.2">
      <c r="B1825" s="20">
        <v>52</v>
      </c>
      <c r="C1825" s="20">
        <v>1809</v>
      </c>
      <c r="D1825" s="20">
        <f>LOOKUP(B1825,'Batch 10'!$K$34:$K$606,'Batch 10'!$L$34:$L$606)</f>
        <v>6440</v>
      </c>
      <c r="E1825" s="20">
        <f>LOOKUP(B1825,'Batch 10'!$C$34:$C$625,'Batch 10'!$E$34:$E$625)</f>
        <v>31200</v>
      </c>
      <c r="F1825" s="20">
        <f t="shared" si="84"/>
        <v>6.44</v>
      </c>
      <c r="G1825" s="20">
        <f t="shared" si="85"/>
        <v>31.2</v>
      </c>
      <c r="H1825" s="26">
        <f>LOOKUP(B1825,'Batch 10'!$K$34:$K$606,'Batch 10'!$P$34:$P$606)</f>
        <v>0.38150000000000001</v>
      </c>
      <c r="I1825" s="28">
        <f t="shared" si="86"/>
        <v>43.663315000000082</v>
      </c>
    </row>
    <row r="1826" spans="2:9" ht="20.100000000000001" customHeight="1" x14ac:dyDescent="0.2">
      <c r="B1826" s="20">
        <v>53</v>
      </c>
      <c r="C1826" s="20">
        <v>1810</v>
      </c>
      <c r="D1826" s="20">
        <f>LOOKUP(B1826,'Batch 10'!$K$34:$K$606,'Batch 10'!$L$34:$L$606)</f>
        <v>6400</v>
      </c>
      <c r="E1826" s="20">
        <f>LOOKUP(B1826,'Batch 10'!$C$34:$C$625,'Batch 10'!$E$34:$E$625)</f>
        <v>31200</v>
      </c>
      <c r="F1826" s="20">
        <f t="shared" si="84"/>
        <v>6.4</v>
      </c>
      <c r="G1826" s="20">
        <f t="shared" si="85"/>
        <v>31.2</v>
      </c>
      <c r="H1826" s="26">
        <f>LOOKUP(B1826,'Batch 10'!$K$34:$K$606,'Batch 10'!$P$34:$P$606)</f>
        <v>0.38200000000000001</v>
      </c>
      <c r="I1826" s="28">
        <f t="shared" si="86"/>
        <v>43.686220000000084</v>
      </c>
    </row>
    <row r="1827" spans="2:9" ht="20.100000000000001" customHeight="1" x14ac:dyDescent="0.2">
      <c r="B1827" s="20">
        <v>54</v>
      </c>
      <c r="C1827" s="20">
        <v>1811</v>
      </c>
      <c r="D1827" s="20">
        <f>LOOKUP(B1827,'Batch 10'!$K$34:$K$606,'Batch 10'!$L$34:$L$606)</f>
        <v>6370</v>
      </c>
      <c r="E1827" s="20">
        <f>LOOKUP(B1827,'Batch 10'!$C$34:$C$625,'Batch 10'!$E$34:$E$625)</f>
        <v>31200</v>
      </c>
      <c r="F1827" s="20">
        <f t="shared" si="84"/>
        <v>6.37</v>
      </c>
      <c r="G1827" s="20">
        <f t="shared" si="85"/>
        <v>31.2</v>
      </c>
      <c r="H1827" s="26">
        <f>LOOKUP(B1827,'Batch 10'!$K$34:$K$606,'Batch 10'!$P$34:$P$606)</f>
        <v>0.38250000000000006</v>
      </c>
      <c r="I1827" s="28">
        <f t="shared" si="86"/>
        <v>43.709155000000081</v>
      </c>
    </row>
    <row r="1828" spans="2:9" ht="20.100000000000001" customHeight="1" x14ac:dyDescent="0.2">
      <c r="B1828" s="20">
        <v>55</v>
      </c>
      <c r="C1828" s="20">
        <v>1812</v>
      </c>
      <c r="D1828" s="20">
        <f>LOOKUP(B1828,'Batch 10'!$K$34:$K$606,'Batch 10'!$L$34:$L$606)</f>
        <v>6330</v>
      </c>
      <c r="E1828" s="20">
        <f>LOOKUP(B1828,'Batch 10'!$C$34:$C$625,'Batch 10'!$E$34:$E$625)</f>
        <v>31200</v>
      </c>
      <c r="F1828" s="20">
        <f t="shared" si="84"/>
        <v>6.33</v>
      </c>
      <c r="G1828" s="20">
        <f t="shared" si="85"/>
        <v>31.2</v>
      </c>
      <c r="H1828" s="26">
        <f>LOOKUP(B1828,'Batch 10'!$K$34:$K$606,'Batch 10'!$P$34:$P$606)</f>
        <v>0.38300000000000001</v>
      </c>
      <c r="I1828" s="28">
        <f t="shared" si="86"/>
        <v>43.73212000000008</v>
      </c>
    </row>
    <row r="1829" spans="2:9" ht="20.100000000000001" customHeight="1" x14ac:dyDescent="0.2">
      <c r="B1829" s="20">
        <v>56</v>
      </c>
      <c r="C1829" s="20">
        <v>1813</v>
      </c>
      <c r="D1829" s="20">
        <f>LOOKUP(B1829,'Batch 10'!$K$34:$K$606,'Batch 10'!$L$34:$L$606)</f>
        <v>6300</v>
      </c>
      <c r="E1829" s="20">
        <f>LOOKUP(B1829,'Batch 10'!$C$34:$C$625,'Batch 10'!$E$34:$E$625)</f>
        <v>31200</v>
      </c>
      <c r="F1829" s="20">
        <f t="shared" si="84"/>
        <v>6.3</v>
      </c>
      <c r="G1829" s="20">
        <f t="shared" si="85"/>
        <v>31.2</v>
      </c>
      <c r="H1829" s="26">
        <f>LOOKUP(B1829,'Batch 10'!$K$34:$K$606,'Batch 10'!$P$34:$P$606)</f>
        <v>0.38333333333333336</v>
      </c>
      <c r="I1829" s="28">
        <f t="shared" si="86"/>
        <v>43.75511000000008</v>
      </c>
    </row>
    <row r="1830" spans="2:9" ht="20.100000000000001" customHeight="1" x14ac:dyDescent="0.2">
      <c r="B1830" s="20">
        <v>57</v>
      </c>
      <c r="C1830" s="20">
        <v>1814</v>
      </c>
      <c r="D1830" s="20">
        <f>LOOKUP(B1830,'Batch 10'!$K$34:$K$606,'Batch 10'!$L$34:$L$606)</f>
        <v>6270</v>
      </c>
      <c r="E1830" s="20">
        <f>LOOKUP(B1830,'Batch 10'!$C$34:$C$625,'Batch 10'!$E$34:$E$625)</f>
        <v>31200</v>
      </c>
      <c r="F1830" s="20">
        <f t="shared" si="84"/>
        <v>6.27</v>
      </c>
      <c r="G1830" s="20">
        <f t="shared" si="85"/>
        <v>31.2</v>
      </c>
      <c r="H1830" s="26">
        <f>LOOKUP(B1830,'Batch 10'!$K$34:$K$606,'Batch 10'!$P$34:$P$606)</f>
        <v>0.38400000000000001</v>
      </c>
      <c r="I1830" s="28">
        <f t="shared" si="86"/>
        <v>43.778130000000083</v>
      </c>
    </row>
    <row r="1831" spans="2:9" ht="20.100000000000001" customHeight="1" x14ac:dyDescent="0.2">
      <c r="B1831" s="20">
        <v>58</v>
      </c>
      <c r="C1831" s="20">
        <v>1815</v>
      </c>
      <c r="D1831" s="20">
        <f>LOOKUP(B1831,'Batch 10'!$K$34:$K$606,'Batch 10'!$L$34:$L$606)</f>
        <v>6230</v>
      </c>
      <c r="E1831" s="20">
        <f>LOOKUP(B1831,'Batch 10'!$C$34:$C$625,'Batch 10'!$E$34:$E$625)</f>
        <v>31200</v>
      </c>
      <c r="F1831" s="20">
        <f t="shared" si="84"/>
        <v>6.23</v>
      </c>
      <c r="G1831" s="20">
        <f t="shared" si="85"/>
        <v>31.2</v>
      </c>
      <c r="H1831" s="26">
        <f>LOOKUP(B1831,'Batch 10'!$K$34:$K$606,'Batch 10'!$P$34:$P$606)</f>
        <v>0.38350000000000001</v>
      </c>
      <c r="I1831" s="28">
        <f t="shared" si="86"/>
        <v>43.80115500000008</v>
      </c>
    </row>
    <row r="1832" spans="2:9" ht="20.100000000000001" customHeight="1" x14ac:dyDescent="0.2">
      <c r="B1832" s="20">
        <v>59</v>
      </c>
      <c r="C1832" s="20">
        <v>1816</v>
      </c>
      <c r="D1832" s="20">
        <f>LOOKUP(B1832,'Batch 10'!$K$34:$K$606,'Batch 10'!$L$34:$L$606)</f>
        <v>6200</v>
      </c>
      <c r="E1832" s="20">
        <f>LOOKUP(B1832,'Batch 10'!$C$34:$C$625,'Batch 10'!$E$34:$E$625)</f>
        <v>31200</v>
      </c>
      <c r="F1832" s="20">
        <f t="shared" si="84"/>
        <v>6.2</v>
      </c>
      <c r="G1832" s="20">
        <f t="shared" si="85"/>
        <v>31.2</v>
      </c>
      <c r="H1832" s="26">
        <f>LOOKUP(B1832,'Batch 10'!$K$34:$K$606,'Batch 10'!$P$34:$P$606)</f>
        <v>0.38550000000000001</v>
      </c>
      <c r="I1832" s="28">
        <f t="shared" si="86"/>
        <v>43.824225000000077</v>
      </c>
    </row>
    <row r="1833" spans="2:9" ht="20.100000000000001" customHeight="1" x14ac:dyDescent="0.2">
      <c r="B1833" s="20">
        <v>60</v>
      </c>
      <c r="C1833" s="20">
        <v>1817</v>
      </c>
      <c r="D1833" s="20">
        <f>LOOKUP(B1833,'Batch 10'!$K$34:$K$606,'Batch 10'!$L$34:$L$606)</f>
        <v>6160</v>
      </c>
      <c r="E1833" s="20">
        <f>LOOKUP(B1833,'Batch 10'!$C$34:$C$625,'Batch 10'!$E$34:$E$625)</f>
        <v>31200</v>
      </c>
      <c r="F1833" s="20">
        <f t="shared" si="84"/>
        <v>6.16</v>
      </c>
      <c r="G1833" s="20">
        <f t="shared" si="85"/>
        <v>31.2</v>
      </c>
      <c r="H1833" s="26">
        <f>LOOKUP(B1833,'Batch 10'!$K$34:$K$606,'Batch 10'!$P$34:$P$606)</f>
        <v>0.38900000000000001</v>
      </c>
      <c r="I1833" s="28">
        <f t="shared" si="86"/>
        <v>43.847460000000076</v>
      </c>
    </row>
    <row r="1834" spans="2:9" ht="20.100000000000001" customHeight="1" x14ac:dyDescent="0.2">
      <c r="B1834" s="20">
        <v>61</v>
      </c>
      <c r="C1834" s="20">
        <v>1818</v>
      </c>
      <c r="D1834" s="20">
        <f>LOOKUP(B1834,'Batch 10'!$K$34:$K$606,'Batch 10'!$L$34:$L$606)</f>
        <v>6130</v>
      </c>
      <c r="E1834" s="20">
        <f>LOOKUP(B1834,'Batch 10'!$C$34:$C$625,'Batch 10'!$E$34:$E$625)</f>
        <v>31200</v>
      </c>
      <c r="F1834" s="20">
        <f t="shared" si="84"/>
        <v>6.13</v>
      </c>
      <c r="G1834" s="20">
        <f t="shared" si="85"/>
        <v>31.2</v>
      </c>
      <c r="H1834" s="26">
        <f>LOOKUP(B1834,'Batch 10'!$K$34:$K$606,'Batch 10'!$P$34:$P$606)</f>
        <v>0.39150000000000001</v>
      </c>
      <c r="I1834" s="28">
        <f t="shared" si="86"/>
        <v>43.870875000000076</v>
      </c>
    </row>
    <row r="1835" spans="2:9" ht="20.100000000000001" customHeight="1" x14ac:dyDescent="0.2">
      <c r="B1835" s="20">
        <v>62</v>
      </c>
      <c r="C1835" s="20">
        <v>1819</v>
      </c>
      <c r="D1835" s="20">
        <f>LOOKUP(B1835,'Batch 10'!$K$34:$K$606,'Batch 10'!$L$34:$L$606)</f>
        <v>6090</v>
      </c>
      <c r="E1835" s="20">
        <f>LOOKUP(B1835,'Batch 10'!$C$34:$C$625,'Batch 10'!$E$34:$E$625)</f>
        <v>31200</v>
      </c>
      <c r="F1835" s="20">
        <f t="shared" si="84"/>
        <v>6.09</v>
      </c>
      <c r="G1835" s="20">
        <f t="shared" si="85"/>
        <v>31.2</v>
      </c>
      <c r="H1835" s="26">
        <f>LOOKUP(B1835,'Batch 10'!$K$34:$K$606,'Batch 10'!$P$34:$P$606)</f>
        <v>0.38950000000000001</v>
      </c>
      <c r="I1835" s="28">
        <f t="shared" si="86"/>
        <v>43.894305000000074</v>
      </c>
    </row>
    <row r="1836" spans="2:9" ht="20.100000000000001" customHeight="1" x14ac:dyDescent="0.2">
      <c r="B1836" s="20">
        <v>63</v>
      </c>
      <c r="C1836" s="20">
        <v>1820</v>
      </c>
      <c r="D1836" s="20">
        <f>LOOKUP(B1836,'Batch 10'!$K$34:$K$606,'Batch 10'!$L$34:$L$606)</f>
        <v>6060</v>
      </c>
      <c r="E1836" s="20">
        <f>LOOKUP(B1836,'Batch 10'!$C$34:$C$625,'Batch 10'!$E$34:$E$625)</f>
        <v>31300</v>
      </c>
      <c r="F1836" s="20">
        <f t="shared" si="84"/>
        <v>6.06</v>
      </c>
      <c r="G1836" s="20">
        <f t="shared" si="85"/>
        <v>31.3</v>
      </c>
      <c r="H1836" s="26">
        <f>LOOKUP(B1836,'Batch 10'!$K$34:$K$606,'Batch 10'!$P$34:$P$606)</f>
        <v>0.38900000000000001</v>
      </c>
      <c r="I1836" s="28">
        <f t="shared" si="86"/>
        <v>43.917660000000076</v>
      </c>
    </row>
    <row r="1837" spans="2:9" ht="20.100000000000001" customHeight="1" x14ac:dyDescent="0.2">
      <c r="B1837" s="20">
        <v>64</v>
      </c>
      <c r="C1837" s="20">
        <v>1821</v>
      </c>
      <c r="D1837" s="20">
        <f>LOOKUP(B1837,'Batch 10'!$K$34:$K$606,'Batch 10'!$L$34:$L$606)</f>
        <v>6030</v>
      </c>
      <c r="E1837" s="20">
        <f>LOOKUP(B1837,'Batch 10'!$C$34:$C$625,'Batch 10'!$E$34:$E$625)</f>
        <v>31300</v>
      </c>
      <c r="F1837" s="20">
        <f t="shared" si="84"/>
        <v>6.03</v>
      </c>
      <c r="G1837" s="20">
        <f t="shared" si="85"/>
        <v>31.3</v>
      </c>
      <c r="H1837" s="26">
        <f>LOOKUP(B1837,'Batch 10'!$K$34:$K$606,'Batch 10'!$P$34:$P$606)</f>
        <v>0.38800000000000001</v>
      </c>
      <c r="I1837" s="28">
        <f t="shared" si="86"/>
        <v>43.940970000000078</v>
      </c>
    </row>
    <row r="1838" spans="2:9" ht="20.100000000000001" customHeight="1" x14ac:dyDescent="0.2">
      <c r="B1838" s="20">
        <v>65</v>
      </c>
      <c r="C1838" s="20">
        <v>1822</v>
      </c>
      <c r="D1838" s="20">
        <f>LOOKUP(B1838,'Batch 10'!$K$34:$K$606,'Batch 10'!$L$34:$L$606)</f>
        <v>5990</v>
      </c>
      <c r="E1838" s="20">
        <f>LOOKUP(B1838,'Batch 10'!$C$34:$C$625,'Batch 10'!$E$34:$E$625)</f>
        <v>31300</v>
      </c>
      <c r="F1838" s="20">
        <f t="shared" si="84"/>
        <v>5.99</v>
      </c>
      <c r="G1838" s="20">
        <f t="shared" si="85"/>
        <v>31.3</v>
      </c>
      <c r="H1838" s="26">
        <f>LOOKUP(B1838,'Batch 10'!$K$34:$K$606,'Batch 10'!$P$34:$P$606)</f>
        <v>0.38700000000000001</v>
      </c>
      <c r="I1838" s="28">
        <f t="shared" si="86"/>
        <v>43.964220000000076</v>
      </c>
    </row>
    <row r="1839" spans="2:9" ht="20.100000000000001" customHeight="1" x14ac:dyDescent="0.2">
      <c r="B1839" s="20">
        <v>66</v>
      </c>
      <c r="C1839" s="20">
        <v>1823</v>
      </c>
      <c r="D1839" s="20">
        <f>LOOKUP(B1839,'Batch 10'!$K$34:$K$606,'Batch 10'!$L$34:$L$606)</f>
        <v>5960</v>
      </c>
      <c r="E1839" s="20">
        <f>LOOKUP(B1839,'Batch 10'!$C$34:$C$625,'Batch 10'!$E$34:$E$625)</f>
        <v>31300</v>
      </c>
      <c r="F1839" s="20">
        <f t="shared" si="84"/>
        <v>5.96</v>
      </c>
      <c r="G1839" s="20">
        <f t="shared" si="85"/>
        <v>31.3</v>
      </c>
      <c r="H1839" s="26">
        <f>LOOKUP(B1839,'Batch 10'!$K$34:$K$606,'Batch 10'!$P$34:$P$606)</f>
        <v>0.38900000000000001</v>
      </c>
      <c r="I1839" s="28">
        <f t="shared" si="86"/>
        <v>43.987500000000075</v>
      </c>
    </row>
    <row r="1840" spans="2:9" ht="20.100000000000001" customHeight="1" x14ac:dyDescent="0.2">
      <c r="B1840" s="20">
        <v>67</v>
      </c>
      <c r="C1840" s="20">
        <v>1824</v>
      </c>
      <c r="D1840" s="20">
        <f>LOOKUP(B1840,'Batch 10'!$K$34:$K$606,'Batch 10'!$L$34:$L$606)</f>
        <v>5930</v>
      </c>
      <c r="E1840" s="20">
        <f>LOOKUP(B1840,'Batch 10'!$C$34:$C$625,'Batch 10'!$E$34:$E$625)</f>
        <v>31300</v>
      </c>
      <c r="F1840" s="20">
        <f t="shared" si="84"/>
        <v>5.93</v>
      </c>
      <c r="G1840" s="20">
        <f t="shared" si="85"/>
        <v>31.3</v>
      </c>
      <c r="H1840" s="26">
        <f>LOOKUP(B1840,'Batch 10'!$K$34:$K$606,'Batch 10'!$P$34:$P$606)</f>
        <v>0.38950000000000001</v>
      </c>
      <c r="I1840" s="28">
        <f t="shared" si="86"/>
        <v>44.010855000000078</v>
      </c>
    </row>
    <row r="1841" spans="2:9" ht="20.100000000000001" customHeight="1" x14ac:dyDescent="0.2">
      <c r="B1841" s="20">
        <v>68</v>
      </c>
      <c r="C1841" s="20">
        <v>1825</v>
      </c>
      <c r="D1841" s="20">
        <f>LOOKUP(B1841,'Batch 10'!$K$34:$K$606,'Batch 10'!$L$34:$L$606)</f>
        <v>5890</v>
      </c>
      <c r="E1841" s="20">
        <f>LOOKUP(B1841,'Batch 10'!$C$34:$C$625,'Batch 10'!$E$34:$E$625)</f>
        <v>31300</v>
      </c>
      <c r="F1841" s="20">
        <f t="shared" si="84"/>
        <v>5.89</v>
      </c>
      <c r="G1841" s="20">
        <f t="shared" si="85"/>
        <v>31.3</v>
      </c>
      <c r="H1841" s="26">
        <f>LOOKUP(B1841,'Batch 10'!$K$34:$K$606,'Batch 10'!$P$34:$P$606)</f>
        <v>0.38900000000000001</v>
      </c>
      <c r="I1841" s="28">
        <f t="shared" si="86"/>
        <v>44.03421000000008</v>
      </c>
    </row>
    <row r="1842" spans="2:9" ht="20.100000000000001" customHeight="1" x14ac:dyDescent="0.2">
      <c r="B1842" s="20">
        <v>69</v>
      </c>
      <c r="C1842" s="20">
        <v>1826</v>
      </c>
      <c r="D1842" s="20">
        <f>LOOKUP(B1842,'Batch 10'!$K$34:$K$606,'Batch 10'!$L$34:$L$606)</f>
        <v>5860</v>
      </c>
      <c r="E1842" s="20">
        <f>LOOKUP(B1842,'Batch 10'!$C$34:$C$625,'Batch 10'!$E$34:$E$625)</f>
        <v>31300</v>
      </c>
      <c r="F1842" s="20">
        <f t="shared" si="84"/>
        <v>5.86</v>
      </c>
      <c r="G1842" s="20">
        <f t="shared" si="85"/>
        <v>31.3</v>
      </c>
      <c r="H1842" s="26">
        <f>LOOKUP(B1842,'Batch 10'!$K$34:$K$606,'Batch 10'!$P$34:$P$606)</f>
        <v>0.38850000000000001</v>
      </c>
      <c r="I1842" s="28">
        <f t="shared" si="86"/>
        <v>44.05753500000008</v>
      </c>
    </row>
    <row r="1843" spans="2:9" ht="20.100000000000001" customHeight="1" x14ac:dyDescent="0.2">
      <c r="B1843" s="20">
        <v>70</v>
      </c>
      <c r="C1843" s="20">
        <v>1827</v>
      </c>
      <c r="D1843" s="20">
        <f>LOOKUP(B1843,'Batch 10'!$K$34:$K$606,'Batch 10'!$L$34:$L$606)</f>
        <v>5830</v>
      </c>
      <c r="E1843" s="20">
        <f>LOOKUP(B1843,'Batch 10'!$C$34:$C$625,'Batch 10'!$E$34:$E$625)</f>
        <v>31300</v>
      </c>
      <c r="F1843" s="20">
        <f t="shared" si="84"/>
        <v>5.83</v>
      </c>
      <c r="G1843" s="20">
        <f t="shared" si="85"/>
        <v>31.3</v>
      </c>
      <c r="H1843" s="26">
        <f>LOOKUP(B1843,'Batch 10'!$K$34:$K$606,'Batch 10'!$P$34:$P$606)</f>
        <v>0.38900000000000001</v>
      </c>
      <c r="I1843" s="28">
        <f t="shared" si="86"/>
        <v>44.080860000000079</v>
      </c>
    </row>
    <row r="1844" spans="2:9" ht="20.100000000000001" customHeight="1" x14ac:dyDescent="0.2">
      <c r="B1844" s="20">
        <v>71</v>
      </c>
      <c r="C1844" s="20">
        <v>1828</v>
      </c>
      <c r="D1844" s="20">
        <f>LOOKUP(B1844,'Batch 10'!$K$34:$K$606,'Batch 10'!$L$34:$L$606)</f>
        <v>5790</v>
      </c>
      <c r="E1844" s="20">
        <f>LOOKUP(B1844,'Batch 10'!$C$34:$C$625,'Batch 10'!$E$34:$E$625)</f>
        <v>31300</v>
      </c>
      <c r="F1844" s="20">
        <f t="shared" si="84"/>
        <v>5.79</v>
      </c>
      <c r="G1844" s="20">
        <f t="shared" si="85"/>
        <v>31.3</v>
      </c>
      <c r="H1844" s="26">
        <f>LOOKUP(B1844,'Batch 10'!$K$34:$K$606,'Batch 10'!$P$34:$P$606)</f>
        <v>0.39</v>
      </c>
      <c r="I1844" s="28">
        <f t="shared" si="86"/>
        <v>44.104230000000079</v>
      </c>
    </row>
    <row r="1845" spans="2:9" ht="20.100000000000001" customHeight="1" x14ac:dyDescent="0.2">
      <c r="B1845" s="20">
        <v>72</v>
      </c>
      <c r="C1845" s="20">
        <v>1829</v>
      </c>
      <c r="D1845" s="20">
        <f>LOOKUP(B1845,'Batch 10'!$K$34:$K$606,'Batch 10'!$L$34:$L$606)</f>
        <v>5760</v>
      </c>
      <c r="E1845" s="20">
        <f>LOOKUP(B1845,'Batch 10'!$C$34:$C$625,'Batch 10'!$E$34:$E$625)</f>
        <v>31300</v>
      </c>
      <c r="F1845" s="20">
        <f t="shared" si="84"/>
        <v>5.76</v>
      </c>
      <c r="G1845" s="20">
        <f t="shared" si="85"/>
        <v>31.3</v>
      </c>
      <c r="H1845" s="26">
        <f>LOOKUP(B1845,'Batch 10'!$K$34:$K$606,'Batch 10'!$P$34:$P$606)</f>
        <v>0.39</v>
      </c>
      <c r="I1845" s="28">
        <f t="shared" si="86"/>
        <v>44.127630000000082</v>
      </c>
    </row>
    <row r="1846" spans="2:9" ht="20.100000000000001" customHeight="1" x14ac:dyDescent="0.2">
      <c r="B1846" s="20">
        <v>73</v>
      </c>
      <c r="C1846" s="20">
        <v>1830</v>
      </c>
      <c r="D1846" s="20">
        <f>LOOKUP(B1846,'Batch 10'!$K$34:$K$606,'Batch 10'!$L$34:$L$606)</f>
        <v>5730</v>
      </c>
      <c r="E1846" s="20">
        <f>LOOKUP(B1846,'Batch 10'!$C$34:$C$625,'Batch 10'!$E$34:$E$625)</f>
        <v>31300</v>
      </c>
      <c r="F1846" s="20">
        <f t="shared" si="84"/>
        <v>5.73</v>
      </c>
      <c r="G1846" s="20">
        <f t="shared" si="85"/>
        <v>31.3</v>
      </c>
      <c r="H1846" s="26">
        <f>LOOKUP(B1846,'Batch 10'!$K$34:$K$606,'Batch 10'!$P$34:$P$606)</f>
        <v>0.38950000000000001</v>
      </c>
      <c r="I1846" s="28">
        <f t="shared" si="86"/>
        <v>44.151015000000079</v>
      </c>
    </row>
    <row r="1847" spans="2:9" ht="20.100000000000001" customHeight="1" x14ac:dyDescent="0.2">
      <c r="B1847" s="20">
        <v>74</v>
      </c>
      <c r="C1847" s="20">
        <v>1831</v>
      </c>
      <c r="D1847" s="20">
        <f>LOOKUP(B1847,'Batch 10'!$K$34:$K$606,'Batch 10'!$L$34:$L$606)</f>
        <v>5700</v>
      </c>
      <c r="E1847" s="20">
        <f>LOOKUP(B1847,'Batch 10'!$C$34:$C$625,'Batch 10'!$E$34:$E$625)</f>
        <v>31300</v>
      </c>
      <c r="F1847" s="20">
        <f t="shared" si="84"/>
        <v>5.7</v>
      </c>
      <c r="G1847" s="20">
        <f t="shared" si="85"/>
        <v>31.3</v>
      </c>
      <c r="H1847" s="26">
        <f>LOOKUP(B1847,'Batch 10'!$K$34:$K$606,'Batch 10'!$P$34:$P$606)</f>
        <v>0.38900000000000001</v>
      </c>
      <c r="I1847" s="28">
        <f t="shared" si="86"/>
        <v>44.174370000000081</v>
      </c>
    </row>
    <row r="1848" spans="2:9" ht="20.100000000000001" customHeight="1" x14ac:dyDescent="0.2">
      <c r="B1848" s="20">
        <v>75</v>
      </c>
      <c r="C1848" s="20">
        <v>1832</v>
      </c>
      <c r="D1848" s="20">
        <f>LOOKUP(B1848,'Batch 10'!$K$34:$K$606,'Batch 10'!$L$34:$L$606)</f>
        <v>5660</v>
      </c>
      <c r="E1848" s="20">
        <f>LOOKUP(B1848,'Batch 10'!$C$34:$C$625,'Batch 10'!$E$34:$E$625)</f>
        <v>31300</v>
      </c>
      <c r="F1848" s="20">
        <f t="shared" si="84"/>
        <v>5.66</v>
      </c>
      <c r="G1848" s="20">
        <f t="shared" si="85"/>
        <v>31.3</v>
      </c>
      <c r="H1848" s="26">
        <f>LOOKUP(B1848,'Batch 10'!$K$34:$K$606,'Batch 10'!$P$34:$P$606)</f>
        <v>0.38900000000000001</v>
      </c>
      <c r="I1848" s="28">
        <f t="shared" si="86"/>
        <v>44.197710000000079</v>
      </c>
    </row>
    <row r="1849" spans="2:9" ht="20.100000000000001" customHeight="1" x14ac:dyDescent="0.2">
      <c r="B1849" s="20">
        <v>76</v>
      </c>
      <c r="C1849" s="20">
        <v>1833</v>
      </c>
      <c r="D1849" s="20">
        <f>LOOKUP(B1849,'Batch 10'!$K$34:$K$606,'Batch 10'!$L$34:$L$606)</f>
        <v>5630</v>
      </c>
      <c r="E1849" s="20">
        <f>LOOKUP(B1849,'Batch 10'!$C$34:$C$625,'Batch 10'!$E$34:$E$625)</f>
        <v>31300</v>
      </c>
      <c r="F1849" s="20">
        <f t="shared" si="84"/>
        <v>5.63</v>
      </c>
      <c r="G1849" s="20">
        <f t="shared" si="85"/>
        <v>31.3</v>
      </c>
      <c r="H1849" s="26">
        <f>LOOKUP(B1849,'Batch 10'!$K$34:$K$606,'Batch 10'!$P$34:$P$606)</f>
        <v>0.38950000000000001</v>
      </c>
      <c r="I1849" s="28">
        <f t="shared" si="86"/>
        <v>44.221065000000081</v>
      </c>
    </row>
    <row r="1850" spans="2:9" ht="20.100000000000001" customHeight="1" x14ac:dyDescent="0.2">
      <c r="B1850" s="20">
        <v>77</v>
      </c>
      <c r="C1850" s="20">
        <v>1834</v>
      </c>
      <c r="D1850" s="20">
        <f>LOOKUP(B1850,'Batch 10'!$K$34:$K$606,'Batch 10'!$L$34:$L$606)</f>
        <v>5600</v>
      </c>
      <c r="E1850" s="20">
        <f>LOOKUP(B1850,'Batch 10'!$C$34:$C$625,'Batch 10'!$E$34:$E$625)</f>
        <v>31300</v>
      </c>
      <c r="F1850" s="20">
        <f t="shared" si="84"/>
        <v>5.6</v>
      </c>
      <c r="G1850" s="20">
        <f t="shared" si="85"/>
        <v>31.3</v>
      </c>
      <c r="H1850" s="26">
        <f>LOOKUP(B1850,'Batch 10'!$K$34:$K$606,'Batch 10'!$P$34:$P$606)</f>
        <v>0.38950000000000001</v>
      </c>
      <c r="I1850" s="28">
        <f t="shared" si="86"/>
        <v>44.244435000000081</v>
      </c>
    </row>
    <row r="1851" spans="2:9" ht="20.100000000000001" customHeight="1" x14ac:dyDescent="0.2">
      <c r="B1851" s="20">
        <v>78</v>
      </c>
      <c r="C1851" s="20">
        <v>1835</v>
      </c>
      <c r="D1851" s="20">
        <f>LOOKUP(B1851,'Batch 10'!$K$34:$K$606,'Batch 10'!$L$34:$L$606)</f>
        <v>5570</v>
      </c>
      <c r="E1851" s="20">
        <f>LOOKUP(B1851,'Batch 10'!$C$34:$C$625,'Batch 10'!$E$34:$E$625)</f>
        <v>31300</v>
      </c>
      <c r="F1851" s="20">
        <f t="shared" si="84"/>
        <v>5.57</v>
      </c>
      <c r="G1851" s="20">
        <f t="shared" si="85"/>
        <v>31.3</v>
      </c>
      <c r="H1851" s="26">
        <f>LOOKUP(B1851,'Batch 10'!$K$34:$K$606,'Batch 10'!$P$34:$P$606)</f>
        <v>0.39033333333333342</v>
      </c>
      <c r="I1851" s="28">
        <f t="shared" si="86"/>
        <v>44.267830000000082</v>
      </c>
    </row>
    <row r="1852" spans="2:9" ht="20.100000000000001" customHeight="1" x14ac:dyDescent="0.2">
      <c r="B1852" s="20">
        <v>79</v>
      </c>
      <c r="C1852" s="20">
        <v>1836</v>
      </c>
      <c r="D1852" s="20">
        <f>LOOKUP(B1852,'Batch 10'!$K$34:$K$606,'Batch 10'!$L$34:$L$606)</f>
        <v>5530</v>
      </c>
      <c r="E1852" s="20">
        <f>LOOKUP(B1852,'Batch 10'!$C$34:$C$625,'Batch 10'!$E$34:$E$625)</f>
        <v>31300</v>
      </c>
      <c r="F1852" s="20">
        <f t="shared" si="84"/>
        <v>5.53</v>
      </c>
      <c r="G1852" s="20">
        <f t="shared" si="85"/>
        <v>31.3</v>
      </c>
      <c r="H1852" s="26">
        <f>LOOKUP(B1852,'Batch 10'!$K$34:$K$606,'Batch 10'!$P$34:$P$606)</f>
        <v>0.39150000000000001</v>
      </c>
      <c r="I1852" s="28">
        <f t="shared" si="86"/>
        <v>44.29128500000008</v>
      </c>
    </row>
    <row r="1853" spans="2:9" ht="20.100000000000001" customHeight="1" x14ac:dyDescent="0.2">
      <c r="B1853" s="20">
        <v>80</v>
      </c>
      <c r="C1853" s="20">
        <v>1837</v>
      </c>
      <c r="D1853" s="20">
        <f>LOOKUP(B1853,'Batch 10'!$K$34:$K$606,'Batch 10'!$L$34:$L$606)</f>
        <v>5500</v>
      </c>
      <c r="E1853" s="20">
        <f>LOOKUP(B1853,'Batch 10'!$C$34:$C$625,'Batch 10'!$E$34:$E$625)</f>
        <v>31400</v>
      </c>
      <c r="F1853" s="20">
        <f t="shared" si="84"/>
        <v>5.5</v>
      </c>
      <c r="G1853" s="20">
        <f t="shared" si="85"/>
        <v>31.4</v>
      </c>
      <c r="H1853" s="26">
        <f>LOOKUP(B1853,'Batch 10'!$K$34:$K$606,'Batch 10'!$P$34:$P$606)</f>
        <v>0.39200000000000002</v>
      </c>
      <c r="I1853" s="28">
        <f t="shared" si="86"/>
        <v>44.31479000000008</v>
      </c>
    </row>
    <row r="1854" spans="2:9" ht="20.100000000000001" customHeight="1" x14ac:dyDescent="0.2">
      <c r="B1854" s="20">
        <v>81</v>
      </c>
      <c r="C1854" s="20">
        <v>1838</v>
      </c>
      <c r="D1854" s="20">
        <f>LOOKUP(B1854,'Batch 10'!$K$34:$K$606,'Batch 10'!$L$34:$L$606)</f>
        <v>5470</v>
      </c>
      <c r="E1854" s="20">
        <f>LOOKUP(B1854,'Batch 10'!$C$34:$C$625,'Batch 10'!$E$34:$E$625)</f>
        <v>31400</v>
      </c>
      <c r="F1854" s="20">
        <f t="shared" si="84"/>
        <v>5.47</v>
      </c>
      <c r="G1854" s="20">
        <f t="shared" si="85"/>
        <v>31.4</v>
      </c>
      <c r="H1854" s="26">
        <f>LOOKUP(B1854,'Batch 10'!$K$34:$K$606,'Batch 10'!$P$34:$P$606)</f>
        <v>0.39250000000000002</v>
      </c>
      <c r="I1854" s="28">
        <f t="shared" si="86"/>
        <v>44.338325000000083</v>
      </c>
    </row>
    <row r="1855" spans="2:9" ht="20.100000000000001" customHeight="1" x14ac:dyDescent="0.2">
      <c r="B1855" s="20">
        <v>82</v>
      </c>
      <c r="C1855" s="20">
        <v>1839</v>
      </c>
      <c r="D1855" s="20">
        <f>LOOKUP(B1855,'Batch 10'!$K$34:$K$606,'Batch 10'!$L$34:$L$606)</f>
        <v>5440</v>
      </c>
      <c r="E1855" s="20">
        <f>LOOKUP(B1855,'Batch 10'!$C$34:$C$625,'Batch 10'!$E$34:$E$625)</f>
        <v>31400</v>
      </c>
      <c r="F1855" s="20">
        <f t="shared" si="84"/>
        <v>5.44</v>
      </c>
      <c r="G1855" s="20">
        <f t="shared" si="85"/>
        <v>31.4</v>
      </c>
      <c r="H1855" s="26">
        <f>LOOKUP(B1855,'Batch 10'!$K$34:$K$606,'Batch 10'!$P$34:$P$606)</f>
        <v>0.39350000000000002</v>
      </c>
      <c r="I1855" s="28">
        <f t="shared" si="86"/>
        <v>44.361905000000085</v>
      </c>
    </row>
    <row r="1856" spans="2:9" ht="20.100000000000001" customHeight="1" x14ac:dyDescent="0.2">
      <c r="B1856" s="20">
        <v>83</v>
      </c>
      <c r="C1856" s="20">
        <v>1840</v>
      </c>
      <c r="D1856" s="20">
        <f>LOOKUP(B1856,'Batch 10'!$K$34:$K$606,'Batch 10'!$L$34:$L$606)</f>
        <v>5410</v>
      </c>
      <c r="E1856" s="20">
        <f>LOOKUP(B1856,'Batch 10'!$C$34:$C$625,'Batch 10'!$E$34:$E$625)</f>
        <v>31400</v>
      </c>
      <c r="F1856" s="20">
        <f t="shared" si="84"/>
        <v>5.41</v>
      </c>
      <c r="G1856" s="20">
        <f t="shared" si="85"/>
        <v>31.4</v>
      </c>
      <c r="H1856" s="26">
        <f>LOOKUP(B1856,'Batch 10'!$K$34:$K$606,'Batch 10'!$P$34:$P$606)</f>
        <v>0.39100000000000001</v>
      </c>
      <c r="I1856" s="28">
        <f t="shared" si="86"/>
        <v>44.385440000000088</v>
      </c>
    </row>
    <row r="1857" spans="2:9" ht="20.100000000000001" customHeight="1" x14ac:dyDescent="0.2">
      <c r="B1857" s="20">
        <v>84</v>
      </c>
      <c r="C1857" s="20">
        <v>1841</v>
      </c>
      <c r="D1857" s="20">
        <f>LOOKUP(B1857,'Batch 10'!$K$34:$K$606,'Batch 10'!$L$34:$L$606)</f>
        <v>5380</v>
      </c>
      <c r="E1857" s="20">
        <f>LOOKUP(B1857,'Batch 10'!$C$34:$C$625,'Batch 10'!$E$34:$E$625)</f>
        <v>31400</v>
      </c>
      <c r="F1857" s="20">
        <f t="shared" si="84"/>
        <v>5.38</v>
      </c>
      <c r="G1857" s="20">
        <f t="shared" si="85"/>
        <v>31.4</v>
      </c>
      <c r="H1857" s="26">
        <f>LOOKUP(B1857,'Batch 10'!$K$34:$K$606,'Batch 10'!$P$34:$P$606)</f>
        <v>0.39400000000000007</v>
      </c>
      <c r="I1857" s="28">
        <f t="shared" si="86"/>
        <v>44.408990000000088</v>
      </c>
    </row>
    <row r="1858" spans="2:9" ht="20.100000000000001" customHeight="1" x14ac:dyDescent="0.2">
      <c r="B1858" s="20">
        <v>85</v>
      </c>
      <c r="C1858" s="20">
        <v>1842</v>
      </c>
      <c r="D1858" s="20">
        <f>LOOKUP(B1858,'Batch 10'!$K$34:$K$606,'Batch 10'!$L$34:$L$606)</f>
        <v>5340</v>
      </c>
      <c r="E1858" s="20">
        <f>LOOKUP(B1858,'Batch 10'!$C$34:$C$625,'Batch 10'!$E$34:$E$625)</f>
        <v>31400</v>
      </c>
      <c r="F1858" s="20">
        <f t="shared" si="84"/>
        <v>5.34</v>
      </c>
      <c r="G1858" s="20">
        <f t="shared" si="85"/>
        <v>31.4</v>
      </c>
      <c r="H1858" s="26">
        <f>LOOKUP(B1858,'Batch 10'!$K$34:$K$606,'Batch 10'!$P$34:$P$606)</f>
        <v>0.39450000000000007</v>
      </c>
      <c r="I1858" s="28">
        <f t="shared" si="86"/>
        <v>44.432645000000086</v>
      </c>
    </row>
    <row r="1859" spans="2:9" ht="20.100000000000001" customHeight="1" x14ac:dyDescent="0.2">
      <c r="B1859" s="20">
        <v>86</v>
      </c>
      <c r="C1859" s="20">
        <v>1843</v>
      </c>
      <c r="D1859" s="20">
        <f>LOOKUP(B1859,'Batch 10'!$K$34:$K$606,'Batch 10'!$L$34:$L$606)</f>
        <v>5310</v>
      </c>
      <c r="E1859" s="20">
        <f>LOOKUP(B1859,'Batch 10'!$C$34:$C$625,'Batch 10'!$E$34:$E$625)</f>
        <v>31400</v>
      </c>
      <c r="F1859" s="20">
        <f t="shared" si="84"/>
        <v>5.31</v>
      </c>
      <c r="G1859" s="20">
        <f t="shared" si="85"/>
        <v>31.4</v>
      </c>
      <c r="H1859" s="26">
        <f>LOOKUP(B1859,'Batch 10'!$K$34:$K$606,'Batch 10'!$P$34:$P$606)</f>
        <v>0.39400000000000002</v>
      </c>
      <c r="I1859" s="28">
        <f t="shared" si="86"/>
        <v>44.456300000000084</v>
      </c>
    </row>
    <row r="1860" spans="2:9" ht="20.100000000000001" customHeight="1" x14ac:dyDescent="0.2">
      <c r="B1860" s="20">
        <v>87</v>
      </c>
      <c r="C1860" s="20">
        <v>1844</v>
      </c>
      <c r="D1860" s="20">
        <f>LOOKUP(B1860,'Batch 10'!$K$34:$K$606,'Batch 10'!$L$34:$L$606)</f>
        <v>5280</v>
      </c>
      <c r="E1860" s="20">
        <f>LOOKUP(B1860,'Batch 10'!$C$34:$C$625,'Batch 10'!$E$34:$E$625)</f>
        <v>31400</v>
      </c>
      <c r="F1860" s="20">
        <f t="shared" si="84"/>
        <v>5.28</v>
      </c>
      <c r="G1860" s="20">
        <f t="shared" si="85"/>
        <v>31.4</v>
      </c>
      <c r="H1860" s="26">
        <f>LOOKUP(B1860,'Batch 10'!$K$34:$K$606,'Batch 10'!$P$34:$P$606)</f>
        <v>0.39500000000000002</v>
      </c>
      <c r="I1860" s="28">
        <f t="shared" si="86"/>
        <v>44.479970000000087</v>
      </c>
    </row>
    <row r="1861" spans="2:9" ht="20.100000000000001" customHeight="1" x14ac:dyDescent="0.2">
      <c r="B1861" s="20">
        <v>88</v>
      </c>
      <c r="C1861" s="20">
        <v>1845</v>
      </c>
      <c r="D1861" s="20">
        <f>LOOKUP(B1861,'Batch 10'!$K$34:$K$606,'Batch 10'!$L$34:$L$606)</f>
        <v>5250</v>
      </c>
      <c r="E1861" s="20">
        <f>LOOKUP(B1861,'Batch 10'!$C$34:$C$625,'Batch 10'!$E$34:$E$625)</f>
        <v>31400</v>
      </c>
      <c r="F1861" s="20">
        <f t="shared" si="84"/>
        <v>5.25</v>
      </c>
      <c r="G1861" s="20">
        <f t="shared" si="85"/>
        <v>31.4</v>
      </c>
      <c r="H1861" s="26">
        <f>LOOKUP(B1861,'Batch 10'!$K$34:$K$606,'Batch 10'!$P$34:$P$606)</f>
        <v>0.39550000000000002</v>
      </c>
      <c r="I1861" s="28">
        <f t="shared" si="86"/>
        <v>44.50368500000009</v>
      </c>
    </row>
    <row r="1862" spans="2:9" ht="20.100000000000001" customHeight="1" x14ac:dyDescent="0.2">
      <c r="B1862" s="20">
        <v>89</v>
      </c>
      <c r="C1862" s="20">
        <v>1846</v>
      </c>
      <c r="D1862" s="20">
        <f>LOOKUP(B1862,'Batch 10'!$K$34:$K$606,'Batch 10'!$L$34:$L$606)</f>
        <v>5220</v>
      </c>
      <c r="E1862" s="20">
        <f>LOOKUP(B1862,'Batch 10'!$C$34:$C$625,'Batch 10'!$E$34:$E$625)</f>
        <v>31400</v>
      </c>
      <c r="F1862" s="20">
        <f t="shared" si="84"/>
        <v>5.22</v>
      </c>
      <c r="G1862" s="20">
        <f t="shared" si="85"/>
        <v>31.4</v>
      </c>
      <c r="H1862" s="26">
        <f>LOOKUP(B1862,'Batch 10'!$K$34:$K$606,'Batch 10'!$P$34:$P$606)</f>
        <v>0.39550000000000002</v>
      </c>
      <c r="I1862" s="28">
        <f t="shared" si="86"/>
        <v>44.52741500000009</v>
      </c>
    </row>
    <row r="1863" spans="2:9" ht="20.100000000000001" customHeight="1" x14ac:dyDescent="0.2">
      <c r="B1863" s="20">
        <v>90</v>
      </c>
      <c r="C1863" s="20">
        <v>1847</v>
      </c>
      <c r="D1863" s="20">
        <f>LOOKUP(B1863,'Batch 10'!$K$34:$K$606,'Batch 10'!$L$34:$L$606)</f>
        <v>5190</v>
      </c>
      <c r="E1863" s="20">
        <f>LOOKUP(B1863,'Batch 10'!$C$34:$C$625,'Batch 10'!$E$34:$E$625)</f>
        <v>31400</v>
      </c>
      <c r="F1863" s="20">
        <f t="shared" si="84"/>
        <v>5.19</v>
      </c>
      <c r="G1863" s="20">
        <f t="shared" si="85"/>
        <v>31.4</v>
      </c>
      <c r="H1863" s="26">
        <f>LOOKUP(B1863,'Batch 10'!$K$34:$K$606,'Batch 10'!$P$34:$P$606)</f>
        <v>0.39550000000000002</v>
      </c>
      <c r="I1863" s="28">
        <f t="shared" si="86"/>
        <v>44.551145000000091</v>
      </c>
    </row>
    <row r="1864" spans="2:9" ht="20.100000000000001" customHeight="1" x14ac:dyDescent="0.2">
      <c r="B1864" s="20">
        <v>91</v>
      </c>
      <c r="C1864" s="20">
        <v>1848</v>
      </c>
      <c r="D1864" s="20">
        <f>LOOKUP(B1864,'Batch 10'!$K$34:$K$606,'Batch 10'!$L$34:$L$606)</f>
        <v>5160</v>
      </c>
      <c r="E1864" s="20">
        <f>LOOKUP(B1864,'Batch 10'!$C$34:$C$625,'Batch 10'!$E$34:$E$625)</f>
        <v>31400</v>
      </c>
      <c r="F1864" s="20">
        <f t="shared" si="84"/>
        <v>5.16</v>
      </c>
      <c r="G1864" s="20">
        <f t="shared" si="85"/>
        <v>31.4</v>
      </c>
      <c r="H1864" s="26">
        <f>LOOKUP(B1864,'Batch 10'!$K$34:$K$606,'Batch 10'!$P$34:$P$606)</f>
        <v>0.39450000000000007</v>
      </c>
      <c r="I1864" s="28">
        <f t="shared" si="86"/>
        <v>44.574845000000089</v>
      </c>
    </row>
    <row r="1865" spans="2:9" ht="20.100000000000001" customHeight="1" x14ac:dyDescent="0.2">
      <c r="B1865" s="20">
        <v>92</v>
      </c>
      <c r="C1865" s="20">
        <v>1849</v>
      </c>
      <c r="D1865" s="20">
        <f>LOOKUP(B1865,'Batch 10'!$K$34:$K$606,'Batch 10'!$L$34:$L$606)</f>
        <v>5130</v>
      </c>
      <c r="E1865" s="20">
        <f>LOOKUP(B1865,'Batch 10'!$C$34:$C$625,'Batch 10'!$E$34:$E$625)</f>
        <v>31400</v>
      </c>
      <c r="F1865" s="20">
        <f t="shared" si="84"/>
        <v>5.13</v>
      </c>
      <c r="G1865" s="20">
        <f t="shared" si="85"/>
        <v>31.4</v>
      </c>
      <c r="H1865" s="26">
        <f>LOOKUP(B1865,'Batch 10'!$K$34:$K$606,'Batch 10'!$P$34:$P$606)</f>
        <v>0.39200000000000002</v>
      </c>
      <c r="I1865" s="28">
        <f t="shared" si="86"/>
        <v>44.598440000000089</v>
      </c>
    </row>
    <row r="1866" spans="2:9" ht="20.100000000000001" customHeight="1" x14ac:dyDescent="0.2">
      <c r="B1866" s="20">
        <v>93</v>
      </c>
      <c r="C1866" s="20">
        <v>1850</v>
      </c>
      <c r="D1866" s="20">
        <f>LOOKUP(B1866,'Batch 10'!$K$34:$K$606,'Batch 10'!$L$34:$L$606)</f>
        <v>5100</v>
      </c>
      <c r="E1866" s="20">
        <f>LOOKUP(B1866,'Batch 10'!$C$34:$C$625,'Batch 10'!$E$34:$E$625)</f>
        <v>31400</v>
      </c>
      <c r="F1866" s="20">
        <f t="shared" si="84"/>
        <v>5.0999999999999996</v>
      </c>
      <c r="G1866" s="20">
        <f t="shared" si="85"/>
        <v>31.4</v>
      </c>
      <c r="H1866" s="26">
        <f>LOOKUP(B1866,'Batch 10'!$K$34:$K$606,'Batch 10'!$P$34:$P$606)</f>
        <v>0.39350000000000002</v>
      </c>
      <c r="I1866" s="28">
        <f t="shared" si="86"/>
        <v>44.622005000000087</v>
      </c>
    </row>
    <row r="1867" spans="2:9" ht="20.100000000000001" customHeight="1" x14ac:dyDescent="0.2">
      <c r="B1867" s="20">
        <v>94</v>
      </c>
      <c r="C1867" s="20">
        <v>1851</v>
      </c>
      <c r="D1867" s="20">
        <f>LOOKUP(B1867,'Batch 10'!$K$34:$K$606,'Batch 10'!$L$34:$L$606)</f>
        <v>5070</v>
      </c>
      <c r="E1867" s="20">
        <f>LOOKUP(B1867,'Batch 10'!$C$34:$C$625,'Batch 10'!$E$34:$E$625)</f>
        <v>31400</v>
      </c>
      <c r="F1867" s="20">
        <f t="shared" si="84"/>
        <v>5.07</v>
      </c>
      <c r="G1867" s="20">
        <f t="shared" si="85"/>
        <v>31.4</v>
      </c>
      <c r="H1867" s="26">
        <f>LOOKUP(B1867,'Batch 10'!$K$34:$K$606,'Batch 10'!$P$34:$P$606)</f>
        <v>0.39400000000000002</v>
      </c>
      <c r="I1867" s="28">
        <f t="shared" si="86"/>
        <v>44.645630000000089</v>
      </c>
    </row>
    <row r="1868" spans="2:9" ht="20.100000000000001" customHeight="1" x14ac:dyDescent="0.2">
      <c r="B1868" s="20">
        <v>95</v>
      </c>
      <c r="C1868" s="20">
        <v>1852</v>
      </c>
      <c r="D1868" s="20">
        <f>LOOKUP(B1868,'Batch 10'!$K$34:$K$606,'Batch 10'!$L$34:$L$606)</f>
        <v>5040</v>
      </c>
      <c r="E1868" s="20">
        <f>LOOKUP(B1868,'Batch 10'!$C$34:$C$625,'Batch 10'!$E$34:$E$625)</f>
        <v>31400</v>
      </c>
      <c r="F1868" s="20">
        <f t="shared" si="84"/>
        <v>5.04</v>
      </c>
      <c r="G1868" s="20">
        <f t="shared" si="85"/>
        <v>31.4</v>
      </c>
      <c r="H1868" s="26">
        <f>LOOKUP(B1868,'Batch 10'!$K$34:$K$606,'Batch 10'!$P$34:$P$606)</f>
        <v>0.39550000000000002</v>
      </c>
      <c r="I1868" s="28">
        <f t="shared" si="86"/>
        <v>44.66931500000009</v>
      </c>
    </row>
    <row r="1869" spans="2:9" ht="20.100000000000001" customHeight="1" x14ac:dyDescent="0.2">
      <c r="B1869" s="20">
        <v>96</v>
      </c>
      <c r="C1869" s="20">
        <v>1853</v>
      </c>
      <c r="D1869" s="20">
        <f>LOOKUP(B1869,'Batch 10'!$K$34:$K$606,'Batch 10'!$L$34:$L$606)</f>
        <v>5010</v>
      </c>
      <c r="E1869" s="20">
        <f>LOOKUP(B1869,'Batch 10'!$C$34:$C$625,'Batch 10'!$E$34:$E$625)</f>
        <v>31400</v>
      </c>
      <c r="F1869" s="20">
        <f t="shared" si="84"/>
        <v>5.01</v>
      </c>
      <c r="G1869" s="20">
        <f t="shared" si="85"/>
        <v>31.4</v>
      </c>
      <c r="H1869" s="26">
        <f>LOOKUP(B1869,'Batch 10'!$K$34:$K$606,'Batch 10'!$P$34:$P$606)</f>
        <v>0.39550000000000002</v>
      </c>
      <c r="I1869" s="28">
        <f t="shared" si="86"/>
        <v>44.69304500000009</v>
      </c>
    </row>
    <row r="1870" spans="2:9" ht="20.100000000000001" customHeight="1" x14ac:dyDescent="0.2">
      <c r="B1870" s="20">
        <v>97</v>
      </c>
      <c r="C1870" s="20">
        <v>1854</v>
      </c>
      <c r="D1870" s="20">
        <f>LOOKUP(B1870,'Batch 10'!$K$34:$K$606,'Batch 10'!$L$34:$L$606)</f>
        <v>4980</v>
      </c>
      <c r="E1870" s="20">
        <f>LOOKUP(B1870,'Batch 10'!$C$34:$C$625,'Batch 10'!$E$34:$E$625)</f>
        <v>31400</v>
      </c>
      <c r="F1870" s="20">
        <f t="shared" si="84"/>
        <v>4.9800000000000004</v>
      </c>
      <c r="G1870" s="20">
        <f t="shared" si="85"/>
        <v>31.4</v>
      </c>
      <c r="H1870" s="26">
        <f>LOOKUP(B1870,'Batch 10'!$K$34:$K$606,'Batch 10'!$P$34:$P$606)</f>
        <v>0.39550000000000002</v>
      </c>
      <c r="I1870" s="28">
        <f t="shared" si="86"/>
        <v>44.716775000000091</v>
      </c>
    </row>
    <row r="1871" spans="2:9" ht="20.100000000000001" customHeight="1" x14ac:dyDescent="0.2">
      <c r="B1871" s="20">
        <v>98</v>
      </c>
      <c r="C1871" s="20">
        <v>1855</v>
      </c>
      <c r="D1871" s="20">
        <f>LOOKUP(B1871,'Batch 10'!$K$34:$K$606,'Batch 10'!$L$34:$L$606)</f>
        <v>4950</v>
      </c>
      <c r="E1871" s="20">
        <f>LOOKUP(B1871,'Batch 10'!$C$34:$C$625,'Batch 10'!$E$34:$E$625)</f>
        <v>31400</v>
      </c>
      <c r="F1871" s="20">
        <f t="shared" si="84"/>
        <v>4.95</v>
      </c>
      <c r="G1871" s="20">
        <f t="shared" si="85"/>
        <v>31.4</v>
      </c>
      <c r="H1871" s="26">
        <f>LOOKUP(B1871,'Batch 10'!$K$34:$K$606,'Batch 10'!$P$34:$P$606)</f>
        <v>0.39633333333333337</v>
      </c>
      <c r="I1871" s="28">
        <f t="shared" si="86"/>
        <v>44.740530000000092</v>
      </c>
    </row>
    <row r="1872" spans="2:9" ht="20.100000000000001" customHeight="1" x14ac:dyDescent="0.2">
      <c r="B1872" s="20">
        <v>99</v>
      </c>
      <c r="C1872" s="20">
        <v>1856</v>
      </c>
      <c r="D1872" s="20">
        <f>LOOKUP(B1872,'Batch 10'!$K$34:$K$606,'Batch 10'!$L$34:$L$606)</f>
        <v>4910</v>
      </c>
      <c r="E1872" s="20">
        <f>LOOKUP(B1872,'Batch 10'!$C$34:$C$625,'Batch 10'!$E$34:$E$625)</f>
        <v>31400</v>
      </c>
      <c r="F1872" s="20">
        <f t="shared" si="84"/>
        <v>4.91</v>
      </c>
      <c r="G1872" s="20">
        <f t="shared" si="85"/>
        <v>31.4</v>
      </c>
      <c r="H1872" s="26">
        <f>LOOKUP(B1872,'Batch 10'!$K$34:$K$606,'Batch 10'!$P$34:$P$606)</f>
        <v>0.39750000000000002</v>
      </c>
      <c r="I1872" s="28">
        <f t="shared" si="86"/>
        <v>44.764345000000091</v>
      </c>
    </row>
    <row r="1873" spans="2:9" ht="20.100000000000001" customHeight="1" x14ac:dyDescent="0.2">
      <c r="B1873" s="20">
        <v>100</v>
      </c>
      <c r="C1873" s="20">
        <v>1857</v>
      </c>
      <c r="D1873" s="20">
        <f>LOOKUP(B1873,'Batch 10'!$K$34:$K$606,'Batch 10'!$L$34:$L$606)</f>
        <v>4880</v>
      </c>
      <c r="E1873" s="20">
        <f>LOOKUP(B1873,'Batch 10'!$C$34:$C$625,'Batch 10'!$E$34:$E$625)</f>
        <v>31400</v>
      </c>
      <c r="F1873" s="20">
        <f t="shared" ref="F1873:F1936" si="87">D1873/1000</f>
        <v>4.88</v>
      </c>
      <c r="G1873" s="20">
        <f t="shared" ref="G1873:G1936" si="88">E1873/1000</f>
        <v>31.4</v>
      </c>
      <c r="H1873" s="26">
        <f>LOOKUP(B1873,'Batch 10'!$K$34:$K$606,'Batch 10'!$P$34:$P$606)</f>
        <v>0.39750000000000002</v>
      </c>
      <c r="I1873" s="28">
        <f t="shared" si="86"/>
        <v>44.788195000000094</v>
      </c>
    </row>
    <row r="1874" spans="2:9" ht="20.100000000000001" customHeight="1" x14ac:dyDescent="0.2">
      <c r="B1874" s="20">
        <v>101</v>
      </c>
      <c r="C1874" s="20">
        <v>1858</v>
      </c>
      <c r="D1874" s="20">
        <f>LOOKUP(B1874,'Batch 10'!$K$34:$K$606,'Batch 10'!$L$34:$L$606)</f>
        <v>4850</v>
      </c>
      <c r="E1874" s="20">
        <f>LOOKUP(B1874,'Batch 10'!$C$34:$C$625,'Batch 10'!$E$34:$E$625)</f>
        <v>31400</v>
      </c>
      <c r="F1874" s="20">
        <f t="shared" si="87"/>
        <v>4.8499999999999996</v>
      </c>
      <c r="G1874" s="20">
        <f t="shared" si="88"/>
        <v>31.4</v>
      </c>
      <c r="H1874" s="26">
        <f>LOOKUP(B1874,'Batch 10'!$K$34:$K$606,'Batch 10'!$P$34:$P$606)</f>
        <v>0.39766666666666667</v>
      </c>
      <c r="I1874" s="28">
        <f t="shared" ref="I1874:I1937" si="89">AVERAGE(H1874,H1873)*((C1874-C1873)/60)*3.6+I1873</f>
        <v>44.812050000000092</v>
      </c>
    </row>
    <row r="1875" spans="2:9" ht="20.100000000000001" customHeight="1" x14ac:dyDescent="0.2">
      <c r="B1875" s="20">
        <v>102</v>
      </c>
      <c r="C1875" s="20">
        <v>1859</v>
      </c>
      <c r="D1875" s="20">
        <f>LOOKUP(B1875,'Batch 10'!$K$34:$K$606,'Batch 10'!$L$34:$L$606)</f>
        <v>4820</v>
      </c>
      <c r="E1875" s="20">
        <f>LOOKUP(B1875,'Batch 10'!$C$34:$C$625,'Batch 10'!$E$34:$E$625)</f>
        <v>31400</v>
      </c>
      <c r="F1875" s="20">
        <f t="shared" si="87"/>
        <v>4.82</v>
      </c>
      <c r="G1875" s="20">
        <f t="shared" si="88"/>
        <v>31.4</v>
      </c>
      <c r="H1875" s="26">
        <f>LOOKUP(B1875,'Batch 10'!$K$34:$K$606,'Batch 10'!$P$34:$P$606)</f>
        <v>0.39650000000000002</v>
      </c>
      <c r="I1875" s="28">
        <f t="shared" si="89"/>
        <v>44.835875000000094</v>
      </c>
    </row>
    <row r="1876" spans="2:9" ht="20.100000000000001" customHeight="1" x14ac:dyDescent="0.2">
      <c r="B1876" s="20">
        <v>103</v>
      </c>
      <c r="C1876" s="20">
        <v>1860</v>
      </c>
      <c r="D1876" s="20">
        <f>LOOKUP(B1876,'Batch 10'!$K$34:$K$606,'Batch 10'!$L$34:$L$606)</f>
        <v>4790</v>
      </c>
      <c r="E1876" s="20">
        <f>LOOKUP(B1876,'Batch 10'!$C$34:$C$625,'Batch 10'!$E$34:$E$625)</f>
        <v>31400</v>
      </c>
      <c r="F1876" s="20">
        <f t="shared" si="87"/>
        <v>4.79</v>
      </c>
      <c r="G1876" s="20">
        <f t="shared" si="88"/>
        <v>31.4</v>
      </c>
      <c r="H1876" s="26">
        <f>LOOKUP(B1876,'Batch 10'!$K$34:$K$606,'Batch 10'!$P$34:$P$606)</f>
        <v>0.39750000000000002</v>
      </c>
      <c r="I1876" s="28">
        <f t="shared" si="89"/>
        <v>44.859695000000094</v>
      </c>
    </row>
    <row r="1877" spans="2:9" ht="20.100000000000001" customHeight="1" x14ac:dyDescent="0.2">
      <c r="B1877" s="20">
        <v>104</v>
      </c>
      <c r="C1877" s="20">
        <v>1861</v>
      </c>
      <c r="D1877" s="20">
        <f>LOOKUP(B1877,'Batch 10'!$K$34:$K$606,'Batch 10'!$L$34:$L$606)</f>
        <v>4770</v>
      </c>
      <c r="E1877" s="20">
        <f>LOOKUP(B1877,'Batch 10'!$C$34:$C$625,'Batch 10'!$E$34:$E$625)</f>
        <v>31500</v>
      </c>
      <c r="F1877" s="20">
        <f t="shared" si="87"/>
        <v>4.7699999999999996</v>
      </c>
      <c r="G1877" s="20">
        <f t="shared" si="88"/>
        <v>31.5</v>
      </c>
      <c r="H1877" s="26">
        <f>LOOKUP(B1877,'Batch 10'!$K$34:$K$606,'Batch 10'!$P$34:$P$606)</f>
        <v>0.39650000000000002</v>
      </c>
      <c r="I1877" s="28">
        <f t="shared" si="89"/>
        <v>44.883515000000095</v>
      </c>
    </row>
    <row r="1878" spans="2:9" ht="20.100000000000001" customHeight="1" x14ac:dyDescent="0.2">
      <c r="B1878" s="20">
        <v>105</v>
      </c>
      <c r="C1878" s="20">
        <v>1862</v>
      </c>
      <c r="D1878" s="20">
        <f>LOOKUP(B1878,'Batch 10'!$K$34:$K$606,'Batch 10'!$L$34:$L$606)</f>
        <v>4740</v>
      </c>
      <c r="E1878" s="20">
        <f>LOOKUP(B1878,'Batch 10'!$C$34:$C$625,'Batch 10'!$E$34:$E$625)</f>
        <v>31400</v>
      </c>
      <c r="F1878" s="20">
        <f t="shared" si="87"/>
        <v>4.74</v>
      </c>
      <c r="G1878" s="20">
        <f t="shared" si="88"/>
        <v>31.4</v>
      </c>
      <c r="H1878" s="26">
        <f>LOOKUP(B1878,'Batch 10'!$K$34:$K$606,'Batch 10'!$P$34:$P$606)</f>
        <v>0.39800000000000002</v>
      </c>
      <c r="I1878" s="28">
        <f t="shared" si="89"/>
        <v>44.907350000000093</v>
      </c>
    </row>
    <row r="1879" spans="2:9" ht="20.100000000000001" customHeight="1" x14ac:dyDescent="0.2">
      <c r="B1879" s="20">
        <v>106</v>
      </c>
      <c r="C1879" s="20">
        <v>1863</v>
      </c>
      <c r="D1879" s="20">
        <f>LOOKUP(B1879,'Batch 10'!$K$34:$K$606,'Batch 10'!$L$34:$L$606)</f>
        <v>4710</v>
      </c>
      <c r="E1879" s="20">
        <f>LOOKUP(B1879,'Batch 10'!$C$34:$C$625,'Batch 10'!$E$34:$E$625)</f>
        <v>31500</v>
      </c>
      <c r="F1879" s="20">
        <f t="shared" si="87"/>
        <v>4.71</v>
      </c>
      <c r="G1879" s="20">
        <f t="shared" si="88"/>
        <v>31.5</v>
      </c>
      <c r="H1879" s="26">
        <f>LOOKUP(B1879,'Batch 10'!$K$34:$K$606,'Batch 10'!$P$34:$P$606)</f>
        <v>0.39850000000000008</v>
      </c>
      <c r="I1879" s="28">
        <f t="shared" si="89"/>
        <v>44.931245000000096</v>
      </c>
    </row>
    <row r="1880" spans="2:9" ht="20.100000000000001" customHeight="1" x14ac:dyDescent="0.2">
      <c r="B1880" s="20">
        <v>107</v>
      </c>
      <c r="C1880" s="20">
        <v>1864</v>
      </c>
      <c r="D1880" s="20">
        <f>LOOKUP(B1880,'Batch 10'!$K$34:$K$606,'Batch 10'!$L$34:$L$606)</f>
        <v>4680</v>
      </c>
      <c r="E1880" s="20">
        <f>LOOKUP(B1880,'Batch 10'!$C$34:$C$625,'Batch 10'!$E$34:$E$625)</f>
        <v>31500</v>
      </c>
      <c r="F1880" s="20">
        <f t="shared" si="87"/>
        <v>4.68</v>
      </c>
      <c r="G1880" s="20">
        <f t="shared" si="88"/>
        <v>31.5</v>
      </c>
      <c r="H1880" s="26">
        <f>LOOKUP(B1880,'Batch 10'!$K$34:$K$606,'Batch 10'!$P$34:$P$606)</f>
        <v>0.39950000000000002</v>
      </c>
      <c r="I1880" s="28">
        <f t="shared" si="89"/>
        <v>44.9551850000001</v>
      </c>
    </row>
    <row r="1881" spans="2:9" ht="20.100000000000001" customHeight="1" x14ac:dyDescent="0.2">
      <c r="B1881" s="20">
        <v>108</v>
      </c>
      <c r="C1881" s="20">
        <v>1865</v>
      </c>
      <c r="D1881" s="20">
        <f>LOOKUP(B1881,'Batch 10'!$K$34:$K$606,'Batch 10'!$L$34:$L$606)</f>
        <v>4660</v>
      </c>
      <c r="E1881" s="20">
        <f>LOOKUP(B1881,'Batch 10'!$C$34:$C$625,'Batch 10'!$E$34:$E$625)</f>
        <v>31500</v>
      </c>
      <c r="F1881" s="20">
        <f t="shared" si="87"/>
        <v>4.66</v>
      </c>
      <c r="G1881" s="20">
        <f t="shared" si="88"/>
        <v>31.5</v>
      </c>
      <c r="H1881" s="26">
        <f>LOOKUP(B1881,'Batch 10'!$K$34:$K$606,'Batch 10'!$P$34:$P$606)</f>
        <v>0.39950000000000002</v>
      </c>
      <c r="I1881" s="28">
        <f t="shared" si="89"/>
        <v>44.979155000000098</v>
      </c>
    </row>
    <row r="1882" spans="2:9" ht="20.100000000000001" customHeight="1" x14ac:dyDescent="0.2">
      <c r="B1882" s="20">
        <v>109</v>
      </c>
      <c r="C1882" s="20">
        <v>1866</v>
      </c>
      <c r="D1882" s="20">
        <f>LOOKUP(B1882,'Batch 10'!$K$34:$K$606,'Batch 10'!$L$34:$L$606)</f>
        <v>4630</v>
      </c>
      <c r="E1882" s="20">
        <f>LOOKUP(B1882,'Batch 10'!$C$34:$C$625,'Batch 10'!$E$34:$E$625)</f>
        <v>31500</v>
      </c>
      <c r="F1882" s="20">
        <f t="shared" si="87"/>
        <v>4.63</v>
      </c>
      <c r="G1882" s="20">
        <f t="shared" si="88"/>
        <v>31.5</v>
      </c>
      <c r="H1882" s="26">
        <f>LOOKUP(B1882,'Batch 10'!$K$34:$K$606,'Batch 10'!$P$34:$P$606)</f>
        <v>0.4</v>
      </c>
      <c r="I1882" s="28">
        <f t="shared" si="89"/>
        <v>45.003140000000101</v>
      </c>
    </row>
    <row r="1883" spans="2:9" ht="20.100000000000001" customHeight="1" x14ac:dyDescent="0.2">
      <c r="B1883" s="20">
        <v>110</v>
      </c>
      <c r="C1883" s="20">
        <v>1867</v>
      </c>
      <c r="D1883" s="20">
        <f>LOOKUP(B1883,'Batch 10'!$K$34:$K$606,'Batch 10'!$L$34:$L$606)</f>
        <v>4600</v>
      </c>
      <c r="E1883" s="20">
        <f>LOOKUP(B1883,'Batch 10'!$C$34:$C$625,'Batch 10'!$E$34:$E$625)</f>
        <v>31500</v>
      </c>
      <c r="F1883" s="20">
        <f t="shared" si="87"/>
        <v>4.5999999999999996</v>
      </c>
      <c r="G1883" s="20">
        <f t="shared" si="88"/>
        <v>31.5</v>
      </c>
      <c r="H1883" s="26">
        <f>LOOKUP(B1883,'Batch 10'!$K$34:$K$606,'Batch 10'!$P$34:$P$606)</f>
        <v>0.40050000000000002</v>
      </c>
      <c r="I1883" s="28">
        <f t="shared" si="89"/>
        <v>45.0271550000001</v>
      </c>
    </row>
    <row r="1884" spans="2:9" ht="20.100000000000001" customHeight="1" x14ac:dyDescent="0.2">
      <c r="B1884" s="20">
        <v>111</v>
      </c>
      <c r="C1884" s="20">
        <v>1868</v>
      </c>
      <c r="D1884" s="20">
        <f>LOOKUP(B1884,'Batch 10'!$K$34:$K$606,'Batch 10'!$L$34:$L$606)</f>
        <v>4570</v>
      </c>
      <c r="E1884" s="20">
        <f>LOOKUP(B1884,'Batch 10'!$C$34:$C$625,'Batch 10'!$E$34:$E$625)</f>
        <v>31500</v>
      </c>
      <c r="F1884" s="20">
        <f t="shared" si="87"/>
        <v>4.57</v>
      </c>
      <c r="G1884" s="20">
        <f t="shared" si="88"/>
        <v>31.5</v>
      </c>
      <c r="H1884" s="26">
        <f>LOOKUP(B1884,'Batch 10'!$K$34:$K$606,'Batch 10'!$P$34:$P$606)</f>
        <v>0.40250000000000008</v>
      </c>
      <c r="I1884" s="28">
        <f t="shared" si="89"/>
        <v>45.051245000000101</v>
      </c>
    </row>
    <row r="1885" spans="2:9" ht="20.100000000000001" customHeight="1" x14ac:dyDescent="0.2">
      <c r="B1885" s="20">
        <v>112</v>
      </c>
      <c r="C1885" s="20">
        <v>1869</v>
      </c>
      <c r="D1885" s="20">
        <f>LOOKUP(B1885,'Batch 10'!$K$34:$K$606,'Batch 10'!$L$34:$L$606)</f>
        <v>4540</v>
      </c>
      <c r="E1885" s="20">
        <f>LOOKUP(B1885,'Batch 10'!$C$34:$C$625,'Batch 10'!$E$34:$E$625)</f>
        <v>31500</v>
      </c>
      <c r="F1885" s="20">
        <f t="shared" si="87"/>
        <v>4.54</v>
      </c>
      <c r="G1885" s="20">
        <f t="shared" si="88"/>
        <v>31.5</v>
      </c>
      <c r="H1885" s="26">
        <f>LOOKUP(B1885,'Batch 10'!$K$34:$K$606,'Batch 10'!$P$34:$P$606)</f>
        <v>0.40250000000000008</v>
      </c>
      <c r="I1885" s="28">
        <f t="shared" si="89"/>
        <v>45.0753950000001</v>
      </c>
    </row>
    <row r="1886" spans="2:9" ht="20.100000000000001" customHeight="1" x14ac:dyDescent="0.2">
      <c r="B1886" s="20">
        <v>113</v>
      </c>
      <c r="C1886" s="20">
        <v>1870</v>
      </c>
      <c r="D1886" s="20">
        <f>LOOKUP(B1886,'Batch 10'!$K$34:$K$606,'Batch 10'!$L$34:$L$606)</f>
        <v>4520</v>
      </c>
      <c r="E1886" s="20">
        <f>LOOKUP(B1886,'Batch 10'!$C$34:$C$625,'Batch 10'!$E$34:$E$625)</f>
        <v>31500</v>
      </c>
      <c r="F1886" s="20">
        <f t="shared" si="87"/>
        <v>4.5199999999999996</v>
      </c>
      <c r="G1886" s="20">
        <f t="shared" si="88"/>
        <v>31.5</v>
      </c>
      <c r="H1886" s="26">
        <f>LOOKUP(B1886,'Batch 10'!$K$34:$K$606,'Batch 10'!$P$34:$P$606)</f>
        <v>0.40350000000000003</v>
      </c>
      <c r="I1886" s="28">
        <f t="shared" si="89"/>
        <v>45.099575000000101</v>
      </c>
    </row>
    <row r="1887" spans="2:9" ht="20.100000000000001" customHeight="1" x14ac:dyDescent="0.2">
      <c r="B1887" s="20">
        <v>114</v>
      </c>
      <c r="C1887" s="20">
        <v>1871</v>
      </c>
      <c r="D1887" s="20">
        <f>LOOKUP(B1887,'Batch 10'!$K$34:$K$606,'Batch 10'!$L$34:$L$606)</f>
        <v>4480</v>
      </c>
      <c r="E1887" s="20">
        <f>LOOKUP(B1887,'Batch 10'!$C$34:$C$625,'Batch 10'!$E$34:$E$625)</f>
        <v>31500</v>
      </c>
      <c r="F1887" s="20">
        <f t="shared" si="87"/>
        <v>4.4800000000000004</v>
      </c>
      <c r="G1887" s="20">
        <f t="shared" si="88"/>
        <v>31.5</v>
      </c>
      <c r="H1887" s="26">
        <f>LOOKUP(B1887,'Batch 10'!$K$34:$K$606,'Batch 10'!$P$34:$P$606)</f>
        <v>0.40300000000000002</v>
      </c>
      <c r="I1887" s="28">
        <f t="shared" si="89"/>
        <v>45.1237700000001</v>
      </c>
    </row>
    <row r="1888" spans="2:9" ht="20.100000000000001" customHeight="1" x14ac:dyDescent="0.2">
      <c r="B1888" s="20">
        <v>115</v>
      </c>
      <c r="C1888" s="20">
        <v>1872</v>
      </c>
      <c r="D1888" s="20">
        <f>LOOKUP(B1888,'Batch 10'!$K$34:$K$606,'Batch 10'!$L$34:$L$606)</f>
        <v>4460</v>
      </c>
      <c r="E1888" s="20">
        <f>LOOKUP(B1888,'Batch 10'!$C$34:$C$625,'Batch 10'!$E$34:$E$625)</f>
        <v>31500</v>
      </c>
      <c r="F1888" s="20">
        <f t="shared" si="87"/>
        <v>4.46</v>
      </c>
      <c r="G1888" s="20">
        <f t="shared" si="88"/>
        <v>31.5</v>
      </c>
      <c r="H1888" s="26">
        <f>LOOKUP(B1888,'Batch 10'!$K$34:$K$606,'Batch 10'!$P$34:$P$606)</f>
        <v>0.40400000000000003</v>
      </c>
      <c r="I1888" s="28">
        <f t="shared" si="89"/>
        <v>45.147980000000096</v>
      </c>
    </row>
    <row r="1889" spans="2:9" ht="20.100000000000001" customHeight="1" x14ac:dyDescent="0.2">
      <c r="B1889" s="20">
        <v>116</v>
      </c>
      <c r="C1889" s="20">
        <v>1873</v>
      </c>
      <c r="D1889" s="20">
        <f>LOOKUP(B1889,'Batch 10'!$K$34:$K$606,'Batch 10'!$L$34:$L$606)</f>
        <v>4420</v>
      </c>
      <c r="E1889" s="20">
        <f>LOOKUP(B1889,'Batch 10'!$C$34:$C$625,'Batch 10'!$E$34:$E$625)</f>
        <v>31500</v>
      </c>
      <c r="F1889" s="20">
        <f t="shared" si="87"/>
        <v>4.42</v>
      </c>
      <c r="G1889" s="20">
        <f t="shared" si="88"/>
        <v>31.5</v>
      </c>
      <c r="H1889" s="26">
        <f>LOOKUP(B1889,'Batch 10'!$K$34:$K$606,'Batch 10'!$P$34:$P$606)</f>
        <v>0.40549999999999997</v>
      </c>
      <c r="I1889" s="28">
        <f t="shared" si="89"/>
        <v>45.172265000000095</v>
      </c>
    </row>
    <row r="1890" spans="2:9" ht="20.100000000000001" customHeight="1" x14ac:dyDescent="0.2">
      <c r="B1890" s="20">
        <v>117</v>
      </c>
      <c r="C1890" s="20">
        <v>1874</v>
      </c>
      <c r="D1890" s="20">
        <f>LOOKUP(B1890,'Batch 10'!$K$34:$K$606,'Batch 10'!$L$34:$L$606)</f>
        <v>4400</v>
      </c>
      <c r="E1890" s="20">
        <f>LOOKUP(B1890,'Batch 10'!$C$34:$C$625,'Batch 10'!$E$34:$E$625)</f>
        <v>31500</v>
      </c>
      <c r="F1890" s="20">
        <f t="shared" si="87"/>
        <v>4.4000000000000004</v>
      </c>
      <c r="G1890" s="20">
        <f t="shared" si="88"/>
        <v>31.5</v>
      </c>
      <c r="H1890" s="26">
        <f>LOOKUP(B1890,'Batch 10'!$K$34:$K$606,'Batch 10'!$P$34:$P$606)</f>
        <v>0.40599999999999997</v>
      </c>
      <c r="I1890" s="28">
        <f t="shared" si="89"/>
        <v>45.196610000000092</v>
      </c>
    </row>
    <row r="1891" spans="2:9" ht="20.100000000000001" customHeight="1" x14ac:dyDescent="0.2">
      <c r="B1891" s="20">
        <v>118</v>
      </c>
      <c r="C1891" s="20">
        <v>1875</v>
      </c>
      <c r="D1891" s="20">
        <f>LOOKUP(B1891,'Batch 10'!$K$34:$K$606,'Batch 10'!$L$34:$L$606)</f>
        <v>4370</v>
      </c>
      <c r="E1891" s="20">
        <f>LOOKUP(B1891,'Batch 10'!$C$34:$C$625,'Batch 10'!$E$34:$E$625)</f>
        <v>31500</v>
      </c>
      <c r="F1891" s="20">
        <f t="shared" si="87"/>
        <v>4.37</v>
      </c>
      <c r="G1891" s="20">
        <f t="shared" si="88"/>
        <v>31.5</v>
      </c>
      <c r="H1891" s="26">
        <f>LOOKUP(B1891,'Batch 10'!$K$34:$K$606,'Batch 10'!$P$34:$P$606)</f>
        <v>0.40599999999999997</v>
      </c>
      <c r="I1891" s="28">
        <f t="shared" si="89"/>
        <v>45.220970000000094</v>
      </c>
    </row>
    <row r="1892" spans="2:9" ht="20.100000000000001" customHeight="1" x14ac:dyDescent="0.2">
      <c r="B1892" s="20">
        <v>119</v>
      </c>
      <c r="C1892" s="20">
        <v>1876</v>
      </c>
      <c r="D1892" s="20">
        <f>LOOKUP(B1892,'Batch 10'!$K$34:$K$606,'Batch 10'!$L$34:$L$606)</f>
        <v>4340</v>
      </c>
      <c r="E1892" s="20">
        <f>LOOKUP(B1892,'Batch 10'!$C$34:$C$625,'Batch 10'!$E$34:$E$625)</f>
        <v>31500</v>
      </c>
      <c r="F1892" s="20">
        <f t="shared" si="87"/>
        <v>4.34</v>
      </c>
      <c r="G1892" s="20">
        <f t="shared" si="88"/>
        <v>31.5</v>
      </c>
      <c r="H1892" s="26">
        <f>LOOKUP(B1892,'Batch 10'!$K$34:$K$606,'Batch 10'!$P$34:$P$606)</f>
        <v>0.40599999999999997</v>
      </c>
      <c r="I1892" s="28">
        <f t="shared" si="89"/>
        <v>45.245330000000095</v>
      </c>
    </row>
    <row r="1893" spans="2:9" ht="20.100000000000001" customHeight="1" x14ac:dyDescent="0.2">
      <c r="B1893" s="20">
        <v>120</v>
      </c>
      <c r="C1893" s="20">
        <v>1877</v>
      </c>
      <c r="D1893" s="20">
        <f>LOOKUP(B1893,'Batch 10'!$K$34:$K$606,'Batch 10'!$L$34:$L$606)</f>
        <v>4310</v>
      </c>
      <c r="E1893" s="20">
        <f>LOOKUP(B1893,'Batch 10'!$C$34:$C$625,'Batch 10'!$E$34:$E$625)</f>
        <v>31500</v>
      </c>
      <c r="F1893" s="20">
        <f t="shared" si="87"/>
        <v>4.3099999999999996</v>
      </c>
      <c r="G1893" s="20">
        <f t="shared" si="88"/>
        <v>31.5</v>
      </c>
      <c r="H1893" s="26">
        <f>LOOKUP(B1893,'Batch 10'!$K$34:$K$606,'Batch 10'!$P$34:$P$606)</f>
        <v>0.40599999999999997</v>
      </c>
      <c r="I1893" s="28">
        <f t="shared" si="89"/>
        <v>45.269690000000097</v>
      </c>
    </row>
    <row r="1894" spans="2:9" ht="20.100000000000001" customHeight="1" x14ac:dyDescent="0.2">
      <c r="B1894" s="20">
        <v>121</v>
      </c>
      <c r="C1894" s="20">
        <v>1878</v>
      </c>
      <c r="D1894" s="20">
        <f>LOOKUP(B1894,'Batch 10'!$K$34:$K$606,'Batch 10'!$L$34:$L$606)</f>
        <v>4280</v>
      </c>
      <c r="E1894" s="20">
        <f>LOOKUP(B1894,'Batch 10'!$C$34:$C$625,'Batch 10'!$E$34:$E$625)</f>
        <v>31500</v>
      </c>
      <c r="F1894" s="20">
        <f t="shared" si="87"/>
        <v>4.28</v>
      </c>
      <c r="G1894" s="20">
        <f t="shared" si="88"/>
        <v>31.5</v>
      </c>
      <c r="H1894" s="26">
        <f>LOOKUP(B1894,'Batch 10'!$K$34:$K$606,'Batch 10'!$P$34:$P$606)</f>
        <v>0.40250000000000008</v>
      </c>
      <c r="I1894" s="28">
        <f t="shared" si="89"/>
        <v>45.293945000000093</v>
      </c>
    </row>
    <row r="1895" spans="2:9" ht="20.100000000000001" customHeight="1" x14ac:dyDescent="0.2">
      <c r="B1895" s="20">
        <v>122</v>
      </c>
      <c r="C1895" s="20">
        <v>1879</v>
      </c>
      <c r="D1895" s="20">
        <f>LOOKUP(B1895,'Batch 10'!$K$34:$K$606,'Batch 10'!$L$34:$L$606)</f>
        <v>4250</v>
      </c>
      <c r="E1895" s="20">
        <f>LOOKUP(B1895,'Batch 10'!$C$34:$C$625,'Batch 10'!$E$34:$E$625)</f>
        <v>31500</v>
      </c>
      <c r="F1895" s="20">
        <f t="shared" si="87"/>
        <v>4.25</v>
      </c>
      <c r="G1895" s="20">
        <f t="shared" si="88"/>
        <v>31.5</v>
      </c>
      <c r="H1895" s="26">
        <f>LOOKUP(B1895,'Batch 10'!$K$34:$K$606,'Batch 10'!$P$34:$P$606)</f>
        <v>0.40500000000000003</v>
      </c>
      <c r="I1895" s="28">
        <f t="shared" si="89"/>
        <v>45.318170000000094</v>
      </c>
    </row>
    <row r="1896" spans="2:9" ht="20.100000000000001" customHeight="1" x14ac:dyDescent="0.2">
      <c r="B1896" s="20">
        <v>123</v>
      </c>
      <c r="C1896" s="20">
        <v>1880</v>
      </c>
      <c r="D1896" s="20">
        <f>LOOKUP(B1896,'Batch 10'!$K$34:$K$606,'Batch 10'!$L$34:$L$606)</f>
        <v>4230</v>
      </c>
      <c r="E1896" s="20">
        <f>LOOKUP(B1896,'Batch 10'!$C$34:$C$625,'Batch 10'!$E$34:$E$625)</f>
        <v>31500</v>
      </c>
      <c r="F1896" s="20">
        <f t="shared" si="87"/>
        <v>4.2300000000000004</v>
      </c>
      <c r="G1896" s="20">
        <f t="shared" si="88"/>
        <v>31.5</v>
      </c>
      <c r="H1896" s="26">
        <f>LOOKUP(B1896,'Batch 10'!$K$34:$K$606,'Batch 10'!$P$34:$P$606)</f>
        <v>0.40599999999999997</v>
      </c>
      <c r="I1896" s="28">
        <f t="shared" si="89"/>
        <v>45.342500000000094</v>
      </c>
    </row>
    <row r="1897" spans="2:9" ht="20.100000000000001" customHeight="1" x14ac:dyDescent="0.2">
      <c r="B1897" s="20">
        <v>124</v>
      </c>
      <c r="C1897" s="20">
        <v>1881</v>
      </c>
      <c r="D1897" s="20">
        <f>LOOKUP(B1897,'Batch 10'!$K$34:$K$606,'Batch 10'!$L$34:$L$606)</f>
        <v>4200</v>
      </c>
      <c r="E1897" s="20">
        <f>LOOKUP(B1897,'Batch 10'!$C$34:$C$625,'Batch 10'!$E$34:$E$625)</f>
        <v>31500</v>
      </c>
      <c r="F1897" s="20">
        <f t="shared" si="87"/>
        <v>4.2</v>
      </c>
      <c r="G1897" s="20">
        <f t="shared" si="88"/>
        <v>31.5</v>
      </c>
      <c r="H1897" s="26">
        <f>LOOKUP(B1897,'Batch 10'!$K$34:$K$606,'Batch 10'!$P$34:$P$606)</f>
        <v>0.40599999999999997</v>
      </c>
      <c r="I1897" s="28">
        <f t="shared" si="89"/>
        <v>45.366860000000095</v>
      </c>
    </row>
    <row r="1898" spans="2:9" ht="20.100000000000001" customHeight="1" x14ac:dyDescent="0.2">
      <c r="B1898" s="20">
        <v>125</v>
      </c>
      <c r="C1898" s="20">
        <v>1882</v>
      </c>
      <c r="D1898" s="20">
        <f>LOOKUP(B1898,'Batch 10'!$K$34:$K$606,'Batch 10'!$L$34:$L$606)</f>
        <v>4170</v>
      </c>
      <c r="E1898" s="20">
        <f>LOOKUP(B1898,'Batch 10'!$C$34:$C$625,'Batch 10'!$E$34:$E$625)</f>
        <v>31500</v>
      </c>
      <c r="F1898" s="20">
        <f t="shared" si="87"/>
        <v>4.17</v>
      </c>
      <c r="G1898" s="20">
        <f t="shared" si="88"/>
        <v>31.5</v>
      </c>
      <c r="H1898" s="26">
        <f>LOOKUP(B1898,'Batch 10'!$K$34:$K$606,'Batch 10'!$P$34:$P$606)</f>
        <v>0.40549999999999997</v>
      </c>
      <c r="I1898" s="28">
        <f t="shared" si="89"/>
        <v>45.391205000000092</v>
      </c>
    </row>
    <row r="1899" spans="2:9" ht="20.100000000000001" customHeight="1" x14ac:dyDescent="0.2">
      <c r="B1899" s="20">
        <v>126</v>
      </c>
      <c r="C1899" s="20">
        <v>1883</v>
      </c>
      <c r="D1899" s="20">
        <f>LOOKUP(B1899,'Batch 10'!$K$34:$K$606,'Batch 10'!$L$34:$L$606)</f>
        <v>4140</v>
      </c>
      <c r="E1899" s="20">
        <f>LOOKUP(B1899,'Batch 10'!$C$34:$C$625,'Batch 10'!$E$34:$E$625)</f>
        <v>31500</v>
      </c>
      <c r="F1899" s="20">
        <f t="shared" si="87"/>
        <v>4.1399999999999997</v>
      </c>
      <c r="G1899" s="20">
        <f t="shared" si="88"/>
        <v>31.5</v>
      </c>
      <c r="H1899" s="26">
        <f>LOOKUP(B1899,'Batch 10'!$K$34:$K$606,'Batch 10'!$P$34:$P$606)</f>
        <v>0.40700000000000003</v>
      </c>
      <c r="I1899" s="28">
        <f t="shared" si="89"/>
        <v>45.415580000000091</v>
      </c>
    </row>
    <row r="1900" spans="2:9" ht="20.100000000000001" customHeight="1" x14ac:dyDescent="0.2">
      <c r="B1900" s="20">
        <v>127</v>
      </c>
      <c r="C1900" s="20">
        <v>1884</v>
      </c>
      <c r="D1900" s="20">
        <f>LOOKUP(B1900,'Batch 10'!$K$34:$K$606,'Batch 10'!$L$34:$L$606)</f>
        <v>4110</v>
      </c>
      <c r="E1900" s="20">
        <f>LOOKUP(B1900,'Batch 10'!$C$34:$C$625,'Batch 10'!$E$34:$E$625)</f>
        <v>31500</v>
      </c>
      <c r="F1900" s="20">
        <f t="shared" si="87"/>
        <v>4.1100000000000003</v>
      </c>
      <c r="G1900" s="20">
        <f t="shared" si="88"/>
        <v>31.5</v>
      </c>
      <c r="H1900" s="26">
        <f>LOOKUP(B1900,'Batch 10'!$K$34:$K$606,'Batch 10'!$P$34:$P$606)</f>
        <v>0.40966666666666668</v>
      </c>
      <c r="I1900" s="28">
        <f t="shared" si="89"/>
        <v>45.440080000000094</v>
      </c>
    </row>
    <row r="1901" spans="2:9" ht="20.100000000000001" customHeight="1" x14ac:dyDescent="0.2">
      <c r="B1901" s="20">
        <v>128</v>
      </c>
      <c r="C1901" s="20">
        <v>1885</v>
      </c>
      <c r="D1901" s="20">
        <f>LOOKUP(B1901,'Batch 10'!$K$34:$K$606,'Batch 10'!$L$34:$L$606)</f>
        <v>4080</v>
      </c>
      <c r="E1901" s="20">
        <f>LOOKUP(B1901,'Batch 10'!$C$34:$C$625,'Batch 10'!$E$34:$E$625)</f>
        <v>31500</v>
      </c>
      <c r="F1901" s="20">
        <f t="shared" si="87"/>
        <v>4.08</v>
      </c>
      <c r="G1901" s="20">
        <f t="shared" si="88"/>
        <v>31.5</v>
      </c>
      <c r="H1901" s="26">
        <f>LOOKUP(B1901,'Batch 10'!$K$34:$K$606,'Batch 10'!$P$34:$P$606)</f>
        <v>0.41</v>
      </c>
      <c r="I1901" s="28">
        <f t="shared" si="89"/>
        <v>45.464670000000098</v>
      </c>
    </row>
    <row r="1902" spans="2:9" ht="20.100000000000001" customHeight="1" x14ac:dyDescent="0.2">
      <c r="B1902" s="20">
        <v>129</v>
      </c>
      <c r="C1902" s="20">
        <v>1886</v>
      </c>
      <c r="D1902" s="20">
        <f>LOOKUP(B1902,'Batch 10'!$K$34:$K$606,'Batch 10'!$L$34:$L$606)</f>
        <v>4050</v>
      </c>
      <c r="E1902" s="20">
        <f>LOOKUP(B1902,'Batch 10'!$C$34:$C$625,'Batch 10'!$E$34:$E$625)</f>
        <v>31500</v>
      </c>
      <c r="F1902" s="20">
        <f t="shared" si="87"/>
        <v>4.05</v>
      </c>
      <c r="G1902" s="20">
        <f t="shared" si="88"/>
        <v>31.5</v>
      </c>
      <c r="H1902" s="26">
        <f>LOOKUP(B1902,'Batch 10'!$K$34:$K$606,'Batch 10'!$P$34:$P$606)</f>
        <v>0.40800000000000003</v>
      </c>
      <c r="I1902" s="28">
        <f t="shared" si="89"/>
        <v>45.489210000000099</v>
      </c>
    </row>
    <row r="1903" spans="2:9" ht="20.100000000000001" customHeight="1" x14ac:dyDescent="0.2">
      <c r="B1903" s="20">
        <v>130</v>
      </c>
      <c r="C1903" s="20">
        <v>1887</v>
      </c>
      <c r="D1903" s="20">
        <f>LOOKUP(B1903,'Batch 10'!$K$34:$K$606,'Batch 10'!$L$34:$L$606)</f>
        <v>4020</v>
      </c>
      <c r="E1903" s="20">
        <f>LOOKUP(B1903,'Batch 10'!$C$34:$C$625,'Batch 10'!$E$34:$E$625)</f>
        <v>31500</v>
      </c>
      <c r="F1903" s="20">
        <f t="shared" si="87"/>
        <v>4.0199999999999996</v>
      </c>
      <c r="G1903" s="20">
        <f t="shared" si="88"/>
        <v>31.5</v>
      </c>
      <c r="H1903" s="26">
        <f>LOOKUP(B1903,'Batch 10'!$K$34:$K$606,'Batch 10'!$P$34:$P$606)</f>
        <v>0.40850000000000003</v>
      </c>
      <c r="I1903" s="28">
        <f t="shared" si="89"/>
        <v>45.513705000000101</v>
      </c>
    </row>
    <row r="1904" spans="2:9" ht="20.100000000000001" customHeight="1" x14ac:dyDescent="0.2">
      <c r="B1904" s="20">
        <v>131</v>
      </c>
      <c r="C1904" s="20">
        <v>1888</v>
      </c>
      <c r="D1904" s="20">
        <f>LOOKUP(B1904,'Batch 10'!$K$34:$K$606,'Batch 10'!$L$34:$L$606)</f>
        <v>3990</v>
      </c>
      <c r="E1904" s="20">
        <f>LOOKUP(B1904,'Batch 10'!$C$34:$C$625,'Batch 10'!$E$34:$E$625)</f>
        <v>31500</v>
      </c>
      <c r="F1904" s="20">
        <f t="shared" si="87"/>
        <v>3.99</v>
      </c>
      <c r="G1904" s="20">
        <f t="shared" si="88"/>
        <v>31.5</v>
      </c>
      <c r="H1904" s="26">
        <f>LOOKUP(B1904,'Batch 10'!$K$34:$K$606,'Batch 10'!$P$34:$P$606)</f>
        <v>0.41</v>
      </c>
      <c r="I1904" s="28">
        <f t="shared" si="89"/>
        <v>45.538260000000101</v>
      </c>
    </row>
    <row r="1905" spans="2:9" ht="20.100000000000001" customHeight="1" x14ac:dyDescent="0.2">
      <c r="B1905" s="20">
        <v>132</v>
      </c>
      <c r="C1905" s="20">
        <v>1889</v>
      </c>
      <c r="D1905" s="20">
        <f>LOOKUP(B1905,'Batch 10'!$K$34:$K$606,'Batch 10'!$L$34:$L$606)</f>
        <v>3960</v>
      </c>
      <c r="E1905" s="20">
        <f>LOOKUP(B1905,'Batch 10'!$C$34:$C$625,'Batch 10'!$E$34:$E$625)</f>
        <v>31500</v>
      </c>
      <c r="F1905" s="20">
        <f t="shared" si="87"/>
        <v>3.96</v>
      </c>
      <c r="G1905" s="20">
        <f t="shared" si="88"/>
        <v>31.5</v>
      </c>
      <c r="H1905" s="26">
        <f>LOOKUP(B1905,'Batch 10'!$K$34:$K$606,'Batch 10'!$P$34:$P$606)</f>
        <v>0.41100000000000003</v>
      </c>
      <c r="I1905" s="28">
        <f t="shared" si="89"/>
        <v>45.562890000000102</v>
      </c>
    </row>
    <row r="1906" spans="2:9" ht="20.100000000000001" customHeight="1" x14ac:dyDescent="0.2">
      <c r="B1906" s="20">
        <v>133</v>
      </c>
      <c r="C1906" s="20">
        <v>1890</v>
      </c>
      <c r="D1906" s="20">
        <f>LOOKUP(B1906,'Batch 10'!$K$34:$K$606,'Batch 10'!$L$34:$L$606)</f>
        <v>3940</v>
      </c>
      <c r="E1906" s="20">
        <f>LOOKUP(B1906,'Batch 10'!$C$34:$C$625,'Batch 10'!$E$34:$E$625)</f>
        <v>31500</v>
      </c>
      <c r="F1906" s="20">
        <f t="shared" si="87"/>
        <v>3.94</v>
      </c>
      <c r="G1906" s="20">
        <f t="shared" si="88"/>
        <v>31.5</v>
      </c>
      <c r="H1906" s="26">
        <f>LOOKUP(B1906,'Batch 10'!$K$34:$K$606,'Batch 10'!$P$34:$P$606)</f>
        <v>0.41200000000000003</v>
      </c>
      <c r="I1906" s="28">
        <f t="shared" si="89"/>
        <v>45.587580000000102</v>
      </c>
    </row>
    <row r="1907" spans="2:9" ht="20.100000000000001" customHeight="1" x14ac:dyDescent="0.2">
      <c r="B1907" s="20">
        <v>134</v>
      </c>
      <c r="C1907" s="20">
        <v>1891</v>
      </c>
      <c r="D1907" s="20">
        <f>LOOKUP(B1907,'Batch 10'!$K$34:$K$606,'Batch 10'!$L$34:$L$606)</f>
        <v>3910</v>
      </c>
      <c r="E1907" s="20">
        <f>LOOKUP(B1907,'Batch 10'!$C$34:$C$625,'Batch 10'!$E$34:$E$625)</f>
        <v>31500</v>
      </c>
      <c r="F1907" s="20">
        <f t="shared" si="87"/>
        <v>3.91</v>
      </c>
      <c r="G1907" s="20">
        <f t="shared" si="88"/>
        <v>31.5</v>
      </c>
      <c r="H1907" s="26">
        <f>LOOKUP(B1907,'Batch 10'!$K$34:$K$606,'Batch 10'!$P$34:$P$606)</f>
        <v>0.41200000000000003</v>
      </c>
      <c r="I1907" s="28">
        <f t="shared" si="89"/>
        <v>45.612300000000104</v>
      </c>
    </row>
    <row r="1908" spans="2:9" ht="20.100000000000001" customHeight="1" x14ac:dyDescent="0.2">
      <c r="B1908" s="20">
        <v>135</v>
      </c>
      <c r="C1908" s="20">
        <v>1892</v>
      </c>
      <c r="D1908" s="20">
        <f>LOOKUP(B1908,'Batch 10'!$K$34:$K$606,'Batch 10'!$L$34:$L$606)</f>
        <v>3880</v>
      </c>
      <c r="E1908" s="20">
        <f>LOOKUP(B1908,'Batch 10'!$C$34:$C$625,'Batch 10'!$E$34:$E$625)</f>
        <v>31500</v>
      </c>
      <c r="F1908" s="20">
        <f t="shared" si="87"/>
        <v>3.88</v>
      </c>
      <c r="G1908" s="20">
        <f t="shared" si="88"/>
        <v>31.5</v>
      </c>
      <c r="H1908" s="26">
        <f>LOOKUP(B1908,'Batch 10'!$K$34:$K$606,'Batch 10'!$P$34:$P$606)</f>
        <v>0.41100000000000003</v>
      </c>
      <c r="I1908" s="28">
        <f t="shared" si="89"/>
        <v>45.636990000000104</v>
      </c>
    </row>
    <row r="1909" spans="2:9" ht="20.100000000000001" customHeight="1" x14ac:dyDescent="0.2">
      <c r="B1909" s="20">
        <v>136</v>
      </c>
      <c r="C1909" s="20">
        <v>1893</v>
      </c>
      <c r="D1909" s="20">
        <f>LOOKUP(B1909,'Batch 10'!$K$34:$K$606,'Batch 10'!$L$34:$L$606)</f>
        <v>3850</v>
      </c>
      <c r="E1909" s="20">
        <f>LOOKUP(B1909,'Batch 10'!$C$34:$C$625,'Batch 10'!$E$34:$E$625)</f>
        <v>31500</v>
      </c>
      <c r="F1909" s="20">
        <f t="shared" si="87"/>
        <v>3.85</v>
      </c>
      <c r="G1909" s="20">
        <f t="shared" si="88"/>
        <v>31.5</v>
      </c>
      <c r="H1909" s="26">
        <f>LOOKUP(B1909,'Batch 10'!$K$34:$K$606,'Batch 10'!$P$34:$P$606)</f>
        <v>0.41100000000000003</v>
      </c>
      <c r="I1909" s="28">
        <f t="shared" si="89"/>
        <v>45.661650000000101</v>
      </c>
    </row>
    <row r="1910" spans="2:9" ht="20.100000000000001" customHeight="1" x14ac:dyDescent="0.2">
      <c r="B1910" s="20">
        <v>137</v>
      </c>
      <c r="C1910" s="20">
        <v>1894</v>
      </c>
      <c r="D1910" s="20">
        <f>LOOKUP(B1910,'Batch 10'!$K$34:$K$606,'Batch 10'!$L$34:$L$606)</f>
        <v>3820</v>
      </c>
      <c r="E1910" s="20">
        <f>LOOKUP(B1910,'Batch 10'!$C$34:$C$625,'Batch 10'!$E$34:$E$625)</f>
        <v>31500</v>
      </c>
      <c r="F1910" s="20">
        <f t="shared" si="87"/>
        <v>3.82</v>
      </c>
      <c r="G1910" s="20">
        <f t="shared" si="88"/>
        <v>31.5</v>
      </c>
      <c r="H1910" s="26">
        <f>LOOKUP(B1910,'Batch 10'!$K$34:$K$606,'Batch 10'!$P$34:$P$606)</f>
        <v>0.41150000000000003</v>
      </c>
      <c r="I1910" s="28">
        <f t="shared" si="89"/>
        <v>45.686325000000103</v>
      </c>
    </row>
    <row r="1911" spans="2:9" ht="20.100000000000001" customHeight="1" x14ac:dyDescent="0.2">
      <c r="B1911" s="20">
        <v>138</v>
      </c>
      <c r="C1911" s="20">
        <v>1895</v>
      </c>
      <c r="D1911" s="20">
        <f>LOOKUP(B1911,'Batch 10'!$K$34:$K$606,'Batch 10'!$L$34:$L$606)</f>
        <v>3790</v>
      </c>
      <c r="E1911" s="20">
        <f>LOOKUP(B1911,'Batch 10'!$C$34:$C$625,'Batch 10'!$E$34:$E$625)</f>
        <v>31600</v>
      </c>
      <c r="F1911" s="20">
        <f t="shared" si="87"/>
        <v>3.79</v>
      </c>
      <c r="G1911" s="20">
        <f t="shared" si="88"/>
        <v>31.6</v>
      </c>
      <c r="H1911" s="26">
        <f>LOOKUP(B1911,'Batch 10'!$K$34:$K$606,'Batch 10'!$P$34:$P$606)</f>
        <v>0.41150000000000003</v>
      </c>
      <c r="I1911" s="28">
        <f t="shared" si="89"/>
        <v>45.711015000000103</v>
      </c>
    </row>
    <row r="1912" spans="2:9" ht="20.100000000000001" customHeight="1" x14ac:dyDescent="0.2">
      <c r="B1912" s="20">
        <v>139</v>
      </c>
      <c r="C1912" s="20">
        <v>1896</v>
      </c>
      <c r="D1912" s="20">
        <f>LOOKUP(B1912,'Batch 10'!$K$34:$K$606,'Batch 10'!$L$34:$L$606)</f>
        <v>3770</v>
      </c>
      <c r="E1912" s="20">
        <f>LOOKUP(B1912,'Batch 10'!$C$34:$C$625,'Batch 10'!$E$34:$E$625)</f>
        <v>31500</v>
      </c>
      <c r="F1912" s="20">
        <f t="shared" si="87"/>
        <v>3.77</v>
      </c>
      <c r="G1912" s="20">
        <f t="shared" si="88"/>
        <v>31.5</v>
      </c>
      <c r="H1912" s="26">
        <f>LOOKUP(B1912,'Batch 10'!$K$34:$K$606,'Batch 10'!$P$34:$P$606)</f>
        <v>0.41300000000000003</v>
      </c>
      <c r="I1912" s="28">
        <f t="shared" si="89"/>
        <v>45.735750000000102</v>
      </c>
    </row>
    <row r="1913" spans="2:9" ht="20.100000000000001" customHeight="1" x14ac:dyDescent="0.2">
      <c r="B1913" s="20">
        <v>140</v>
      </c>
      <c r="C1913" s="20">
        <v>1897</v>
      </c>
      <c r="D1913" s="20">
        <f>LOOKUP(B1913,'Batch 10'!$K$34:$K$606,'Batch 10'!$L$34:$L$606)</f>
        <v>3740</v>
      </c>
      <c r="E1913" s="20">
        <f>LOOKUP(B1913,'Batch 10'!$C$34:$C$625,'Batch 10'!$E$34:$E$625)</f>
        <v>31500</v>
      </c>
      <c r="F1913" s="20">
        <f t="shared" si="87"/>
        <v>3.74</v>
      </c>
      <c r="G1913" s="20">
        <f t="shared" si="88"/>
        <v>31.5</v>
      </c>
      <c r="H1913" s="26">
        <f>LOOKUP(B1913,'Batch 10'!$K$34:$K$606,'Batch 10'!$P$34:$P$606)</f>
        <v>0.41399999999999998</v>
      </c>
      <c r="I1913" s="28">
        <f t="shared" si="89"/>
        <v>45.760560000000105</v>
      </c>
    </row>
    <row r="1914" spans="2:9" ht="20.100000000000001" customHeight="1" x14ac:dyDescent="0.2">
      <c r="B1914" s="20">
        <v>141</v>
      </c>
      <c r="C1914" s="20">
        <v>1898</v>
      </c>
      <c r="D1914" s="20">
        <f>LOOKUP(B1914,'Batch 10'!$K$34:$K$606,'Batch 10'!$L$34:$L$606)</f>
        <v>3710</v>
      </c>
      <c r="E1914" s="20">
        <f>LOOKUP(B1914,'Batch 10'!$C$34:$C$625,'Batch 10'!$E$34:$E$625)</f>
        <v>31500</v>
      </c>
      <c r="F1914" s="20">
        <f t="shared" si="87"/>
        <v>3.71</v>
      </c>
      <c r="G1914" s="20">
        <f t="shared" si="88"/>
        <v>31.5</v>
      </c>
      <c r="H1914" s="26">
        <f>LOOKUP(B1914,'Batch 10'!$K$34:$K$606,'Batch 10'!$P$34:$P$606)</f>
        <v>0.41449999999999998</v>
      </c>
      <c r="I1914" s="28">
        <f t="shared" si="89"/>
        <v>45.785415000000107</v>
      </c>
    </row>
    <row r="1915" spans="2:9" ht="20.100000000000001" customHeight="1" x14ac:dyDescent="0.2">
      <c r="B1915" s="20">
        <v>142</v>
      </c>
      <c r="C1915" s="20">
        <v>1899</v>
      </c>
      <c r="D1915" s="20">
        <f>LOOKUP(B1915,'Batch 10'!$K$34:$K$606,'Batch 10'!$L$34:$L$606)</f>
        <v>3680</v>
      </c>
      <c r="E1915" s="20">
        <f>LOOKUP(B1915,'Batch 10'!$C$34:$C$625,'Batch 10'!$E$34:$E$625)</f>
        <v>31600</v>
      </c>
      <c r="F1915" s="20">
        <f t="shared" si="87"/>
        <v>3.68</v>
      </c>
      <c r="G1915" s="20">
        <f t="shared" si="88"/>
        <v>31.6</v>
      </c>
      <c r="H1915" s="26">
        <f>LOOKUP(B1915,'Batch 10'!$K$34:$K$606,'Batch 10'!$P$34:$P$606)</f>
        <v>0.41500000000000004</v>
      </c>
      <c r="I1915" s="28">
        <f t="shared" si="89"/>
        <v>45.810300000000105</v>
      </c>
    </row>
    <row r="1916" spans="2:9" ht="20.100000000000001" customHeight="1" x14ac:dyDescent="0.2">
      <c r="B1916" s="20">
        <v>143</v>
      </c>
      <c r="C1916" s="20">
        <v>1900</v>
      </c>
      <c r="D1916" s="20">
        <f>LOOKUP(B1916,'Batch 10'!$K$34:$K$606,'Batch 10'!$L$34:$L$606)</f>
        <v>3660</v>
      </c>
      <c r="E1916" s="20">
        <f>LOOKUP(B1916,'Batch 10'!$C$34:$C$625,'Batch 10'!$E$34:$E$625)</f>
        <v>31600</v>
      </c>
      <c r="F1916" s="20">
        <f t="shared" si="87"/>
        <v>3.66</v>
      </c>
      <c r="G1916" s="20">
        <f t="shared" si="88"/>
        <v>31.6</v>
      </c>
      <c r="H1916" s="26">
        <f>LOOKUP(B1916,'Batch 10'!$K$34:$K$606,'Batch 10'!$P$34:$P$606)</f>
        <v>0.41550000000000004</v>
      </c>
      <c r="I1916" s="28">
        <f t="shared" si="89"/>
        <v>45.835215000000105</v>
      </c>
    </row>
    <row r="1917" spans="2:9" ht="20.100000000000001" customHeight="1" x14ac:dyDescent="0.2">
      <c r="B1917" s="20">
        <v>144</v>
      </c>
      <c r="C1917" s="20">
        <v>1901</v>
      </c>
      <c r="D1917" s="20">
        <f>LOOKUP(B1917,'Batch 10'!$K$34:$K$606,'Batch 10'!$L$34:$L$606)</f>
        <v>3630</v>
      </c>
      <c r="E1917" s="20">
        <f>LOOKUP(B1917,'Batch 10'!$C$34:$C$625,'Batch 10'!$E$34:$E$625)</f>
        <v>31600</v>
      </c>
      <c r="F1917" s="20">
        <f t="shared" si="87"/>
        <v>3.63</v>
      </c>
      <c r="G1917" s="20">
        <f t="shared" si="88"/>
        <v>31.6</v>
      </c>
      <c r="H1917" s="26">
        <f>LOOKUP(B1917,'Batch 10'!$K$34:$K$606,'Batch 10'!$P$34:$P$606)</f>
        <v>0.41550000000000004</v>
      </c>
      <c r="I1917" s="28">
        <f t="shared" si="89"/>
        <v>45.860145000000102</v>
      </c>
    </row>
    <row r="1918" spans="2:9" ht="20.100000000000001" customHeight="1" x14ac:dyDescent="0.2">
      <c r="B1918" s="20">
        <v>145</v>
      </c>
      <c r="C1918" s="20">
        <v>1902</v>
      </c>
      <c r="D1918" s="20">
        <f>LOOKUP(B1918,'Batch 10'!$K$34:$K$606,'Batch 10'!$L$34:$L$606)</f>
        <v>3600</v>
      </c>
      <c r="E1918" s="20">
        <f>LOOKUP(B1918,'Batch 10'!$C$34:$C$625,'Batch 10'!$E$34:$E$625)</f>
        <v>31500</v>
      </c>
      <c r="F1918" s="20">
        <f t="shared" si="87"/>
        <v>3.6</v>
      </c>
      <c r="G1918" s="20">
        <f t="shared" si="88"/>
        <v>31.5</v>
      </c>
      <c r="H1918" s="26">
        <f>LOOKUP(B1918,'Batch 10'!$K$34:$K$606,'Batch 10'!$P$34:$P$606)</f>
        <v>0.41600000000000004</v>
      </c>
      <c r="I1918" s="28">
        <f t="shared" si="89"/>
        <v>45.885090000000105</v>
      </c>
    </row>
    <row r="1919" spans="2:9" ht="20.100000000000001" customHeight="1" x14ac:dyDescent="0.2">
      <c r="B1919" s="20">
        <v>146</v>
      </c>
      <c r="C1919" s="20">
        <v>1903</v>
      </c>
      <c r="D1919" s="20">
        <f>LOOKUP(B1919,'Batch 10'!$K$34:$K$606,'Batch 10'!$L$34:$L$606)</f>
        <v>3570</v>
      </c>
      <c r="E1919" s="20">
        <f>LOOKUP(B1919,'Batch 10'!$C$34:$C$625,'Batch 10'!$E$34:$E$625)</f>
        <v>31600</v>
      </c>
      <c r="F1919" s="20">
        <f t="shared" si="87"/>
        <v>3.57</v>
      </c>
      <c r="G1919" s="20">
        <f t="shared" si="88"/>
        <v>31.6</v>
      </c>
      <c r="H1919" s="26">
        <f>LOOKUP(B1919,'Batch 10'!$K$34:$K$606,'Batch 10'!$P$34:$P$606)</f>
        <v>0.41700000000000004</v>
      </c>
      <c r="I1919" s="28">
        <f t="shared" si="89"/>
        <v>45.910080000000107</v>
      </c>
    </row>
    <row r="1920" spans="2:9" ht="20.100000000000001" customHeight="1" x14ac:dyDescent="0.2">
      <c r="B1920" s="20">
        <v>147</v>
      </c>
      <c r="C1920" s="20">
        <v>1904</v>
      </c>
      <c r="D1920" s="20">
        <f>LOOKUP(B1920,'Batch 10'!$K$34:$K$606,'Batch 10'!$L$34:$L$606)</f>
        <v>3550</v>
      </c>
      <c r="E1920" s="20">
        <f>LOOKUP(B1920,'Batch 10'!$C$34:$C$625,'Batch 10'!$E$34:$E$625)</f>
        <v>31500</v>
      </c>
      <c r="F1920" s="20">
        <f t="shared" si="87"/>
        <v>3.55</v>
      </c>
      <c r="G1920" s="20">
        <f t="shared" si="88"/>
        <v>31.5</v>
      </c>
      <c r="H1920" s="26">
        <f>LOOKUP(B1920,'Batch 10'!$K$34:$K$606,'Batch 10'!$P$34:$P$606)</f>
        <v>0.41799999999999998</v>
      </c>
      <c r="I1920" s="28">
        <f t="shared" si="89"/>
        <v>45.935130000000107</v>
      </c>
    </row>
    <row r="1921" spans="2:9" ht="20.100000000000001" customHeight="1" x14ac:dyDescent="0.2">
      <c r="B1921" s="20">
        <v>148</v>
      </c>
      <c r="C1921" s="20">
        <v>1905</v>
      </c>
      <c r="D1921" s="20">
        <f>LOOKUP(B1921,'Batch 10'!$K$34:$K$606,'Batch 10'!$L$34:$L$606)</f>
        <v>3520</v>
      </c>
      <c r="E1921" s="20">
        <f>LOOKUP(B1921,'Batch 10'!$C$34:$C$625,'Batch 10'!$E$34:$E$625)</f>
        <v>31600</v>
      </c>
      <c r="F1921" s="20">
        <f t="shared" si="87"/>
        <v>3.52</v>
      </c>
      <c r="G1921" s="20">
        <f t="shared" si="88"/>
        <v>31.6</v>
      </c>
      <c r="H1921" s="26">
        <f>LOOKUP(B1921,'Batch 10'!$K$34:$K$606,'Batch 10'!$P$34:$P$606)</f>
        <v>0.41700000000000004</v>
      </c>
      <c r="I1921" s="28">
        <f t="shared" si="89"/>
        <v>45.960180000000108</v>
      </c>
    </row>
    <row r="1922" spans="2:9" ht="20.100000000000001" customHeight="1" x14ac:dyDescent="0.2">
      <c r="B1922" s="20">
        <v>149</v>
      </c>
      <c r="C1922" s="20">
        <v>1906</v>
      </c>
      <c r="D1922" s="20">
        <f>LOOKUP(B1922,'Batch 10'!$K$34:$K$606,'Batch 10'!$L$34:$L$606)</f>
        <v>3490</v>
      </c>
      <c r="E1922" s="20">
        <f>LOOKUP(B1922,'Batch 10'!$C$34:$C$625,'Batch 10'!$E$34:$E$625)</f>
        <v>31600</v>
      </c>
      <c r="F1922" s="20">
        <f t="shared" si="87"/>
        <v>3.49</v>
      </c>
      <c r="G1922" s="20">
        <f t="shared" si="88"/>
        <v>31.6</v>
      </c>
      <c r="H1922" s="26">
        <f>LOOKUP(B1922,'Batch 10'!$K$34:$K$606,'Batch 10'!$P$34:$P$606)</f>
        <v>0.41850000000000009</v>
      </c>
      <c r="I1922" s="28">
        <f t="shared" si="89"/>
        <v>45.985245000000106</v>
      </c>
    </row>
    <row r="1923" spans="2:9" ht="20.100000000000001" customHeight="1" x14ac:dyDescent="0.2">
      <c r="B1923" s="20">
        <v>150</v>
      </c>
      <c r="C1923" s="20">
        <v>1907</v>
      </c>
      <c r="D1923" s="20">
        <f>LOOKUP(B1923,'Batch 10'!$K$34:$K$606,'Batch 10'!$L$34:$L$606)</f>
        <v>3460</v>
      </c>
      <c r="E1923" s="20">
        <f>LOOKUP(B1923,'Batch 10'!$C$34:$C$625,'Batch 10'!$E$34:$E$625)</f>
        <v>31600</v>
      </c>
      <c r="F1923" s="20">
        <f t="shared" si="87"/>
        <v>3.46</v>
      </c>
      <c r="G1923" s="20">
        <f t="shared" si="88"/>
        <v>31.6</v>
      </c>
      <c r="H1923" s="26">
        <f>LOOKUP(B1923,'Batch 10'!$K$34:$K$606,'Batch 10'!$P$34:$P$606)</f>
        <v>0.41950000000000004</v>
      </c>
      <c r="I1923" s="28">
        <f t="shared" si="89"/>
        <v>46.010385000000106</v>
      </c>
    </row>
    <row r="1924" spans="2:9" ht="20.100000000000001" customHeight="1" x14ac:dyDescent="0.2">
      <c r="B1924" s="20">
        <v>151</v>
      </c>
      <c r="C1924" s="20">
        <v>1908</v>
      </c>
      <c r="D1924" s="20">
        <f>LOOKUP(B1924,'Batch 10'!$K$34:$K$606,'Batch 10'!$L$34:$L$606)</f>
        <v>3440</v>
      </c>
      <c r="E1924" s="20">
        <f>LOOKUP(B1924,'Batch 10'!$C$34:$C$625,'Batch 10'!$E$34:$E$625)</f>
        <v>31600</v>
      </c>
      <c r="F1924" s="20">
        <f t="shared" si="87"/>
        <v>3.44</v>
      </c>
      <c r="G1924" s="20">
        <f t="shared" si="88"/>
        <v>31.6</v>
      </c>
      <c r="H1924" s="26">
        <f>LOOKUP(B1924,'Batch 10'!$K$34:$K$606,'Batch 10'!$P$34:$P$606)</f>
        <v>0.42050000000000004</v>
      </c>
      <c r="I1924" s="28">
        <f t="shared" si="89"/>
        <v>46.035585000000104</v>
      </c>
    </row>
    <row r="1925" spans="2:9" ht="20.100000000000001" customHeight="1" x14ac:dyDescent="0.2">
      <c r="B1925" s="20">
        <v>152</v>
      </c>
      <c r="C1925" s="20">
        <v>1909</v>
      </c>
      <c r="D1925" s="20">
        <f>LOOKUP(B1925,'Batch 10'!$K$34:$K$606,'Batch 10'!$L$34:$L$606)</f>
        <v>3410</v>
      </c>
      <c r="E1925" s="20">
        <f>LOOKUP(B1925,'Batch 10'!$C$34:$C$625,'Batch 10'!$E$34:$E$625)</f>
        <v>31600</v>
      </c>
      <c r="F1925" s="20">
        <f t="shared" si="87"/>
        <v>3.41</v>
      </c>
      <c r="G1925" s="20">
        <f t="shared" si="88"/>
        <v>31.6</v>
      </c>
      <c r="H1925" s="26">
        <f>LOOKUP(B1925,'Batch 10'!$K$34:$K$606,'Batch 10'!$P$34:$P$606)</f>
        <v>0.42199999999999999</v>
      </c>
      <c r="I1925" s="28">
        <f t="shared" si="89"/>
        <v>46.060860000000105</v>
      </c>
    </row>
    <row r="1926" spans="2:9" ht="20.100000000000001" customHeight="1" x14ac:dyDescent="0.2">
      <c r="B1926" s="20">
        <v>153</v>
      </c>
      <c r="C1926" s="20">
        <v>1910</v>
      </c>
      <c r="D1926" s="20">
        <f>LOOKUP(B1926,'Batch 10'!$K$34:$K$606,'Batch 10'!$L$34:$L$606)</f>
        <v>3380</v>
      </c>
      <c r="E1926" s="20">
        <f>LOOKUP(B1926,'Batch 10'!$C$34:$C$625,'Batch 10'!$E$34:$E$625)</f>
        <v>31600</v>
      </c>
      <c r="F1926" s="20">
        <f t="shared" si="87"/>
        <v>3.38</v>
      </c>
      <c r="G1926" s="20">
        <f t="shared" si="88"/>
        <v>31.6</v>
      </c>
      <c r="H1926" s="26">
        <f>LOOKUP(B1926,'Batch 10'!$K$34:$K$606,'Batch 10'!$P$34:$P$606)</f>
        <v>0.42249999999999999</v>
      </c>
      <c r="I1926" s="28">
        <f t="shared" si="89"/>
        <v>46.086195000000103</v>
      </c>
    </row>
    <row r="1927" spans="2:9" ht="20.100000000000001" customHeight="1" x14ac:dyDescent="0.2">
      <c r="B1927" s="20">
        <v>154</v>
      </c>
      <c r="C1927" s="20">
        <v>1911</v>
      </c>
      <c r="D1927" s="20">
        <f>LOOKUP(B1927,'Batch 10'!$K$34:$K$606,'Batch 10'!$L$34:$L$606)</f>
        <v>3350</v>
      </c>
      <c r="E1927" s="20">
        <f>LOOKUP(B1927,'Batch 10'!$C$34:$C$625,'Batch 10'!$E$34:$E$625)</f>
        <v>31600</v>
      </c>
      <c r="F1927" s="20">
        <f t="shared" si="87"/>
        <v>3.35</v>
      </c>
      <c r="G1927" s="20">
        <f t="shared" si="88"/>
        <v>31.6</v>
      </c>
      <c r="H1927" s="26">
        <f>LOOKUP(B1927,'Batch 10'!$K$34:$K$606,'Batch 10'!$P$34:$P$606)</f>
        <v>0.42300000000000004</v>
      </c>
      <c r="I1927" s="28">
        <f t="shared" si="89"/>
        <v>46.111560000000104</v>
      </c>
    </row>
    <row r="1928" spans="2:9" ht="20.100000000000001" customHeight="1" x14ac:dyDescent="0.2">
      <c r="B1928" s="20">
        <v>155</v>
      </c>
      <c r="C1928" s="20">
        <v>1912</v>
      </c>
      <c r="D1928" s="20">
        <f>LOOKUP(B1928,'Batch 10'!$K$34:$K$606,'Batch 10'!$L$34:$L$606)</f>
        <v>3330</v>
      </c>
      <c r="E1928" s="20">
        <f>LOOKUP(B1928,'Batch 10'!$C$34:$C$625,'Batch 10'!$E$34:$E$625)</f>
        <v>31600</v>
      </c>
      <c r="F1928" s="20">
        <f t="shared" si="87"/>
        <v>3.33</v>
      </c>
      <c r="G1928" s="20">
        <f t="shared" si="88"/>
        <v>31.6</v>
      </c>
      <c r="H1928" s="26">
        <f>LOOKUP(B1928,'Batch 10'!$K$34:$K$606,'Batch 10'!$P$34:$P$606)</f>
        <v>0.42350000000000004</v>
      </c>
      <c r="I1928" s="28">
        <f t="shared" si="89"/>
        <v>46.136955000000107</v>
      </c>
    </row>
    <row r="1929" spans="2:9" ht="20.100000000000001" customHeight="1" x14ac:dyDescent="0.2">
      <c r="B1929" s="20">
        <v>156</v>
      </c>
      <c r="C1929" s="20">
        <v>1913</v>
      </c>
      <c r="D1929" s="20">
        <f>LOOKUP(B1929,'Batch 10'!$K$34:$K$606,'Batch 10'!$L$34:$L$606)</f>
        <v>3300</v>
      </c>
      <c r="E1929" s="20">
        <f>LOOKUP(B1929,'Batch 10'!$C$34:$C$625,'Batch 10'!$E$34:$E$625)</f>
        <v>31600</v>
      </c>
      <c r="F1929" s="20">
        <f t="shared" si="87"/>
        <v>3.3</v>
      </c>
      <c r="G1929" s="20">
        <f t="shared" si="88"/>
        <v>31.6</v>
      </c>
      <c r="H1929" s="26">
        <f>LOOKUP(B1929,'Batch 10'!$K$34:$K$606,'Batch 10'!$P$34:$P$606)</f>
        <v>0.42533333333333334</v>
      </c>
      <c r="I1929" s="28">
        <f t="shared" si="89"/>
        <v>46.162420000000104</v>
      </c>
    </row>
    <row r="1930" spans="2:9" ht="20.100000000000001" customHeight="1" x14ac:dyDescent="0.2">
      <c r="B1930" s="20">
        <v>157</v>
      </c>
      <c r="C1930" s="20">
        <v>1914</v>
      </c>
      <c r="D1930" s="20">
        <f>LOOKUP(B1930,'Batch 10'!$K$34:$K$606,'Batch 10'!$L$34:$L$606)</f>
        <v>3270</v>
      </c>
      <c r="E1930" s="20">
        <f>LOOKUP(B1930,'Batch 10'!$C$34:$C$625,'Batch 10'!$E$34:$E$625)</f>
        <v>31600</v>
      </c>
      <c r="F1930" s="20">
        <f t="shared" si="87"/>
        <v>3.27</v>
      </c>
      <c r="G1930" s="20">
        <f t="shared" si="88"/>
        <v>31.6</v>
      </c>
      <c r="H1930" s="26">
        <f>LOOKUP(B1930,'Batch 10'!$K$34:$K$606,'Batch 10'!$P$34:$P$606)</f>
        <v>0.42649999999999999</v>
      </c>
      <c r="I1930" s="28">
        <f t="shared" si="89"/>
        <v>46.187975000000101</v>
      </c>
    </row>
    <row r="1931" spans="2:9" ht="20.100000000000001" customHeight="1" x14ac:dyDescent="0.2">
      <c r="B1931" s="20">
        <v>158</v>
      </c>
      <c r="C1931" s="20">
        <v>1915</v>
      </c>
      <c r="D1931" s="20">
        <f>LOOKUP(B1931,'Batch 10'!$K$34:$K$606,'Batch 10'!$L$34:$L$606)</f>
        <v>3240</v>
      </c>
      <c r="E1931" s="20">
        <f>LOOKUP(B1931,'Batch 10'!$C$34:$C$625,'Batch 10'!$E$34:$E$625)</f>
        <v>31600</v>
      </c>
      <c r="F1931" s="20">
        <f t="shared" si="87"/>
        <v>3.24</v>
      </c>
      <c r="G1931" s="20">
        <f t="shared" si="88"/>
        <v>31.6</v>
      </c>
      <c r="H1931" s="26">
        <f>LOOKUP(B1931,'Batch 10'!$K$34:$K$606,'Batch 10'!$P$34:$P$606)</f>
        <v>0.42699999999999999</v>
      </c>
      <c r="I1931" s="28">
        <f t="shared" si="89"/>
        <v>46.2135800000001</v>
      </c>
    </row>
    <row r="1932" spans="2:9" ht="20.100000000000001" customHeight="1" x14ac:dyDescent="0.2">
      <c r="B1932" s="20">
        <v>159</v>
      </c>
      <c r="C1932" s="20">
        <v>1916</v>
      </c>
      <c r="D1932" s="20">
        <f>LOOKUP(B1932,'Batch 10'!$K$34:$K$606,'Batch 10'!$L$34:$L$606)</f>
        <v>3220</v>
      </c>
      <c r="E1932" s="20">
        <f>LOOKUP(B1932,'Batch 10'!$C$34:$C$625,'Batch 10'!$E$34:$E$625)</f>
        <v>31600</v>
      </c>
      <c r="F1932" s="20">
        <f t="shared" si="87"/>
        <v>3.22</v>
      </c>
      <c r="G1932" s="20">
        <f t="shared" si="88"/>
        <v>31.6</v>
      </c>
      <c r="H1932" s="26">
        <f>LOOKUP(B1932,'Batch 10'!$K$34:$K$606,'Batch 10'!$P$34:$P$606)</f>
        <v>0.42766666666666675</v>
      </c>
      <c r="I1932" s="28">
        <f t="shared" si="89"/>
        <v>46.239220000000103</v>
      </c>
    </row>
    <row r="1933" spans="2:9" ht="20.100000000000001" customHeight="1" x14ac:dyDescent="0.2">
      <c r="B1933" s="20">
        <v>160</v>
      </c>
      <c r="C1933" s="20">
        <v>1917</v>
      </c>
      <c r="D1933" s="20">
        <f>LOOKUP(B1933,'Batch 10'!$K$34:$K$606,'Batch 10'!$L$34:$L$606)</f>
        <v>3190</v>
      </c>
      <c r="E1933" s="20">
        <f>LOOKUP(B1933,'Batch 10'!$C$34:$C$625,'Batch 10'!$E$34:$E$625)</f>
        <v>31600</v>
      </c>
      <c r="F1933" s="20">
        <f t="shared" si="87"/>
        <v>3.19</v>
      </c>
      <c r="G1933" s="20">
        <f t="shared" si="88"/>
        <v>31.6</v>
      </c>
      <c r="H1933" s="26">
        <f>LOOKUP(B1933,'Batch 10'!$K$34:$K$606,'Batch 10'!$P$34:$P$606)</f>
        <v>0.42800000000000005</v>
      </c>
      <c r="I1933" s="28">
        <f t="shared" si="89"/>
        <v>46.264890000000101</v>
      </c>
    </row>
    <row r="1934" spans="2:9" ht="20.100000000000001" customHeight="1" x14ac:dyDescent="0.2">
      <c r="B1934" s="20">
        <v>161</v>
      </c>
      <c r="C1934" s="20">
        <v>1918</v>
      </c>
      <c r="D1934" s="20">
        <f>LOOKUP(B1934,'Batch 10'!$K$34:$K$606,'Batch 10'!$L$34:$L$606)</f>
        <v>3160</v>
      </c>
      <c r="E1934" s="20">
        <f>LOOKUP(B1934,'Batch 10'!$C$34:$C$625,'Batch 10'!$E$34:$E$625)</f>
        <v>31600</v>
      </c>
      <c r="F1934" s="20">
        <f t="shared" si="87"/>
        <v>3.16</v>
      </c>
      <c r="G1934" s="20">
        <f t="shared" si="88"/>
        <v>31.6</v>
      </c>
      <c r="H1934" s="26">
        <f>LOOKUP(B1934,'Batch 10'!$K$34:$K$606,'Batch 10'!$P$34:$P$606)</f>
        <v>0.42850000000000005</v>
      </c>
      <c r="I1934" s="28">
        <f t="shared" si="89"/>
        <v>46.2905850000001</v>
      </c>
    </row>
    <row r="1935" spans="2:9" ht="20.100000000000001" customHeight="1" x14ac:dyDescent="0.2">
      <c r="B1935" s="20">
        <v>162</v>
      </c>
      <c r="C1935" s="20">
        <v>1919</v>
      </c>
      <c r="D1935" s="20">
        <f>LOOKUP(B1935,'Batch 10'!$K$34:$K$606,'Batch 10'!$L$34:$L$606)</f>
        <v>3140</v>
      </c>
      <c r="E1935" s="20">
        <f>LOOKUP(B1935,'Batch 10'!$C$34:$C$625,'Batch 10'!$E$34:$E$625)</f>
        <v>31600</v>
      </c>
      <c r="F1935" s="20">
        <f t="shared" si="87"/>
        <v>3.14</v>
      </c>
      <c r="G1935" s="20">
        <f t="shared" si="88"/>
        <v>31.6</v>
      </c>
      <c r="H1935" s="26">
        <f>LOOKUP(B1935,'Batch 10'!$K$34:$K$606,'Batch 10'!$P$34:$P$606)</f>
        <v>0.42833333333333345</v>
      </c>
      <c r="I1935" s="28">
        <f t="shared" si="89"/>
        <v>46.316290000000102</v>
      </c>
    </row>
    <row r="1936" spans="2:9" ht="20.100000000000001" customHeight="1" x14ac:dyDescent="0.2">
      <c r="B1936" s="20">
        <v>163</v>
      </c>
      <c r="C1936" s="20">
        <v>1920</v>
      </c>
      <c r="D1936" s="20">
        <f>LOOKUP(B1936,'Batch 10'!$K$34:$K$606,'Batch 10'!$L$34:$L$606)</f>
        <v>3110</v>
      </c>
      <c r="E1936" s="20">
        <f>LOOKUP(B1936,'Batch 10'!$C$34:$C$625,'Batch 10'!$E$34:$E$625)</f>
        <v>31600</v>
      </c>
      <c r="F1936" s="20">
        <f t="shared" si="87"/>
        <v>3.11</v>
      </c>
      <c r="G1936" s="20">
        <f t="shared" si="88"/>
        <v>31.6</v>
      </c>
      <c r="H1936" s="26">
        <f>LOOKUP(B1936,'Batch 10'!$K$34:$K$606,'Batch 10'!$P$34:$P$606)</f>
        <v>0.42900000000000005</v>
      </c>
      <c r="I1936" s="28">
        <f t="shared" si="89"/>
        <v>46.342010000000101</v>
      </c>
    </row>
    <row r="1937" spans="2:9" ht="20.100000000000001" customHeight="1" x14ac:dyDescent="0.2">
      <c r="B1937" s="20">
        <v>164</v>
      </c>
      <c r="C1937" s="20">
        <v>1921</v>
      </c>
      <c r="D1937" s="20">
        <f>LOOKUP(B1937,'Batch 10'!$K$34:$K$606,'Batch 10'!$L$34:$L$606)</f>
        <v>3080</v>
      </c>
      <c r="E1937" s="20">
        <f>LOOKUP(B1937,'Batch 10'!$C$34:$C$625,'Batch 10'!$E$34:$E$625)</f>
        <v>31600</v>
      </c>
      <c r="F1937" s="20">
        <f t="shared" ref="F1937:F2000" si="90">D1937/1000</f>
        <v>3.08</v>
      </c>
      <c r="G1937" s="20">
        <f t="shared" ref="G1937:G2000" si="91">E1937/1000</f>
        <v>31.6</v>
      </c>
      <c r="H1937" s="26">
        <f>LOOKUP(B1937,'Batch 10'!$K$34:$K$606,'Batch 10'!$P$34:$P$606)</f>
        <v>0.43200000000000005</v>
      </c>
      <c r="I1937" s="28">
        <f t="shared" si="89"/>
        <v>46.367840000000101</v>
      </c>
    </row>
    <row r="1938" spans="2:9" ht="20.100000000000001" customHeight="1" x14ac:dyDescent="0.2">
      <c r="B1938" s="20">
        <v>165</v>
      </c>
      <c r="C1938" s="20">
        <v>1922</v>
      </c>
      <c r="D1938" s="20">
        <f>LOOKUP(B1938,'Batch 10'!$K$34:$K$606,'Batch 10'!$L$34:$L$606)</f>
        <v>3060</v>
      </c>
      <c r="E1938" s="20">
        <f>LOOKUP(B1938,'Batch 10'!$C$34:$C$625,'Batch 10'!$E$34:$E$625)</f>
        <v>31600</v>
      </c>
      <c r="F1938" s="20">
        <f t="shared" si="90"/>
        <v>3.06</v>
      </c>
      <c r="G1938" s="20">
        <f t="shared" si="91"/>
        <v>31.6</v>
      </c>
      <c r="H1938" s="26">
        <f>LOOKUP(B1938,'Batch 10'!$K$34:$K$606,'Batch 10'!$P$34:$P$606)</f>
        <v>0.43250000000000005</v>
      </c>
      <c r="I1938" s="28">
        <f t="shared" ref="I1938:I2001" si="92">AVERAGE(H1938,H1937)*((C1938-C1937)/60)*3.6+I1937</f>
        <v>46.393775000000097</v>
      </c>
    </row>
    <row r="1939" spans="2:9" ht="20.100000000000001" customHeight="1" x14ac:dyDescent="0.2">
      <c r="B1939" s="20">
        <v>166</v>
      </c>
      <c r="C1939" s="20">
        <v>1923</v>
      </c>
      <c r="D1939" s="20">
        <f>LOOKUP(B1939,'Batch 10'!$K$34:$K$606,'Batch 10'!$L$34:$L$606)</f>
        <v>3030</v>
      </c>
      <c r="E1939" s="20">
        <f>LOOKUP(B1939,'Batch 10'!$C$34:$C$625,'Batch 10'!$E$34:$E$625)</f>
        <v>31600</v>
      </c>
      <c r="F1939" s="20">
        <f t="shared" si="90"/>
        <v>3.03</v>
      </c>
      <c r="G1939" s="20">
        <f t="shared" si="91"/>
        <v>31.6</v>
      </c>
      <c r="H1939" s="26">
        <f>LOOKUP(B1939,'Batch 10'!$K$34:$K$606,'Batch 10'!$P$34:$P$606)</f>
        <v>0.434</v>
      </c>
      <c r="I1939" s="28">
        <f t="shared" si="92"/>
        <v>46.419770000000099</v>
      </c>
    </row>
    <row r="1940" spans="2:9" ht="20.100000000000001" customHeight="1" x14ac:dyDescent="0.2">
      <c r="B1940" s="20">
        <v>167</v>
      </c>
      <c r="C1940" s="20">
        <v>1924</v>
      </c>
      <c r="D1940" s="20">
        <f>LOOKUP(B1940,'Batch 10'!$K$34:$K$606,'Batch 10'!$L$34:$L$606)</f>
        <v>3000</v>
      </c>
      <c r="E1940" s="20">
        <f>LOOKUP(B1940,'Batch 10'!$C$34:$C$625,'Batch 10'!$E$34:$E$625)</f>
        <v>31600</v>
      </c>
      <c r="F1940" s="20">
        <f t="shared" si="90"/>
        <v>3</v>
      </c>
      <c r="G1940" s="20">
        <f t="shared" si="91"/>
        <v>31.6</v>
      </c>
      <c r="H1940" s="26">
        <f>LOOKUP(B1940,'Batch 10'!$K$34:$K$606,'Batch 10'!$P$34:$P$606)</f>
        <v>0.43149999999999999</v>
      </c>
      <c r="I1940" s="28">
        <f t="shared" si="92"/>
        <v>46.445735000000099</v>
      </c>
    </row>
    <row r="1941" spans="2:9" ht="20.100000000000001" customHeight="1" x14ac:dyDescent="0.2">
      <c r="B1941" s="20">
        <v>168</v>
      </c>
      <c r="C1941" s="20">
        <v>1925</v>
      </c>
      <c r="D1941" s="20">
        <f>LOOKUP(B1941,'Batch 10'!$K$34:$K$606,'Batch 10'!$L$34:$L$606)</f>
        <v>2980</v>
      </c>
      <c r="E1941" s="20">
        <f>LOOKUP(B1941,'Batch 10'!$C$34:$C$625,'Batch 10'!$E$34:$E$625)</f>
        <v>31600</v>
      </c>
      <c r="F1941" s="20">
        <f t="shared" si="90"/>
        <v>2.98</v>
      </c>
      <c r="G1941" s="20">
        <f t="shared" si="91"/>
        <v>31.6</v>
      </c>
      <c r="H1941" s="26">
        <f>LOOKUP(B1941,'Batch 10'!$K$34:$K$606,'Batch 10'!$P$34:$P$606)</f>
        <v>0.43300000000000005</v>
      </c>
      <c r="I1941" s="28">
        <f t="shared" si="92"/>
        <v>46.471670000000096</v>
      </c>
    </row>
    <row r="1942" spans="2:9" ht="20.100000000000001" customHeight="1" x14ac:dyDescent="0.2">
      <c r="B1942" s="20">
        <v>169</v>
      </c>
      <c r="C1942" s="20">
        <v>1926</v>
      </c>
      <c r="D1942" s="20">
        <f>LOOKUP(B1942,'Batch 10'!$K$34:$K$606,'Batch 10'!$L$34:$L$606)</f>
        <v>2950</v>
      </c>
      <c r="E1942" s="20">
        <f>LOOKUP(B1942,'Batch 10'!$C$34:$C$625,'Batch 10'!$E$34:$E$625)</f>
        <v>31600</v>
      </c>
      <c r="F1942" s="20">
        <f t="shared" si="90"/>
        <v>2.95</v>
      </c>
      <c r="G1942" s="20">
        <f t="shared" si="91"/>
        <v>31.6</v>
      </c>
      <c r="H1942" s="26">
        <f>LOOKUP(B1942,'Batch 10'!$K$34:$K$606,'Batch 10'!$P$34:$P$606)</f>
        <v>0.4335</v>
      </c>
      <c r="I1942" s="28">
        <f t="shared" si="92"/>
        <v>46.497665000000097</v>
      </c>
    </row>
    <row r="1943" spans="2:9" ht="20.100000000000001" customHeight="1" x14ac:dyDescent="0.2">
      <c r="B1943" s="20">
        <v>170</v>
      </c>
      <c r="C1943" s="20">
        <v>1927</v>
      </c>
      <c r="D1943" s="20">
        <f>LOOKUP(B1943,'Batch 10'!$K$34:$K$606,'Batch 10'!$L$34:$L$606)</f>
        <v>2930</v>
      </c>
      <c r="E1943" s="20">
        <f>LOOKUP(B1943,'Batch 10'!$C$34:$C$625,'Batch 10'!$E$34:$E$625)</f>
        <v>31600</v>
      </c>
      <c r="F1943" s="20">
        <f t="shared" si="90"/>
        <v>2.93</v>
      </c>
      <c r="G1943" s="20">
        <f t="shared" si="91"/>
        <v>31.6</v>
      </c>
      <c r="H1943" s="26">
        <f>LOOKUP(B1943,'Batch 10'!$K$34:$K$606,'Batch 10'!$P$34:$P$606)</f>
        <v>0.43600000000000005</v>
      </c>
      <c r="I1943" s="28">
        <f t="shared" si="92"/>
        <v>46.523750000000099</v>
      </c>
    </row>
    <row r="1944" spans="2:9" ht="20.100000000000001" customHeight="1" x14ac:dyDescent="0.2">
      <c r="B1944" s="20">
        <v>171</v>
      </c>
      <c r="C1944" s="20">
        <v>1928</v>
      </c>
      <c r="D1944" s="20">
        <f>LOOKUP(B1944,'Batch 10'!$K$34:$K$606,'Batch 10'!$L$34:$L$606)</f>
        <v>2900</v>
      </c>
      <c r="E1944" s="20">
        <f>LOOKUP(B1944,'Batch 10'!$C$34:$C$625,'Batch 10'!$E$34:$E$625)</f>
        <v>31600</v>
      </c>
      <c r="F1944" s="20">
        <f t="shared" si="90"/>
        <v>2.9</v>
      </c>
      <c r="G1944" s="20">
        <f t="shared" si="91"/>
        <v>31.6</v>
      </c>
      <c r="H1944" s="26">
        <f>LOOKUP(B1944,'Batch 10'!$K$34:$K$606,'Batch 10'!$P$34:$P$606)</f>
        <v>0.43600000000000005</v>
      </c>
      <c r="I1944" s="28">
        <f t="shared" si="92"/>
        <v>46.549910000000096</v>
      </c>
    </row>
    <row r="1945" spans="2:9" ht="20.100000000000001" customHeight="1" x14ac:dyDescent="0.2">
      <c r="B1945" s="20">
        <v>172</v>
      </c>
      <c r="C1945" s="20">
        <v>1929</v>
      </c>
      <c r="D1945" s="20">
        <f>LOOKUP(B1945,'Batch 10'!$K$34:$K$606,'Batch 10'!$L$34:$L$606)</f>
        <v>2870</v>
      </c>
      <c r="E1945" s="20">
        <f>LOOKUP(B1945,'Batch 10'!$C$34:$C$625,'Batch 10'!$E$34:$E$625)</f>
        <v>31600</v>
      </c>
      <c r="F1945" s="20">
        <f t="shared" si="90"/>
        <v>2.87</v>
      </c>
      <c r="G1945" s="20">
        <f t="shared" si="91"/>
        <v>31.6</v>
      </c>
      <c r="H1945" s="26">
        <f>LOOKUP(B1945,'Batch 10'!$K$34:$K$606,'Batch 10'!$P$34:$P$606)</f>
        <v>0.4375</v>
      </c>
      <c r="I1945" s="28">
        <f t="shared" si="92"/>
        <v>46.576115000000094</v>
      </c>
    </row>
    <row r="1946" spans="2:9" ht="20.100000000000001" customHeight="1" x14ac:dyDescent="0.2">
      <c r="B1946" s="20">
        <v>173</v>
      </c>
      <c r="C1946" s="20">
        <v>1930</v>
      </c>
      <c r="D1946" s="20">
        <f>LOOKUP(B1946,'Batch 10'!$K$34:$K$606,'Batch 10'!$L$34:$L$606)</f>
        <v>2850</v>
      </c>
      <c r="E1946" s="20">
        <f>LOOKUP(B1946,'Batch 10'!$C$34:$C$625,'Batch 10'!$E$34:$E$625)</f>
        <v>31600</v>
      </c>
      <c r="F1946" s="20">
        <f t="shared" si="90"/>
        <v>2.85</v>
      </c>
      <c r="G1946" s="20">
        <f t="shared" si="91"/>
        <v>31.6</v>
      </c>
      <c r="H1946" s="26">
        <f>LOOKUP(B1946,'Batch 10'!$K$34:$K$606,'Batch 10'!$P$34:$P$606)</f>
        <v>0.439</v>
      </c>
      <c r="I1946" s="28">
        <f t="shared" si="92"/>
        <v>46.602410000000091</v>
      </c>
    </row>
    <row r="1947" spans="2:9" ht="20.100000000000001" customHeight="1" x14ac:dyDescent="0.2">
      <c r="B1947" s="20">
        <v>174</v>
      </c>
      <c r="C1947" s="20">
        <v>1931</v>
      </c>
      <c r="D1947" s="20">
        <f>LOOKUP(B1947,'Batch 10'!$K$34:$K$606,'Batch 10'!$L$34:$L$606)</f>
        <v>2820</v>
      </c>
      <c r="E1947" s="20">
        <f>LOOKUP(B1947,'Batch 10'!$C$34:$C$625,'Batch 10'!$E$34:$E$625)</f>
        <v>31600</v>
      </c>
      <c r="F1947" s="20">
        <f t="shared" si="90"/>
        <v>2.82</v>
      </c>
      <c r="G1947" s="20">
        <f t="shared" si="91"/>
        <v>31.6</v>
      </c>
      <c r="H1947" s="26">
        <f>LOOKUP(B1947,'Batch 10'!$K$34:$K$606,'Batch 10'!$P$34:$P$606)</f>
        <v>0.439</v>
      </c>
      <c r="I1947" s="28">
        <f t="shared" si="92"/>
        <v>46.628750000000089</v>
      </c>
    </row>
    <row r="1948" spans="2:9" ht="20.100000000000001" customHeight="1" x14ac:dyDescent="0.2">
      <c r="B1948" s="20">
        <v>175</v>
      </c>
      <c r="C1948" s="20">
        <v>1932</v>
      </c>
      <c r="D1948" s="20">
        <f>LOOKUP(B1948,'Batch 10'!$K$34:$K$606,'Batch 10'!$L$34:$L$606)</f>
        <v>2790</v>
      </c>
      <c r="E1948" s="20">
        <f>LOOKUP(B1948,'Batch 10'!$C$34:$C$625,'Batch 10'!$E$34:$E$625)</f>
        <v>31600</v>
      </c>
      <c r="F1948" s="20">
        <f t="shared" si="90"/>
        <v>2.79</v>
      </c>
      <c r="G1948" s="20">
        <f t="shared" si="91"/>
        <v>31.6</v>
      </c>
      <c r="H1948" s="26">
        <f>LOOKUP(B1948,'Batch 10'!$K$34:$K$606,'Batch 10'!$P$34:$P$606)</f>
        <v>0.44000000000000006</v>
      </c>
      <c r="I1948" s="28">
        <f t="shared" si="92"/>
        <v>46.655120000000089</v>
      </c>
    </row>
    <row r="1949" spans="2:9" ht="20.100000000000001" customHeight="1" x14ac:dyDescent="0.2">
      <c r="B1949" s="20">
        <v>176</v>
      </c>
      <c r="C1949" s="20">
        <v>1933</v>
      </c>
      <c r="D1949" s="20">
        <f>LOOKUP(B1949,'Batch 10'!$K$34:$K$606,'Batch 10'!$L$34:$L$606)</f>
        <v>2770</v>
      </c>
      <c r="E1949" s="20">
        <f>LOOKUP(B1949,'Batch 10'!$C$34:$C$625,'Batch 10'!$E$34:$E$625)</f>
        <v>31600</v>
      </c>
      <c r="F1949" s="20">
        <f t="shared" si="90"/>
        <v>2.77</v>
      </c>
      <c r="G1949" s="20">
        <f t="shared" si="91"/>
        <v>31.6</v>
      </c>
      <c r="H1949" s="26">
        <f>LOOKUP(B1949,'Batch 10'!$K$34:$K$606,'Batch 10'!$P$34:$P$606)</f>
        <v>0.44000000000000006</v>
      </c>
      <c r="I1949" s="28">
        <f t="shared" si="92"/>
        <v>46.681520000000091</v>
      </c>
    </row>
    <row r="1950" spans="2:9" ht="20.100000000000001" customHeight="1" x14ac:dyDescent="0.2">
      <c r="B1950" s="20">
        <v>177</v>
      </c>
      <c r="C1950" s="20">
        <v>1934</v>
      </c>
      <c r="D1950" s="20">
        <f>LOOKUP(B1950,'Batch 10'!$K$34:$K$606,'Batch 10'!$L$34:$L$606)</f>
        <v>2740</v>
      </c>
      <c r="E1950" s="20">
        <f>LOOKUP(B1950,'Batch 10'!$C$34:$C$625,'Batch 10'!$E$34:$E$625)</f>
        <v>31600</v>
      </c>
      <c r="F1950" s="20">
        <f t="shared" si="90"/>
        <v>2.74</v>
      </c>
      <c r="G1950" s="20">
        <f t="shared" si="91"/>
        <v>31.6</v>
      </c>
      <c r="H1950" s="26">
        <f>LOOKUP(B1950,'Batch 10'!$K$34:$K$606,'Batch 10'!$P$34:$P$606)</f>
        <v>0.44100000000000006</v>
      </c>
      <c r="I1950" s="28">
        <f t="shared" si="92"/>
        <v>46.707950000000089</v>
      </c>
    </row>
    <row r="1951" spans="2:9" ht="20.100000000000001" customHeight="1" x14ac:dyDescent="0.2">
      <c r="B1951" s="20">
        <v>178</v>
      </c>
      <c r="C1951" s="20">
        <v>1935</v>
      </c>
      <c r="D1951" s="20">
        <f>LOOKUP(B1951,'Batch 10'!$K$34:$K$606,'Batch 10'!$L$34:$L$606)</f>
        <v>2720</v>
      </c>
      <c r="E1951" s="20">
        <f>LOOKUP(B1951,'Batch 10'!$C$34:$C$625,'Batch 10'!$E$34:$E$625)</f>
        <v>31600</v>
      </c>
      <c r="F1951" s="20">
        <f t="shared" si="90"/>
        <v>2.72</v>
      </c>
      <c r="G1951" s="20">
        <f t="shared" si="91"/>
        <v>31.6</v>
      </c>
      <c r="H1951" s="26">
        <f>LOOKUP(B1951,'Batch 10'!$K$34:$K$606,'Batch 10'!$P$34:$P$606)</f>
        <v>0.443</v>
      </c>
      <c r="I1951" s="28">
        <f t="shared" si="92"/>
        <v>46.734470000000087</v>
      </c>
    </row>
    <row r="1952" spans="2:9" ht="20.100000000000001" customHeight="1" x14ac:dyDescent="0.2">
      <c r="B1952" s="20">
        <v>179</v>
      </c>
      <c r="C1952" s="20">
        <v>1936</v>
      </c>
      <c r="D1952" s="20">
        <f>LOOKUP(B1952,'Batch 10'!$K$34:$K$606,'Batch 10'!$L$34:$L$606)</f>
        <v>2690</v>
      </c>
      <c r="E1952" s="20">
        <f>LOOKUP(B1952,'Batch 10'!$C$34:$C$625,'Batch 10'!$E$34:$E$625)</f>
        <v>31600</v>
      </c>
      <c r="F1952" s="20">
        <f t="shared" si="90"/>
        <v>2.69</v>
      </c>
      <c r="G1952" s="20">
        <f t="shared" si="91"/>
        <v>31.6</v>
      </c>
      <c r="H1952" s="26">
        <f>LOOKUP(B1952,'Batch 10'!$K$34:$K$606,'Batch 10'!$P$34:$P$606)</f>
        <v>0.44400000000000006</v>
      </c>
      <c r="I1952" s="28">
        <f t="shared" si="92"/>
        <v>46.761080000000085</v>
      </c>
    </row>
    <row r="1953" spans="2:9" ht="20.100000000000001" customHeight="1" x14ac:dyDescent="0.2">
      <c r="B1953" s="20">
        <v>180</v>
      </c>
      <c r="C1953" s="20">
        <v>1937</v>
      </c>
      <c r="D1953" s="20">
        <f>LOOKUP(B1953,'Batch 10'!$K$34:$K$606,'Batch 10'!$L$34:$L$606)</f>
        <v>2660</v>
      </c>
      <c r="E1953" s="20">
        <f>LOOKUP(B1953,'Batch 10'!$C$34:$C$625,'Batch 10'!$E$34:$E$625)</f>
        <v>31600</v>
      </c>
      <c r="F1953" s="20">
        <f t="shared" si="90"/>
        <v>2.66</v>
      </c>
      <c r="G1953" s="20">
        <f t="shared" si="91"/>
        <v>31.6</v>
      </c>
      <c r="H1953" s="26">
        <f>LOOKUP(B1953,'Batch 10'!$K$34:$K$606,'Batch 10'!$P$34:$P$606)</f>
        <v>0.44550000000000001</v>
      </c>
      <c r="I1953" s="28">
        <f t="shared" si="92"/>
        <v>46.787765000000086</v>
      </c>
    </row>
    <row r="1954" spans="2:9" ht="20.100000000000001" customHeight="1" x14ac:dyDescent="0.2">
      <c r="B1954" s="20">
        <v>181</v>
      </c>
      <c r="C1954" s="20">
        <v>1938</v>
      </c>
      <c r="D1954" s="20">
        <f>LOOKUP(B1954,'Batch 10'!$K$34:$K$606,'Batch 10'!$L$34:$L$606)</f>
        <v>2640</v>
      </c>
      <c r="E1954" s="20">
        <f>LOOKUP(B1954,'Batch 10'!$C$34:$C$625,'Batch 10'!$E$34:$E$625)</f>
        <v>31600</v>
      </c>
      <c r="F1954" s="20">
        <f t="shared" si="90"/>
        <v>2.64</v>
      </c>
      <c r="G1954" s="20">
        <f t="shared" si="91"/>
        <v>31.6</v>
      </c>
      <c r="H1954" s="26">
        <f>LOOKUP(B1954,'Batch 10'!$K$34:$K$606,'Batch 10'!$P$34:$P$606)</f>
        <v>0.44650000000000001</v>
      </c>
      <c r="I1954" s="28">
        <f t="shared" si="92"/>
        <v>46.814525000000089</v>
      </c>
    </row>
    <row r="1955" spans="2:9" ht="20.100000000000001" customHeight="1" x14ac:dyDescent="0.2">
      <c r="B1955" s="20">
        <v>182</v>
      </c>
      <c r="C1955" s="20">
        <v>1939</v>
      </c>
      <c r="D1955" s="20">
        <f>LOOKUP(B1955,'Batch 10'!$K$34:$K$606,'Batch 10'!$L$34:$L$606)</f>
        <v>2610</v>
      </c>
      <c r="E1955" s="20">
        <f>LOOKUP(B1955,'Batch 10'!$C$34:$C$625,'Batch 10'!$E$34:$E$625)</f>
        <v>31600</v>
      </c>
      <c r="F1955" s="20">
        <f t="shared" si="90"/>
        <v>2.61</v>
      </c>
      <c r="G1955" s="20">
        <f t="shared" si="91"/>
        <v>31.6</v>
      </c>
      <c r="H1955" s="26">
        <f>LOOKUP(B1955,'Batch 10'!$K$34:$K$606,'Batch 10'!$P$34:$P$606)</f>
        <v>0.44850000000000007</v>
      </c>
      <c r="I1955" s="28">
        <f t="shared" si="92"/>
        <v>46.841375000000092</v>
      </c>
    </row>
    <row r="1956" spans="2:9" ht="20.100000000000001" customHeight="1" x14ac:dyDescent="0.2">
      <c r="B1956" s="20">
        <v>183</v>
      </c>
      <c r="C1956" s="20">
        <v>1940</v>
      </c>
      <c r="D1956" s="20">
        <f>LOOKUP(B1956,'Batch 10'!$K$34:$K$606,'Batch 10'!$L$34:$L$606)</f>
        <v>2590</v>
      </c>
      <c r="E1956" s="20">
        <f>LOOKUP(B1956,'Batch 10'!$C$34:$C$625,'Batch 10'!$E$34:$E$625)</f>
        <v>31600</v>
      </c>
      <c r="F1956" s="20">
        <f t="shared" si="90"/>
        <v>2.59</v>
      </c>
      <c r="G1956" s="20">
        <f t="shared" si="91"/>
        <v>31.6</v>
      </c>
      <c r="H1956" s="26">
        <f>LOOKUP(B1956,'Batch 10'!$K$34:$K$606,'Batch 10'!$P$34:$P$606)</f>
        <v>0.45199999999999996</v>
      </c>
      <c r="I1956" s="28">
        <f t="shared" si="92"/>
        <v>46.86839000000009</v>
      </c>
    </row>
    <row r="1957" spans="2:9" ht="20.100000000000001" customHeight="1" x14ac:dyDescent="0.2">
      <c r="B1957" s="20">
        <v>184</v>
      </c>
      <c r="C1957" s="20">
        <v>1941</v>
      </c>
      <c r="D1957" s="20">
        <f>LOOKUP(B1957,'Batch 10'!$K$34:$K$606,'Batch 10'!$L$34:$L$606)</f>
        <v>2560</v>
      </c>
      <c r="E1957" s="20">
        <f>LOOKUP(B1957,'Batch 10'!$C$34:$C$625,'Batch 10'!$E$34:$E$625)</f>
        <v>31600</v>
      </c>
      <c r="F1957" s="20">
        <f t="shared" si="90"/>
        <v>2.56</v>
      </c>
      <c r="G1957" s="20">
        <f t="shared" si="91"/>
        <v>31.6</v>
      </c>
      <c r="H1957" s="26">
        <f>LOOKUP(B1957,'Batch 10'!$K$34:$K$606,'Batch 10'!$P$34:$P$606)</f>
        <v>0.44950000000000001</v>
      </c>
      <c r="I1957" s="28">
        <f t="shared" si="92"/>
        <v>46.895435000000091</v>
      </c>
    </row>
    <row r="1958" spans="2:9" ht="20.100000000000001" customHeight="1" x14ac:dyDescent="0.2">
      <c r="B1958" s="20">
        <v>185</v>
      </c>
      <c r="C1958" s="20">
        <v>1942</v>
      </c>
      <c r="D1958" s="20">
        <f>LOOKUP(B1958,'Batch 10'!$K$34:$K$606,'Batch 10'!$L$34:$L$606)</f>
        <v>2540</v>
      </c>
      <c r="E1958" s="20">
        <f>LOOKUP(B1958,'Batch 10'!$C$34:$C$625,'Batch 10'!$E$34:$E$625)</f>
        <v>31600</v>
      </c>
      <c r="F1958" s="20">
        <f t="shared" si="90"/>
        <v>2.54</v>
      </c>
      <c r="G1958" s="20">
        <f t="shared" si="91"/>
        <v>31.6</v>
      </c>
      <c r="H1958" s="26">
        <f>LOOKUP(B1958,'Batch 10'!$K$34:$K$606,'Batch 10'!$P$34:$P$606)</f>
        <v>0.44900000000000007</v>
      </c>
      <c r="I1958" s="28">
        <f t="shared" si="92"/>
        <v>46.922390000000092</v>
      </c>
    </row>
    <row r="1959" spans="2:9" ht="20.100000000000001" customHeight="1" x14ac:dyDescent="0.2">
      <c r="B1959" s="20">
        <v>186</v>
      </c>
      <c r="C1959" s="20">
        <v>1943</v>
      </c>
      <c r="D1959" s="20">
        <f>LOOKUP(B1959,'Batch 10'!$K$34:$K$606,'Batch 10'!$L$34:$L$606)</f>
        <v>2510</v>
      </c>
      <c r="E1959" s="20">
        <f>LOOKUP(B1959,'Batch 10'!$C$34:$C$625,'Batch 10'!$E$34:$E$625)</f>
        <v>31600</v>
      </c>
      <c r="F1959" s="20">
        <f t="shared" si="90"/>
        <v>2.5099999999999998</v>
      </c>
      <c r="G1959" s="20">
        <f t="shared" si="91"/>
        <v>31.6</v>
      </c>
      <c r="H1959" s="26">
        <f>LOOKUP(B1959,'Batch 10'!$K$34:$K$606,'Batch 10'!$P$34:$P$606)</f>
        <v>0.44900000000000007</v>
      </c>
      <c r="I1959" s="28">
        <f t="shared" si="92"/>
        <v>46.949330000000096</v>
      </c>
    </row>
    <row r="1960" spans="2:9" ht="20.100000000000001" customHeight="1" x14ac:dyDescent="0.2">
      <c r="B1960" s="20">
        <v>187</v>
      </c>
      <c r="C1960" s="20">
        <v>1944</v>
      </c>
      <c r="D1960" s="20">
        <f>LOOKUP(B1960,'Batch 10'!$K$34:$K$606,'Batch 10'!$L$34:$L$606)</f>
        <v>2490</v>
      </c>
      <c r="E1960" s="20">
        <f>LOOKUP(B1960,'Batch 10'!$C$34:$C$625,'Batch 10'!$E$34:$E$625)</f>
        <v>31600</v>
      </c>
      <c r="F1960" s="20">
        <f t="shared" si="90"/>
        <v>2.4900000000000002</v>
      </c>
      <c r="G1960" s="20">
        <f t="shared" si="91"/>
        <v>31.6</v>
      </c>
      <c r="H1960" s="26">
        <f>LOOKUP(B1960,'Batch 10'!$K$34:$K$606,'Batch 10'!$P$34:$P$606)</f>
        <v>0.44900000000000007</v>
      </c>
      <c r="I1960" s="28">
        <f t="shared" si="92"/>
        <v>46.976270000000099</v>
      </c>
    </row>
    <row r="1961" spans="2:9" ht="20.100000000000001" customHeight="1" x14ac:dyDescent="0.2">
      <c r="B1961" s="20">
        <v>188</v>
      </c>
      <c r="C1961" s="20">
        <v>1945</v>
      </c>
      <c r="D1961" s="20">
        <f>LOOKUP(B1961,'Batch 10'!$K$34:$K$606,'Batch 10'!$L$34:$L$606)</f>
        <v>2460</v>
      </c>
      <c r="E1961" s="20">
        <f>LOOKUP(B1961,'Batch 10'!$C$34:$C$625,'Batch 10'!$E$34:$E$625)</f>
        <v>31600</v>
      </c>
      <c r="F1961" s="20">
        <f t="shared" si="90"/>
        <v>2.46</v>
      </c>
      <c r="G1961" s="20">
        <f t="shared" si="91"/>
        <v>31.6</v>
      </c>
      <c r="H1961" s="26">
        <f>LOOKUP(B1961,'Batch 10'!$K$34:$K$606,'Batch 10'!$P$34:$P$606)</f>
        <v>0.45</v>
      </c>
      <c r="I1961" s="28">
        <f t="shared" si="92"/>
        <v>47.003240000000098</v>
      </c>
    </row>
    <row r="1962" spans="2:9" ht="20.100000000000001" customHeight="1" x14ac:dyDescent="0.2">
      <c r="B1962" s="20">
        <v>189</v>
      </c>
      <c r="C1962" s="20">
        <v>1946</v>
      </c>
      <c r="D1962" s="20">
        <f>LOOKUP(B1962,'Batch 10'!$K$34:$K$606,'Batch 10'!$L$34:$L$606)</f>
        <v>2430</v>
      </c>
      <c r="E1962" s="20">
        <f>LOOKUP(B1962,'Batch 10'!$C$34:$C$625,'Batch 10'!$E$34:$E$625)</f>
        <v>31600</v>
      </c>
      <c r="F1962" s="20">
        <f t="shared" si="90"/>
        <v>2.4300000000000002</v>
      </c>
      <c r="G1962" s="20">
        <f t="shared" si="91"/>
        <v>31.6</v>
      </c>
      <c r="H1962" s="26">
        <f>LOOKUP(B1962,'Batch 10'!$K$34:$K$606,'Batch 10'!$P$34:$P$606)</f>
        <v>0.45300000000000007</v>
      </c>
      <c r="I1962" s="28">
        <f t="shared" si="92"/>
        <v>47.030330000000099</v>
      </c>
    </row>
    <row r="1963" spans="2:9" ht="20.100000000000001" customHeight="1" x14ac:dyDescent="0.2">
      <c r="B1963" s="20">
        <v>190</v>
      </c>
      <c r="C1963" s="20">
        <v>1947</v>
      </c>
      <c r="D1963" s="20">
        <f>LOOKUP(B1963,'Batch 10'!$K$34:$K$606,'Batch 10'!$L$34:$L$606)</f>
        <v>2410</v>
      </c>
      <c r="E1963" s="20">
        <f>LOOKUP(B1963,'Batch 10'!$C$34:$C$625,'Batch 10'!$E$34:$E$625)</f>
        <v>31600</v>
      </c>
      <c r="F1963" s="20">
        <f t="shared" si="90"/>
        <v>2.41</v>
      </c>
      <c r="G1963" s="20">
        <f t="shared" si="91"/>
        <v>31.6</v>
      </c>
      <c r="H1963" s="26">
        <f>LOOKUP(B1963,'Batch 10'!$K$34:$K$606,'Batch 10'!$P$34:$P$606)</f>
        <v>0.45450000000000002</v>
      </c>
      <c r="I1963" s="28">
        <f t="shared" si="92"/>
        <v>47.0575550000001</v>
      </c>
    </row>
    <row r="1964" spans="2:9" ht="20.100000000000001" customHeight="1" x14ac:dyDescent="0.2">
      <c r="B1964" s="20">
        <v>191</v>
      </c>
      <c r="C1964" s="20">
        <v>1948</v>
      </c>
      <c r="D1964" s="20">
        <f>LOOKUP(B1964,'Batch 10'!$K$34:$K$606,'Batch 10'!$L$34:$L$606)</f>
        <v>2380</v>
      </c>
      <c r="E1964" s="20">
        <f>LOOKUP(B1964,'Batch 10'!$C$34:$C$625,'Batch 10'!$E$34:$E$625)</f>
        <v>31600</v>
      </c>
      <c r="F1964" s="20">
        <f t="shared" si="90"/>
        <v>2.38</v>
      </c>
      <c r="G1964" s="20">
        <f t="shared" si="91"/>
        <v>31.6</v>
      </c>
      <c r="H1964" s="26">
        <f>LOOKUP(B1964,'Batch 10'!$K$34:$K$606,'Batch 10'!$P$34:$P$606)</f>
        <v>0.45400000000000001</v>
      </c>
      <c r="I1964" s="28">
        <f t="shared" si="92"/>
        <v>47.084810000000097</v>
      </c>
    </row>
    <row r="1965" spans="2:9" ht="20.100000000000001" customHeight="1" x14ac:dyDescent="0.2">
      <c r="B1965" s="20">
        <v>192</v>
      </c>
      <c r="C1965" s="20">
        <v>1949</v>
      </c>
      <c r="D1965" s="20">
        <f>LOOKUP(B1965,'Batch 10'!$K$34:$K$606,'Batch 10'!$L$34:$L$606)</f>
        <v>2360</v>
      </c>
      <c r="E1965" s="20">
        <f>LOOKUP(B1965,'Batch 10'!$C$34:$C$625,'Batch 10'!$E$34:$E$625)</f>
        <v>31600</v>
      </c>
      <c r="F1965" s="20">
        <f t="shared" si="90"/>
        <v>2.36</v>
      </c>
      <c r="G1965" s="20">
        <f t="shared" si="91"/>
        <v>31.6</v>
      </c>
      <c r="H1965" s="26">
        <f>LOOKUP(B1965,'Batch 10'!$K$34:$K$606,'Batch 10'!$P$34:$P$606)</f>
        <v>0.45500000000000002</v>
      </c>
      <c r="I1965" s="28">
        <f t="shared" si="92"/>
        <v>47.112080000000098</v>
      </c>
    </row>
    <row r="1966" spans="2:9" ht="20.100000000000001" customHeight="1" x14ac:dyDescent="0.2">
      <c r="B1966" s="20">
        <v>193</v>
      </c>
      <c r="C1966" s="20">
        <v>1950</v>
      </c>
      <c r="D1966" s="20">
        <f>LOOKUP(B1966,'Batch 10'!$K$34:$K$606,'Batch 10'!$L$34:$L$606)</f>
        <v>2330</v>
      </c>
      <c r="E1966" s="20">
        <f>LOOKUP(B1966,'Batch 10'!$C$34:$C$625,'Batch 10'!$E$34:$E$625)</f>
        <v>31600</v>
      </c>
      <c r="F1966" s="20">
        <f t="shared" si="90"/>
        <v>2.33</v>
      </c>
      <c r="G1966" s="20">
        <f t="shared" si="91"/>
        <v>31.6</v>
      </c>
      <c r="H1966" s="26">
        <f>LOOKUP(B1966,'Batch 10'!$K$34:$K$606,'Batch 10'!$P$34:$P$606)</f>
        <v>0.45700000000000007</v>
      </c>
      <c r="I1966" s="28">
        <f t="shared" si="92"/>
        <v>47.1394400000001</v>
      </c>
    </row>
    <row r="1967" spans="2:9" ht="20.100000000000001" customHeight="1" x14ac:dyDescent="0.2">
      <c r="B1967" s="20">
        <v>194</v>
      </c>
      <c r="C1967" s="20">
        <v>1951</v>
      </c>
      <c r="D1967" s="20">
        <f>LOOKUP(B1967,'Batch 10'!$K$34:$K$606,'Batch 10'!$L$34:$L$606)</f>
        <v>2310</v>
      </c>
      <c r="E1967" s="20">
        <f>LOOKUP(B1967,'Batch 10'!$C$34:$C$625,'Batch 10'!$E$34:$E$625)</f>
        <v>31600</v>
      </c>
      <c r="F1967" s="20">
        <f t="shared" si="90"/>
        <v>2.31</v>
      </c>
      <c r="G1967" s="20">
        <f t="shared" si="91"/>
        <v>31.6</v>
      </c>
      <c r="H1967" s="26">
        <f>LOOKUP(B1967,'Batch 10'!$K$34:$K$606,'Batch 10'!$P$34:$P$606)</f>
        <v>0.45900000000000002</v>
      </c>
      <c r="I1967" s="28">
        <f t="shared" si="92"/>
        <v>47.166920000000097</v>
      </c>
    </row>
    <row r="1968" spans="2:9" ht="20.100000000000001" customHeight="1" x14ac:dyDescent="0.2">
      <c r="B1968" s="20">
        <v>195</v>
      </c>
      <c r="C1968" s="20">
        <v>1952</v>
      </c>
      <c r="D1968" s="20">
        <f>LOOKUP(B1968,'Batch 10'!$K$34:$K$606,'Batch 10'!$L$34:$L$606)</f>
        <v>2280</v>
      </c>
      <c r="E1968" s="20">
        <f>LOOKUP(B1968,'Batch 10'!$C$34:$C$625,'Batch 10'!$E$34:$E$625)</f>
        <v>31600</v>
      </c>
      <c r="F1968" s="20">
        <f t="shared" si="90"/>
        <v>2.2799999999999998</v>
      </c>
      <c r="G1968" s="20">
        <f t="shared" si="91"/>
        <v>31.6</v>
      </c>
      <c r="H1968" s="26">
        <f>LOOKUP(B1968,'Batch 10'!$K$34:$K$606,'Batch 10'!$P$34:$P$606)</f>
        <v>0.45700000000000007</v>
      </c>
      <c r="I1968" s="28">
        <f t="shared" si="92"/>
        <v>47.194400000000094</v>
      </c>
    </row>
    <row r="1969" spans="2:9" ht="20.100000000000001" customHeight="1" x14ac:dyDescent="0.2">
      <c r="B1969" s="20">
        <v>196</v>
      </c>
      <c r="C1969" s="20">
        <v>1953</v>
      </c>
      <c r="D1969" s="20">
        <f>LOOKUP(B1969,'Batch 10'!$K$34:$K$606,'Batch 10'!$L$34:$L$606)</f>
        <v>2260</v>
      </c>
      <c r="E1969" s="20">
        <f>LOOKUP(B1969,'Batch 10'!$C$34:$C$625,'Batch 10'!$E$34:$E$625)</f>
        <v>31600</v>
      </c>
      <c r="F1969" s="20">
        <f t="shared" si="90"/>
        <v>2.2599999999999998</v>
      </c>
      <c r="G1969" s="20">
        <f t="shared" si="91"/>
        <v>31.6</v>
      </c>
      <c r="H1969" s="26">
        <f>LOOKUP(B1969,'Batch 10'!$K$34:$K$606,'Batch 10'!$P$34:$P$606)</f>
        <v>0.46300000000000002</v>
      </c>
      <c r="I1969" s="28">
        <f t="shared" si="92"/>
        <v>47.222000000000094</v>
      </c>
    </row>
    <row r="1970" spans="2:9" ht="20.100000000000001" customHeight="1" x14ac:dyDescent="0.2">
      <c r="B1970" s="20">
        <v>197</v>
      </c>
      <c r="C1970" s="20">
        <v>1954</v>
      </c>
      <c r="D1970" s="20">
        <f>LOOKUP(B1970,'Batch 10'!$K$34:$K$606,'Batch 10'!$L$34:$L$606)</f>
        <v>2230</v>
      </c>
      <c r="E1970" s="20">
        <f>LOOKUP(B1970,'Batch 10'!$C$34:$C$625,'Batch 10'!$E$34:$E$625)</f>
        <v>31600</v>
      </c>
      <c r="F1970" s="20">
        <f t="shared" si="90"/>
        <v>2.23</v>
      </c>
      <c r="G1970" s="20">
        <f t="shared" si="91"/>
        <v>31.6</v>
      </c>
      <c r="H1970" s="26">
        <f>LOOKUP(B1970,'Batch 10'!$K$34:$K$606,'Batch 10'!$P$34:$P$606)</f>
        <v>0.46449999999999997</v>
      </c>
      <c r="I1970" s="28">
        <f t="shared" si="92"/>
        <v>47.249825000000094</v>
      </c>
    </row>
    <row r="1971" spans="2:9" ht="20.100000000000001" customHeight="1" x14ac:dyDescent="0.2">
      <c r="B1971" s="20">
        <v>198</v>
      </c>
      <c r="C1971" s="20">
        <v>1955</v>
      </c>
      <c r="D1971" s="20">
        <f>LOOKUP(B1971,'Batch 10'!$K$34:$K$606,'Batch 10'!$L$34:$L$606)</f>
        <v>2210</v>
      </c>
      <c r="E1971" s="20">
        <f>LOOKUP(B1971,'Batch 10'!$C$34:$C$625,'Batch 10'!$E$34:$E$625)</f>
        <v>31600</v>
      </c>
      <c r="F1971" s="20">
        <f t="shared" si="90"/>
        <v>2.21</v>
      </c>
      <c r="G1971" s="20">
        <f t="shared" si="91"/>
        <v>31.6</v>
      </c>
      <c r="H1971" s="26">
        <f>LOOKUP(B1971,'Batch 10'!$K$34:$K$606,'Batch 10'!$P$34:$P$606)</f>
        <v>0.46449999999999997</v>
      </c>
      <c r="I1971" s="28">
        <f t="shared" si="92"/>
        <v>47.277695000000094</v>
      </c>
    </row>
    <row r="1972" spans="2:9" ht="20.100000000000001" customHeight="1" x14ac:dyDescent="0.2">
      <c r="B1972" s="20">
        <v>199</v>
      </c>
      <c r="C1972" s="20">
        <v>1956</v>
      </c>
      <c r="D1972" s="20">
        <f>LOOKUP(B1972,'Batch 10'!$K$34:$K$606,'Batch 10'!$L$34:$L$606)</f>
        <v>2180</v>
      </c>
      <c r="E1972" s="20">
        <f>LOOKUP(B1972,'Batch 10'!$C$34:$C$625,'Batch 10'!$E$34:$E$625)</f>
        <v>31600</v>
      </c>
      <c r="F1972" s="20">
        <f t="shared" si="90"/>
        <v>2.1800000000000002</v>
      </c>
      <c r="G1972" s="20">
        <f t="shared" si="91"/>
        <v>31.6</v>
      </c>
      <c r="H1972" s="26">
        <f>LOOKUP(B1972,'Batch 10'!$K$34:$K$606,'Batch 10'!$P$34:$P$606)</f>
        <v>0.46100000000000008</v>
      </c>
      <c r="I1972" s="28">
        <f t="shared" si="92"/>
        <v>47.305460000000096</v>
      </c>
    </row>
    <row r="1973" spans="2:9" ht="20.100000000000001" customHeight="1" x14ac:dyDescent="0.2">
      <c r="B1973" s="20">
        <v>200</v>
      </c>
      <c r="C1973" s="20">
        <v>1957</v>
      </c>
      <c r="D1973" s="20">
        <f>LOOKUP(B1973,'Batch 10'!$K$34:$K$606,'Batch 10'!$L$34:$L$606)</f>
        <v>2160</v>
      </c>
      <c r="E1973" s="20">
        <f>LOOKUP(B1973,'Batch 10'!$C$34:$C$625,'Batch 10'!$E$34:$E$625)</f>
        <v>31600</v>
      </c>
      <c r="F1973" s="20">
        <f t="shared" si="90"/>
        <v>2.16</v>
      </c>
      <c r="G1973" s="20">
        <f t="shared" si="91"/>
        <v>31.6</v>
      </c>
      <c r="H1973" s="26">
        <f>LOOKUP(B1973,'Batch 10'!$K$34:$K$606,'Batch 10'!$P$34:$P$606)</f>
        <v>0.46050000000000008</v>
      </c>
      <c r="I1973" s="28">
        <f t="shared" si="92"/>
        <v>47.333105000000096</v>
      </c>
    </row>
    <row r="1974" spans="2:9" ht="20.100000000000001" customHeight="1" x14ac:dyDescent="0.2">
      <c r="B1974" s="20">
        <v>201</v>
      </c>
      <c r="C1974" s="20">
        <v>1958</v>
      </c>
      <c r="D1974" s="20">
        <f>LOOKUP(B1974,'Batch 10'!$K$34:$K$606,'Batch 10'!$L$34:$L$606)</f>
        <v>2130</v>
      </c>
      <c r="E1974" s="20">
        <f>LOOKUP(B1974,'Batch 10'!$C$34:$C$625,'Batch 10'!$E$34:$E$625)</f>
        <v>31600</v>
      </c>
      <c r="F1974" s="20">
        <f t="shared" si="90"/>
        <v>2.13</v>
      </c>
      <c r="G1974" s="20">
        <f t="shared" si="91"/>
        <v>31.6</v>
      </c>
      <c r="H1974" s="26">
        <f>LOOKUP(B1974,'Batch 10'!$K$34:$K$606,'Batch 10'!$P$34:$P$606)</f>
        <v>0.46100000000000008</v>
      </c>
      <c r="I1974" s="28">
        <f t="shared" si="92"/>
        <v>47.360750000000095</v>
      </c>
    </row>
    <row r="1975" spans="2:9" ht="20.100000000000001" customHeight="1" x14ac:dyDescent="0.2">
      <c r="B1975" s="20">
        <v>202</v>
      </c>
      <c r="C1975" s="20">
        <v>1959</v>
      </c>
      <c r="D1975" s="20">
        <f>LOOKUP(B1975,'Batch 10'!$K$34:$K$606,'Batch 10'!$L$34:$L$606)</f>
        <v>2110</v>
      </c>
      <c r="E1975" s="20">
        <f>LOOKUP(B1975,'Batch 10'!$C$34:$C$625,'Batch 10'!$E$34:$E$625)</f>
        <v>31600</v>
      </c>
      <c r="F1975" s="20">
        <f t="shared" si="90"/>
        <v>2.11</v>
      </c>
      <c r="G1975" s="20">
        <f t="shared" si="91"/>
        <v>31.6</v>
      </c>
      <c r="H1975" s="26">
        <f>LOOKUP(B1975,'Batch 10'!$K$34:$K$606,'Batch 10'!$P$34:$P$606)</f>
        <v>0.46300000000000002</v>
      </c>
      <c r="I1975" s="28">
        <f t="shared" si="92"/>
        <v>47.388470000000098</v>
      </c>
    </row>
    <row r="1976" spans="2:9" ht="20.100000000000001" customHeight="1" x14ac:dyDescent="0.2">
      <c r="B1976" s="20">
        <v>203</v>
      </c>
      <c r="C1976" s="20">
        <v>1960</v>
      </c>
      <c r="D1976" s="20">
        <f>LOOKUP(B1976,'Batch 10'!$K$34:$K$606,'Batch 10'!$L$34:$L$606)</f>
        <v>2090</v>
      </c>
      <c r="E1976" s="20">
        <f>LOOKUP(B1976,'Batch 10'!$C$34:$C$625,'Batch 10'!$E$34:$E$625)</f>
        <v>31600</v>
      </c>
      <c r="F1976" s="20">
        <f t="shared" si="90"/>
        <v>2.09</v>
      </c>
      <c r="G1976" s="20">
        <f t="shared" si="91"/>
        <v>31.6</v>
      </c>
      <c r="H1976" s="26">
        <f>LOOKUP(B1976,'Batch 10'!$K$34:$K$606,'Batch 10'!$P$34:$P$606)</f>
        <v>0.46250000000000002</v>
      </c>
      <c r="I1976" s="28">
        <f t="shared" si="92"/>
        <v>47.4162350000001</v>
      </c>
    </row>
    <row r="1977" spans="2:9" ht="20.100000000000001" customHeight="1" x14ac:dyDescent="0.2">
      <c r="B1977" s="20">
        <v>204</v>
      </c>
      <c r="C1977" s="20">
        <v>1961</v>
      </c>
      <c r="D1977" s="20">
        <f>LOOKUP(B1977,'Batch 10'!$K$34:$K$606,'Batch 10'!$L$34:$L$606)</f>
        <v>2060</v>
      </c>
      <c r="E1977" s="20">
        <f>LOOKUP(B1977,'Batch 10'!$C$34:$C$625,'Batch 10'!$E$34:$E$625)</f>
        <v>31600</v>
      </c>
      <c r="F1977" s="20">
        <f t="shared" si="90"/>
        <v>2.06</v>
      </c>
      <c r="G1977" s="20">
        <f t="shared" si="91"/>
        <v>31.6</v>
      </c>
      <c r="H1977" s="26">
        <f>LOOKUP(B1977,'Batch 10'!$K$34:$K$606,'Batch 10'!$P$34:$P$606)</f>
        <v>0.46350000000000002</v>
      </c>
      <c r="I1977" s="28">
        <f t="shared" si="92"/>
        <v>47.4440150000001</v>
      </c>
    </row>
    <row r="1978" spans="2:9" ht="20.100000000000001" customHeight="1" x14ac:dyDescent="0.2">
      <c r="B1978" s="20">
        <v>205</v>
      </c>
      <c r="C1978" s="20">
        <v>1962</v>
      </c>
      <c r="D1978" s="20">
        <f>LOOKUP(B1978,'Batch 10'!$K$34:$K$606,'Batch 10'!$L$34:$L$606)</f>
        <v>2040</v>
      </c>
      <c r="E1978" s="20">
        <f>LOOKUP(B1978,'Batch 10'!$C$34:$C$625,'Batch 10'!$E$34:$E$625)</f>
        <v>31600</v>
      </c>
      <c r="F1978" s="20">
        <f t="shared" si="90"/>
        <v>2.04</v>
      </c>
      <c r="G1978" s="20">
        <f t="shared" si="91"/>
        <v>31.6</v>
      </c>
      <c r="H1978" s="26">
        <f>LOOKUP(B1978,'Batch 10'!$K$34:$K$606,'Batch 10'!$P$34:$P$606)</f>
        <v>0.46500000000000008</v>
      </c>
      <c r="I1978" s="28">
        <f t="shared" si="92"/>
        <v>47.471870000000102</v>
      </c>
    </row>
    <row r="1979" spans="2:9" ht="20.100000000000001" customHeight="1" x14ac:dyDescent="0.2">
      <c r="B1979" s="20">
        <v>206</v>
      </c>
      <c r="C1979" s="20">
        <v>1963</v>
      </c>
      <c r="D1979" s="20">
        <f>LOOKUP(B1979,'Batch 10'!$K$34:$K$606,'Batch 10'!$L$34:$L$606)</f>
        <v>2010</v>
      </c>
      <c r="E1979" s="20">
        <f>LOOKUP(B1979,'Batch 10'!$C$34:$C$625,'Batch 10'!$E$34:$E$625)</f>
        <v>31600</v>
      </c>
      <c r="F1979" s="20">
        <f t="shared" si="90"/>
        <v>2.0099999999999998</v>
      </c>
      <c r="G1979" s="20">
        <f t="shared" si="91"/>
        <v>31.6</v>
      </c>
      <c r="H1979" s="26">
        <f>LOOKUP(B1979,'Batch 10'!$K$34:$K$606,'Batch 10'!$P$34:$P$606)</f>
        <v>0.46600000000000003</v>
      </c>
      <c r="I1979" s="28">
        <f t="shared" si="92"/>
        <v>47.4998000000001</v>
      </c>
    </row>
    <row r="1980" spans="2:9" ht="20.100000000000001" customHeight="1" x14ac:dyDescent="0.2">
      <c r="B1980" s="20">
        <v>207</v>
      </c>
      <c r="C1980" s="20">
        <v>1964</v>
      </c>
      <c r="D1980" s="20">
        <f>LOOKUP(B1980,'Batch 10'!$K$34:$K$606,'Batch 10'!$L$34:$L$606)</f>
        <v>1988</v>
      </c>
      <c r="E1980" s="20">
        <f>LOOKUP(B1980,'Batch 10'!$C$34:$C$625,'Batch 10'!$E$34:$E$625)</f>
        <v>31500</v>
      </c>
      <c r="F1980" s="20">
        <f t="shared" si="90"/>
        <v>1.988</v>
      </c>
      <c r="G1980" s="20">
        <f t="shared" si="91"/>
        <v>31.5</v>
      </c>
      <c r="H1980" s="26">
        <f>LOOKUP(B1980,'Batch 10'!$K$34:$K$606,'Batch 10'!$P$34:$P$606)</f>
        <v>0.46600000000000003</v>
      </c>
      <c r="I1980" s="28">
        <f t="shared" si="92"/>
        <v>47.5277600000001</v>
      </c>
    </row>
    <row r="1981" spans="2:9" ht="20.100000000000001" customHeight="1" x14ac:dyDescent="0.2">
      <c r="B1981" s="20">
        <v>208</v>
      </c>
      <c r="C1981" s="20">
        <v>1965</v>
      </c>
      <c r="D1981" s="20">
        <f>LOOKUP(B1981,'Batch 10'!$K$34:$K$606,'Batch 10'!$L$34:$L$606)</f>
        <v>1964</v>
      </c>
      <c r="E1981" s="20">
        <f>LOOKUP(B1981,'Batch 10'!$C$34:$C$625,'Batch 10'!$E$34:$E$625)</f>
        <v>31600</v>
      </c>
      <c r="F1981" s="20">
        <f t="shared" si="90"/>
        <v>1.964</v>
      </c>
      <c r="G1981" s="20">
        <f t="shared" si="91"/>
        <v>31.6</v>
      </c>
      <c r="H1981" s="26">
        <f>LOOKUP(B1981,'Batch 10'!$K$34:$K$606,'Batch 10'!$P$34:$P$606)</f>
        <v>0.46900000000000008</v>
      </c>
      <c r="I1981" s="28">
        <f t="shared" si="92"/>
        <v>47.555810000000101</v>
      </c>
    </row>
    <row r="1982" spans="2:9" ht="20.100000000000001" customHeight="1" x14ac:dyDescent="0.2">
      <c r="B1982" s="20">
        <v>209</v>
      </c>
      <c r="C1982" s="20">
        <v>1966</v>
      </c>
      <c r="D1982" s="20">
        <f>LOOKUP(B1982,'Batch 10'!$K$34:$K$606,'Batch 10'!$L$34:$L$606)</f>
        <v>1939</v>
      </c>
      <c r="E1982" s="20">
        <f>LOOKUP(B1982,'Batch 10'!$C$34:$C$625,'Batch 10'!$E$34:$E$625)</f>
        <v>31600</v>
      </c>
      <c r="F1982" s="20">
        <f t="shared" si="90"/>
        <v>1.9390000000000001</v>
      </c>
      <c r="G1982" s="20">
        <f t="shared" si="91"/>
        <v>31.6</v>
      </c>
      <c r="H1982" s="26">
        <f>LOOKUP(B1982,'Batch 10'!$K$34:$K$606,'Batch 10'!$P$34:$P$606)</f>
        <v>0.47000000000000003</v>
      </c>
      <c r="I1982" s="28">
        <f t="shared" si="92"/>
        <v>47.583980000000103</v>
      </c>
    </row>
    <row r="1983" spans="2:9" ht="20.100000000000001" customHeight="1" x14ac:dyDescent="0.2">
      <c r="B1983" s="20">
        <v>210</v>
      </c>
      <c r="C1983" s="20">
        <v>1967</v>
      </c>
      <c r="D1983" s="20">
        <f>LOOKUP(B1983,'Batch 10'!$K$34:$K$606,'Batch 10'!$L$34:$L$606)</f>
        <v>1915</v>
      </c>
      <c r="E1983" s="20">
        <f>LOOKUP(B1983,'Batch 10'!$C$34:$C$625,'Batch 10'!$E$34:$E$625)</f>
        <v>31600</v>
      </c>
      <c r="F1983" s="20">
        <f t="shared" si="90"/>
        <v>1.915</v>
      </c>
      <c r="G1983" s="20">
        <f t="shared" si="91"/>
        <v>31.6</v>
      </c>
      <c r="H1983" s="26">
        <f>LOOKUP(B1983,'Batch 10'!$K$34:$K$606,'Batch 10'!$P$34:$P$606)</f>
        <v>0.47199999999999998</v>
      </c>
      <c r="I1983" s="28">
        <f t="shared" si="92"/>
        <v>47.612240000000106</v>
      </c>
    </row>
    <row r="1984" spans="2:9" ht="20.100000000000001" customHeight="1" x14ac:dyDescent="0.2">
      <c r="B1984" s="20">
        <v>211</v>
      </c>
      <c r="C1984" s="20">
        <v>1968</v>
      </c>
      <c r="D1984" s="20">
        <f>LOOKUP(B1984,'Batch 10'!$K$34:$K$606,'Batch 10'!$L$34:$L$606)</f>
        <v>1891</v>
      </c>
      <c r="E1984" s="20">
        <f>LOOKUP(B1984,'Batch 10'!$C$34:$C$625,'Batch 10'!$E$34:$E$625)</f>
        <v>31600</v>
      </c>
      <c r="F1984" s="20">
        <f t="shared" si="90"/>
        <v>1.891</v>
      </c>
      <c r="G1984" s="20">
        <f t="shared" si="91"/>
        <v>31.6</v>
      </c>
      <c r="H1984" s="26">
        <f>LOOKUP(B1984,'Batch 10'!$K$34:$K$606,'Batch 10'!$P$34:$P$606)</f>
        <v>0.47400000000000003</v>
      </c>
      <c r="I1984" s="28">
        <f t="shared" si="92"/>
        <v>47.640620000000105</v>
      </c>
    </row>
    <row r="1985" spans="2:9" ht="20.100000000000001" customHeight="1" x14ac:dyDescent="0.2">
      <c r="B1985" s="20">
        <v>212</v>
      </c>
      <c r="C1985" s="20">
        <v>1969</v>
      </c>
      <c r="D1985" s="20">
        <f>LOOKUP(B1985,'Batch 10'!$K$34:$K$606,'Batch 10'!$L$34:$L$606)</f>
        <v>1867</v>
      </c>
      <c r="E1985" s="20">
        <f>LOOKUP(B1985,'Batch 10'!$C$34:$C$625,'Batch 10'!$E$34:$E$625)</f>
        <v>31600</v>
      </c>
      <c r="F1985" s="20">
        <f t="shared" si="90"/>
        <v>1.867</v>
      </c>
      <c r="G1985" s="20">
        <f t="shared" si="91"/>
        <v>31.6</v>
      </c>
      <c r="H1985" s="26">
        <f>LOOKUP(B1985,'Batch 10'!$K$34:$K$606,'Batch 10'!$P$34:$P$606)</f>
        <v>0.47500000000000003</v>
      </c>
      <c r="I1985" s="28">
        <f t="shared" si="92"/>
        <v>47.669090000000104</v>
      </c>
    </row>
    <row r="1986" spans="2:9" ht="20.100000000000001" customHeight="1" x14ac:dyDescent="0.2">
      <c r="B1986" s="20">
        <v>213</v>
      </c>
      <c r="C1986" s="20">
        <v>1970</v>
      </c>
      <c r="D1986" s="20">
        <f>LOOKUP(B1986,'Batch 10'!$K$34:$K$606,'Batch 10'!$L$34:$L$606)</f>
        <v>1843</v>
      </c>
      <c r="E1986" s="20">
        <f>LOOKUP(B1986,'Batch 10'!$C$34:$C$625,'Batch 10'!$E$34:$E$625)</f>
        <v>31600</v>
      </c>
      <c r="F1986" s="20">
        <f t="shared" si="90"/>
        <v>1.843</v>
      </c>
      <c r="G1986" s="20">
        <f t="shared" si="91"/>
        <v>31.6</v>
      </c>
      <c r="H1986" s="26">
        <f>LOOKUP(B1986,'Batch 10'!$K$34:$K$606,'Batch 10'!$P$34:$P$606)</f>
        <v>0.47533333333333333</v>
      </c>
      <c r="I1986" s="28">
        <f t="shared" si="92"/>
        <v>47.697600000000101</v>
      </c>
    </row>
    <row r="1987" spans="2:9" ht="20.100000000000001" customHeight="1" x14ac:dyDescent="0.2">
      <c r="B1987" s="20">
        <v>214</v>
      </c>
      <c r="C1987" s="20">
        <v>1971</v>
      </c>
      <c r="D1987" s="20">
        <f>LOOKUP(B1987,'Batch 10'!$K$34:$K$606,'Batch 10'!$L$34:$L$606)</f>
        <v>1819</v>
      </c>
      <c r="E1987" s="20">
        <f>LOOKUP(B1987,'Batch 10'!$C$34:$C$625,'Batch 10'!$E$34:$E$625)</f>
        <v>31600</v>
      </c>
      <c r="F1987" s="20">
        <f t="shared" si="90"/>
        <v>1.819</v>
      </c>
      <c r="G1987" s="20">
        <f t="shared" si="91"/>
        <v>31.6</v>
      </c>
      <c r="H1987" s="26">
        <f>LOOKUP(B1987,'Batch 10'!$K$34:$K$606,'Batch 10'!$P$34:$P$606)</f>
        <v>0.47699999999999998</v>
      </c>
      <c r="I1987" s="28">
        <f t="shared" si="92"/>
        <v>47.726170000000103</v>
      </c>
    </row>
    <row r="1988" spans="2:9" ht="20.100000000000001" customHeight="1" x14ac:dyDescent="0.2">
      <c r="B1988" s="20">
        <v>215</v>
      </c>
      <c r="C1988" s="20">
        <v>1972</v>
      </c>
      <c r="D1988" s="20">
        <f>LOOKUP(B1988,'Batch 10'!$K$34:$K$606,'Batch 10'!$L$34:$L$606)</f>
        <v>1795</v>
      </c>
      <c r="E1988" s="20">
        <f>LOOKUP(B1988,'Batch 10'!$C$34:$C$625,'Batch 10'!$E$34:$E$625)</f>
        <v>31500</v>
      </c>
      <c r="F1988" s="20">
        <f t="shared" si="90"/>
        <v>1.7949999999999999</v>
      </c>
      <c r="G1988" s="20">
        <f t="shared" si="91"/>
        <v>31.5</v>
      </c>
      <c r="H1988" s="26">
        <f>LOOKUP(B1988,'Batch 10'!$K$34:$K$606,'Batch 10'!$P$34:$P$606)</f>
        <v>0.47800000000000004</v>
      </c>
      <c r="I1988" s="28">
        <f t="shared" si="92"/>
        <v>47.754820000000102</v>
      </c>
    </row>
    <row r="1989" spans="2:9" ht="20.100000000000001" customHeight="1" x14ac:dyDescent="0.2">
      <c r="B1989" s="20">
        <v>216</v>
      </c>
      <c r="C1989" s="20">
        <v>1973</v>
      </c>
      <c r="D1989" s="20">
        <f>LOOKUP(B1989,'Batch 10'!$K$34:$K$606,'Batch 10'!$L$34:$L$606)</f>
        <v>1771</v>
      </c>
      <c r="E1989" s="20">
        <f>LOOKUP(B1989,'Batch 10'!$C$34:$C$625,'Batch 10'!$E$34:$E$625)</f>
        <v>31600</v>
      </c>
      <c r="F1989" s="20">
        <f t="shared" si="90"/>
        <v>1.7709999999999999</v>
      </c>
      <c r="G1989" s="20">
        <f t="shared" si="91"/>
        <v>31.6</v>
      </c>
      <c r="H1989" s="26">
        <f>LOOKUP(B1989,'Batch 10'!$K$34:$K$606,'Batch 10'!$P$34:$P$606)</f>
        <v>0.48049999999999998</v>
      </c>
      <c r="I1989" s="28">
        <f t="shared" si="92"/>
        <v>47.783575000000098</v>
      </c>
    </row>
    <row r="1990" spans="2:9" ht="20.100000000000001" customHeight="1" x14ac:dyDescent="0.2">
      <c r="B1990" s="20">
        <v>217</v>
      </c>
      <c r="C1990" s="20">
        <v>1974</v>
      </c>
      <c r="D1990" s="20">
        <f>LOOKUP(B1990,'Batch 10'!$K$34:$K$606,'Batch 10'!$L$34:$L$606)</f>
        <v>1747</v>
      </c>
      <c r="E1990" s="20">
        <f>LOOKUP(B1990,'Batch 10'!$C$34:$C$625,'Batch 10'!$E$34:$E$625)</f>
        <v>31600</v>
      </c>
      <c r="F1990" s="20">
        <f t="shared" si="90"/>
        <v>1.7470000000000001</v>
      </c>
      <c r="G1990" s="20">
        <f t="shared" si="91"/>
        <v>31.6</v>
      </c>
      <c r="H1990" s="26">
        <f>LOOKUP(B1990,'Batch 10'!$K$34:$K$606,'Batch 10'!$P$34:$P$606)</f>
        <v>0.48200000000000004</v>
      </c>
      <c r="I1990" s="28">
        <f t="shared" si="92"/>
        <v>47.812450000000098</v>
      </c>
    </row>
    <row r="1991" spans="2:9" ht="20.100000000000001" customHeight="1" x14ac:dyDescent="0.2">
      <c r="B1991" s="20">
        <v>218</v>
      </c>
      <c r="C1991" s="20">
        <v>1975</v>
      </c>
      <c r="D1991" s="20">
        <f>LOOKUP(B1991,'Batch 10'!$K$34:$K$606,'Batch 10'!$L$34:$L$606)</f>
        <v>1723</v>
      </c>
      <c r="E1991" s="20">
        <f>LOOKUP(B1991,'Batch 10'!$C$34:$C$625,'Batch 10'!$E$34:$E$625)</f>
        <v>31600</v>
      </c>
      <c r="F1991" s="20">
        <f t="shared" si="90"/>
        <v>1.7230000000000001</v>
      </c>
      <c r="G1991" s="20">
        <f t="shared" si="91"/>
        <v>31.6</v>
      </c>
      <c r="H1991" s="26">
        <f>LOOKUP(B1991,'Batch 10'!$K$34:$K$606,'Batch 10'!$P$34:$P$606)</f>
        <v>0.48300000000000004</v>
      </c>
      <c r="I1991" s="28">
        <f t="shared" si="92"/>
        <v>47.8414000000001</v>
      </c>
    </row>
    <row r="1992" spans="2:9" ht="20.100000000000001" customHeight="1" x14ac:dyDescent="0.2">
      <c r="B1992" s="20">
        <v>219</v>
      </c>
      <c r="C1992" s="20">
        <v>1976</v>
      </c>
      <c r="D1992" s="20">
        <f>LOOKUP(B1992,'Batch 10'!$K$34:$K$606,'Batch 10'!$L$34:$L$606)</f>
        <v>1699</v>
      </c>
      <c r="E1992" s="20">
        <f>LOOKUP(B1992,'Batch 10'!$C$34:$C$625,'Batch 10'!$E$34:$E$625)</f>
        <v>31600</v>
      </c>
      <c r="F1992" s="20">
        <f t="shared" si="90"/>
        <v>1.6990000000000001</v>
      </c>
      <c r="G1992" s="20">
        <f t="shared" si="91"/>
        <v>31.6</v>
      </c>
      <c r="H1992" s="26">
        <f>LOOKUP(B1992,'Batch 10'!$K$34:$K$606,'Batch 10'!$P$34:$P$606)</f>
        <v>0.48449999999999999</v>
      </c>
      <c r="I1992" s="28">
        <f t="shared" si="92"/>
        <v>47.870425000000097</v>
      </c>
    </row>
    <row r="1993" spans="2:9" ht="20.100000000000001" customHeight="1" x14ac:dyDescent="0.2">
      <c r="B1993" s="20">
        <v>220</v>
      </c>
      <c r="C1993" s="20">
        <v>1977</v>
      </c>
      <c r="D1993" s="20">
        <f>LOOKUP(B1993,'Batch 10'!$K$34:$K$606,'Batch 10'!$L$34:$L$606)</f>
        <v>1676</v>
      </c>
      <c r="E1993" s="20">
        <f>LOOKUP(B1993,'Batch 10'!$C$34:$C$625,'Batch 10'!$E$34:$E$625)</f>
        <v>31600</v>
      </c>
      <c r="F1993" s="20">
        <f t="shared" si="90"/>
        <v>1.6759999999999999</v>
      </c>
      <c r="G1993" s="20">
        <f t="shared" si="91"/>
        <v>31.6</v>
      </c>
      <c r="H1993" s="26">
        <f>LOOKUP(B1993,'Batch 10'!$K$34:$K$606,'Batch 10'!$P$34:$P$606)</f>
        <v>0.48600000000000004</v>
      </c>
      <c r="I1993" s="28">
        <f t="shared" si="92"/>
        <v>47.899540000000094</v>
      </c>
    </row>
    <row r="1994" spans="2:9" ht="20.100000000000001" customHeight="1" x14ac:dyDescent="0.2">
      <c r="B1994" s="20">
        <v>221</v>
      </c>
      <c r="C1994" s="20">
        <v>1978</v>
      </c>
      <c r="D1994" s="20">
        <f>LOOKUP(B1994,'Batch 10'!$K$34:$K$606,'Batch 10'!$L$34:$L$606)</f>
        <v>1652</v>
      </c>
      <c r="E1994" s="20">
        <f>LOOKUP(B1994,'Batch 10'!$C$34:$C$625,'Batch 10'!$E$34:$E$625)</f>
        <v>31500</v>
      </c>
      <c r="F1994" s="20">
        <f t="shared" si="90"/>
        <v>1.6519999999999999</v>
      </c>
      <c r="G1994" s="20">
        <f t="shared" si="91"/>
        <v>31.5</v>
      </c>
      <c r="H1994" s="26">
        <f>LOOKUP(B1994,'Batch 10'!$K$34:$K$606,'Batch 10'!$P$34:$P$606)</f>
        <v>0.48899999999999999</v>
      </c>
      <c r="I1994" s="28">
        <f t="shared" si="92"/>
        <v>47.928790000000092</v>
      </c>
    </row>
    <row r="1995" spans="2:9" ht="20.100000000000001" customHeight="1" x14ac:dyDescent="0.2">
      <c r="B1995" s="20">
        <v>222</v>
      </c>
      <c r="C1995" s="20">
        <v>1979</v>
      </c>
      <c r="D1995" s="20">
        <f>LOOKUP(B1995,'Batch 10'!$K$34:$K$606,'Batch 10'!$L$34:$L$606)</f>
        <v>1628</v>
      </c>
      <c r="E1995" s="20">
        <f>LOOKUP(B1995,'Batch 10'!$C$34:$C$625,'Batch 10'!$E$34:$E$625)</f>
        <v>31500</v>
      </c>
      <c r="F1995" s="20">
        <f t="shared" si="90"/>
        <v>1.6279999999999999</v>
      </c>
      <c r="G1995" s="20">
        <f t="shared" si="91"/>
        <v>31.5</v>
      </c>
      <c r="H1995" s="26">
        <f>LOOKUP(B1995,'Batch 10'!$K$34:$K$606,'Batch 10'!$P$34:$P$606)</f>
        <v>0.49100000000000005</v>
      </c>
      <c r="I1995" s="28">
        <f t="shared" si="92"/>
        <v>47.958190000000094</v>
      </c>
    </row>
    <row r="1996" spans="2:9" ht="20.100000000000001" customHeight="1" x14ac:dyDescent="0.2">
      <c r="B1996" s="20">
        <v>223</v>
      </c>
      <c r="C1996" s="20">
        <v>1980</v>
      </c>
      <c r="D1996" s="20">
        <f>LOOKUP(B1996,'Batch 10'!$K$34:$K$606,'Batch 10'!$L$34:$L$606)</f>
        <v>1605</v>
      </c>
      <c r="E1996" s="20">
        <f>LOOKUP(B1996,'Batch 10'!$C$34:$C$625,'Batch 10'!$E$34:$E$625)</f>
        <v>31600</v>
      </c>
      <c r="F1996" s="20">
        <f t="shared" si="90"/>
        <v>1.605</v>
      </c>
      <c r="G1996" s="20">
        <f t="shared" si="91"/>
        <v>31.6</v>
      </c>
      <c r="H1996" s="26">
        <f>LOOKUP(B1996,'Batch 10'!$K$34:$K$606,'Batch 10'!$P$34:$P$606)</f>
        <v>0.49299999999999999</v>
      </c>
      <c r="I1996" s="28">
        <f t="shared" si="92"/>
        <v>47.987710000000092</v>
      </c>
    </row>
    <row r="1997" spans="2:9" ht="20.100000000000001" customHeight="1" x14ac:dyDescent="0.2">
      <c r="B1997" s="20">
        <v>224</v>
      </c>
      <c r="C1997" s="20">
        <v>1981</v>
      </c>
      <c r="D1997" s="20">
        <f>LOOKUP(B1997,'Batch 10'!$K$34:$K$606,'Batch 10'!$L$34:$L$606)</f>
        <v>1581</v>
      </c>
      <c r="E1997" s="20">
        <f>LOOKUP(B1997,'Batch 10'!$C$34:$C$625,'Batch 10'!$E$34:$E$625)</f>
        <v>31500</v>
      </c>
      <c r="F1997" s="20">
        <f t="shared" si="90"/>
        <v>1.581</v>
      </c>
      <c r="G1997" s="20">
        <f t="shared" si="91"/>
        <v>31.5</v>
      </c>
      <c r="H1997" s="26">
        <f>LOOKUP(B1997,'Batch 10'!$K$34:$K$606,'Batch 10'!$P$34:$P$606)</f>
        <v>0.49500000000000005</v>
      </c>
      <c r="I1997" s="28">
        <f t="shared" si="92"/>
        <v>48.017350000000093</v>
      </c>
    </row>
    <row r="1998" spans="2:9" ht="20.100000000000001" customHeight="1" x14ac:dyDescent="0.2">
      <c r="B1998" s="20">
        <v>225</v>
      </c>
      <c r="C1998" s="20">
        <v>1982</v>
      </c>
      <c r="D1998" s="20">
        <f>LOOKUP(B1998,'Batch 10'!$K$34:$K$606,'Batch 10'!$L$34:$L$606)</f>
        <v>1557</v>
      </c>
      <c r="E1998" s="20">
        <f>LOOKUP(B1998,'Batch 10'!$C$34:$C$625,'Batch 10'!$E$34:$E$625)</f>
        <v>31500</v>
      </c>
      <c r="F1998" s="20">
        <f t="shared" si="90"/>
        <v>1.5569999999999999</v>
      </c>
      <c r="G1998" s="20">
        <f t="shared" si="91"/>
        <v>31.5</v>
      </c>
      <c r="H1998" s="26">
        <f>LOOKUP(B1998,'Batch 10'!$K$34:$K$606,'Batch 10'!$P$34:$P$606)</f>
        <v>0.497</v>
      </c>
      <c r="I1998" s="28">
        <f t="shared" si="92"/>
        <v>48.047110000000096</v>
      </c>
    </row>
    <row r="1999" spans="2:9" ht="20.100000000000001" customHeight="1" x14ac:dyDescent="0.2">
      <c r="B1999" s="20">
        <v>226</v>
      </c>
      <c r="C1999" s="20">
        <v>1983</v>
      </c>
      <c r="D1999" s="20">
        <f>LOOKUP(B1999,'Batch 10'!$K$34:$K$606,'Batch 10'!$L$34:$L$606)</f>
        <v>1534</v>
      </c>
      <c r="E1999" s="20">
        <f>LOOKUP(B1999,'Batch 10'!$C$34:$C$625,'Batch 10'!$E$34:$E$625)</f>
        <v>31500</v>
      </c>
      <c r="F1999" s="20">
        <f t="shared" si="90"/>
        <v>1.534</v>
      </c>
      <c r="G1999" s="20">
        <f t="shared" si="91"/>
        <v>31.5</v>
      </c>
      <c r="H1999" s="26">
        <f>LOOKUP(B1999,'Batch 10'!$K$34:$K$606,'Batch 10'!$P$34:$P$606)</f>
        <v>0.49866666666666676</v>
      </c>
      <c r="I1999" s="28">
        <f t="shared" si="92"/>
        <v>48.076980000000098</v>
      </c>
    </row>
    <row r="2000" spans="2:9" ht="20.100000000000001" customHeight="1" x14ac:dyDescent="0.2">
      <c r="B2000" s="20">
        <v>227</v>
      </c>
      <c r="C2000" s="20">
        <v>1984</v>
      </c>
      <c r="D2000" s="20">
        <f>LOOKUP(B2000,'Batch 10'!$K$34:$K$606,'Batch 10'!$L$34:$L$606)</f>
        <v>1511</v>
      </c>
      <c r="E2000" s="20">
        <f>LOOKUP(B2000,'Batch 10'!$C$34:$C$625,'Batch 10'!$E$34:$E$625)</f>
        <v>31500</v>
      </c>
      <c r="F2000" s="20">
        <f t="shared" si="90"/>
        <v>1.5109999999999999</v>
      </c>
      <c r="G2000" s="20">
        <f t="shared" si="91"/>
        <v>31.5</v>
      </c>
      <c r="H2000" s="26">
        <f>LOOKUP(B2000,'Batch 10'!$K$34:$K$606,'Batch 10'!$P$34:$P$606)</f>
        <v>0.5</v>
      </c>
      <c r="I2000" s="28">
        <f t="shared" si="92"/>
        <v>48.106940000000101</v>
      </c>
    </row>
    <row r="2001" spans="2:9" ht="20.100000000000001" customHeight="1" x14ac:dyDescent="0.2">
      <c r="B2001" s="20">
        <v>228</v>
      </c>
      <c r="C2001" s="20">
        <v>1985</v>
      </c>
      <c r="D2001" s="20">
        <f>LOOKUP(B2001,'Batch 10'!$K$34:$K$606,'Batch 10'!$L$34:$L$606)</f>
        <v>1487</v>
      </c>
      <c r="E2001" s="20">
        <f>LOOKUP(B2001,'Batch 10'!$C$34:$C$625,'Batch 10'!$E$34:$E$625)</f>
        <v>31500</v>
      </c>
      <c r="F2001" s="20">
        <f t="shared" ref="F2001:F2023" si="93">D2001/1000</f>
        <v>1.4870000000000001</v>
      </c>
      <c r="G2001" s="20">
        <f t="shared" ref="G2001:G2023" si="94">E2001/1000</f>
        <v>31.5</v>
      </c>
      <c r="H2001" s="26">
        <f>LOOKUP(B2001,'Batch 10'!$K$34:$K$606,'Batch 10'!$P$34:$P$606)</f>
        <v>0.503</v>
      </c>
      <c r="I2001" s="28">
        <f t="shared" si="92"/>
        <v>48.137030000000102</v>
      </c>
    </row>
    <row r="2002" spans="2:9" ht="20.100000000000001" customHeight="1" x14ac:dyDescent="0.2">
      <c r="B2002" s="20">
        <v>229</v>
      </c>
      <c r="C2002" s="20">
        <v>1986</v>
      </c>
      <c r="D2002" s="20">
        <f>LOOKUP(B2002,'Batch 10'!$K$34:$K$606,'Batch 10'!$L$34:$L$606)</f>
        <v>1464</v>
      </c>
      <c r="E2002" s="20">
        <f>LOOKUP(B2002,'Batch 10'!$C$34:$C$625,'Batch 10'!$E$34:$E$625)</f>
        <v>31500</v>
      </c>
      <c r="F2002" s="20">
        <f t="shared" si="93"/>
        <v>1.464</v>
      </c>
      <c r="G2002" s="20">
        <f t="shared" si="94"/>
        <v>31.5</v>
      </c>
      <c r="H2002" s="26">
        <f>LOOKUP(B2002,'Batch 10'!$K$34:$K$606,'Batch 10'!$P$34:$P$606)</f>
        <v>0.50549999999999995</v>
      </c>
      <c r="I2002" s="28">
        <f t="shared" ref="I2002:I2023" si="95">AVERAGE(H2002,H2001)*((C2002-C2001)/60)*3.6+I2001</f>
        <v>48.167285000000099</v>
      </c>
    </row>
    <row r="2003" spans="2:9" ht="20.100000000000001" customHeight="1" x14ac:dyDescent="0.2">
      <c r="B2003" s="20">
        <v>230</v>
      </c>
      <c r="C2003" s="20">
        <v>1987</v>
      </c>
      <c r="D2003" s="20">
        <f>LOOKUP(B2003,'Batch 10'!$K$34:$K$606,'Batch 10'!$L$34:$L$606)</f>
        <v>1441</v>
      </c>
      <c r="E2003" s="20">
        <f>LOOKUP(B2003,'Batch 10'!$C$34:$C$625,'Batch 10'!$E$34:$E$625)</f>
        <v>31500</v>
      </c>
      <c r="F2003" s="20">
        <f t="shared" si="93"/>
        <v>1.4410000000000001</v>
      </c>
      <c r="G2003" s="20">
        <f t="shared" si="94"/>
        <v>31.5</v>
      </c>
      <c r="H2003" s="26">
        <f>LOOKUP(B2003,'Batch 10'!$K$34:$K$606,'Batch 10'!$P$34:$P$606)</f>
        <v>0.50800000000000001</v>
      </c>
      <c r="I2003" s="28">
        <f t="shared" si="95"/>
        <v>48.197690000000101</v>
      </c>
    </row>
    <row r="2004" spans="2:9" ht="20.100000000000001" customHeight="1" x14ac:dyDescent="0.2">
      <c r="B2004" s="20">
        <v>231</v>
      </c>
      <c r="C2004" s="20">
        <v>1988</v>
      </c>
      <c r="D2004" s="20">
        <f>LOOKUP(B2004,'Batch 10'!$K$34:$K$606,'Batch 10'!$L$34:$L$606)</f>
        <v>1418</v>
      </c>
      <c r="E2004" s="20">
        <f>LOOKUP(B2004,'Batch 10'!$C$34:$C$625,'Batch 10'!$E$34:$E$625)</f>
        <v>31500</v>
      </c>
      <c r="F2004" s="20">
        <f t="shared" si="93"/>
        <v>1.4179999999999999</v>
      </c>
      <c r="G2004" s="20">
        <f t="shared" si="94"/>
        <v>31.5</v>
      </c>
      <c r="H2004" s="26">
        <f>LOOKUP(B2004,'Batch 10'!$K$34:$K$606,'Batch 10'!$P$34:$P$606)</f>
        <v>0.50900000000000001</v>
      </c>
      <c r="I2004" s="28">
        <f t="shared" si="95"/>
        <v>48.228200000000101</v>
      </c>
    </row>
    <row r="2005" spans="2:9" ht="20.100000000000001" customHeight="1" x14ac:dyDescent="0.2">
      <c r="B2005" s="20">
        <v>232</v>
      </c>
      <c r="C2005" s="20">
        <v>1989</v>
      </c>
      <c r="D2005" s="20">
        <f>LOOKUP(B2005,'Batch 10'!$K$34:$K$606,'Batch 10'!$L$34:$L$606)</f>
        <v>1395</v>
      </c>
      <c r="E2005" s="20">
        <f>LOOKUP(B2005,'Batch 10'!$C$34:$C$625,'Batch 10'!$E$34:$E$625)</f>
        <v>31500</v>
      </c>
      <c r="F2005" s="20">
        <f t="shared" si="93"/>
        <v>1.395</v>
      </c>
      <c r="G2005" s="20">
        <f t="shared" si="94"/>
        <v>31.5</v>
      </c>
      <c r="H2005" s="26">
        <f>LOOKUP(B2005,'Batch 10'!$K$34:$K$606,'Batch 10'!$P$34:$P$606)</f>
        <v>0.51050000000000006</v>
      </c>
      <c r="I2005" s="28">
        <f t="shared" si="95"/>
        <v>48.258785000000103</v>
      </c>
    </row>
    <row r="2006" spans="2:9" ht="20.100000000000001" customHeight="1" x14ac:dyDescent="0.2">
      <c r="B2006" s="20">
        <v>233</v>
      </c>
      <c r="C2006" s="20">
        <v>1990</v>
      </c>
      <c r="D2006" s="20">
        <f>LOOKUP(B2006,'Batch 10'!$K$34:$K$606,'Batch 10'!$L$34:$L$606)</f>
        <v>1372</v>
      </c>
      <c r="E2006" s="20">
        <f>LOOKUP(B2006,'Batch 10'!$C$34:$C$625,'Batch 10'!$E$34:$E$625)</f>
        <v>31500</v>
      </c>
      <c r="F2006" s="20">
        <f t="shared" si="93"/>
        <v>1.3720000000000001</v>
      </c>
      <c r="G2006" s="20">
        <f t="shared" si="94"/>
        <v>31.5</v>
      </c>
      <c r="H2006" s="26">
        <f>LOOKUP(B2006,'Batch 10'!$K$34:$K$606,'Batch 10'!$P$34:$P$606)</f>
        <v>0.51500000000000001</v>
      </c>
      <c r="I2006" s="28">
        <f t="shared" si="95"/>
        <v>48.289550000000105</v>
      </c>
    </row>
    <row r="2007" spans="2:9" ht="20.100000000000001" customHeight="1" x14ac:dyDescent="0.2">
      <c r="B2007" s="20">
        <v>234</v>
      </c>
      <c r="C2007" s="20">
        <v>1991</v>
      </c>
      <c r="D2007" s="20">
        <f>LOOKUP(B2007,'Batch 10'!$K$34:$K$606,'Batch 10'!$L$34:$L$606)</f>
        <v>1348</v>
      </c>
      <c r="E2007" s="20">
        <f>LOOKUP(B2007,'Batch 10'!$C$34:$C$625,'Batch 10'!$E$34:$E$625)</f>
        <v>31500</v>
      </c>
      <c r="F2007" s="20">
        <f t="shared" si="93"/>
        <v>1.3480000000000001</v>
      </c>
      <c r="G2007" s="20">
        <f t="shared" si="94"/>
        <v>31.5</v>
      </c>
      <c r="H2007" s="26">
        <f>LOOKUP(B2007,'Batch 10'!$K$34:$K$606,'Batch 10'!$P$34:$P$606)</f>
        <v>0.51600000000000001</v>
      </c>
      <c r="I2007" s="28">
        <f t="shared" si="95"/>
        <v>48.320480000000103</v>
      </c>
    </row>
    <row r="2008" spans="2:9" ht="20.100000000000001" customHeight="1" x14ac:dyDescent="0.2">
      <c r="B2008" s="20">
        <v>235</v>
      </c>
      <c r="C2008" s="20">
        <v>1992</v>
      </c>
      <c r="D2008" s="20">
        <f>LOOKUP(B2008,'Batch 10'!$K$34:$K$606,'Batch 10'!$L$34:$L$606)</f>
        <v>1325</v>
      </c>
      <c r="E2008" s="20">
        <f>LOOKUP(B2008,'Batch 10'!$C$34:$C$625,'Batch 10'!$E$34:$E$625)</f>
        <v>31500</v>
      </c>
      <c r="F2008" s="20">
        <f t="shared" si="93"/>
        <v>1.325</v>
      </c>
      <c r="G2008" s="20">
        <f t="shared" si="94"/>
        <v>31.5</v>
      </c>
      <c r="H2008" s="26">
        <f>LOOKUP(B2008,'Batch 10'!$K$34:$K$606,'Batch 10'!$P$34:$P$606)</f>
        <v>0.51900000000000002</v>
      </c>
      <c r="I2008" s="28">
        <f t="shared" si="95"/>
        <v>48.351530000000103</v>
      </c>
    </row>
    <row r="2009" spans="2:9" ht="20.100000000000001" customHeight="1" x14ac:dyDescent="0.2">
      <c r="B2009" s="20">
        <v>236</v>
      </c>
      <c r="C2009" s="20">
        <v>1993</v>
      </c>
      <c r="D2009" s="20">
        <f>LOOKUP(B2009,'Batch 10'!$K$34:$K$606,'Batch 10'!$L$34:$L$606)</f>
        <v>1302</v>
      </c>
      <c r="E2009" s="20">
        <f>LOOKUP(B2009,'Batch 10'!$C$34:$C$625,'Batch 10'!$E$34:$E$625)</f>
        <v>31500</v>
      </c>
      <c r="F2009" s="20">
        <f t="shared" si="93"/>
        <v>1.302</v>
      </c>
      <c r="G2009" s="20">
        <f t="shared" si="94"/>
        <v>31.5</v>
      </c>
      <c r="H2009" s="26">
        <f>LOOKUP(B2009,'Batch 10'!$K$34:$K$606,'Batch 10'!$P$34:$P$606)</f>
        <v>0.52200000000000002</v>
      </c>
      <c r="I2009" s="28">
        <f t="shared" si="95"/>
        <v>48.382760000000104</v>
      </c>
    </row>
    <row r="2010" spans="2:9" ht="20.100000000000001" customHeight="1" x14ac:dyDescent="0.2">
      <c r="B2010" s="20">
        <v>237</v>
      </c>
      <c r="C2010" s="20">
        <v>1994</v>
      </c>
      <c r="D2010" s="20">
        <f>LOOKUP(B2010,'Batch 10'!$K$34:$K$606,'Batch 10'!$L$34:$L$606)</f>
        <v>1279</v>
      </c>
      <c r="E2010" s="20">
        <f>LOOKUP(B2010,'Batch 10'!$C$34:$C$625,'Batch 10'!$E$34:$E$625)</f>
        <v>31500</v>
      </c>
      <c r="F2010" s="20">
        <f t="shared" si="93"/>
        <v>1.2789999999999999</v>
      </c>
      <c r="G2010" s="20">
        <f t="shared" si="94"/>
        <v>31.5</v>
      </c>
      <c r="H2010" s="26">
        <f>LOOKUP(B2010,'Batch 10'!$K$34:$K$606,'Batch 10'!$P$34:$P$606)</f>
        <v>0.52500000000000002</v>
      </c>
      <c r="I2010" s="28">
        <f t="shared" si="95"/>
        <v>48.414170000000105</v>
      </c>
    </row>
    <row r="2011" spans="2:9" ht="20.100000000000001" customHeight="1" x14ac:dyDescent="0.2">
      <c r="B2011" s="20">
        <v>238</v>
      </c>
      <c r="C2011" s="20">
        <v>1995</v>
      </c>
      <c r="D2011" s="20">
        <f>LOOKUP(B2011,'Batch 10'!$K$34:$K$606,'Batch 10'!$L$34:$L$606)</f>
        <v>1257</v>
      </c>
      <c r="E2011" s="20">
        <f>LOOKUP(B2011,'Batch 10'!$C$34:$C$625,'Batch 10'!$E$34:$E$625)</f>
        <v>31500</v>
      </c>
      <c r="F2011" s="20">
        <f t="shared" si="93"/>
        <v>1.2569999999999999</v>
      </c>
      <c r="G2011" s="20">
        <f t="shared" si="94"/>
        <v>31.5</v>
      </c>
      <c r="H2011" s="26">
        <f>LOOKUP(B2011,'Batch 10'!$K$34:$K$606,'Batch 10'!$P$34:$P$606)</f>
        <v>0.52800000000000002</v>
      </c>
      <c r="I2011" s="28">
        <f t="shared" si="95"/>
        <v>48.445760000000107</v>
      </c>
    </row>
    <row r="2012" spans="2:9" ht="20.100000000000001" customHeight="1" x14ac:dyDescent="0.2">
      <c r="B2012" s="20">
        <v>239</v>
      </c>
      <c r="C2012" s="20">
        <v>1996</v>
      </c>
      <c r="D2012" s="20">
        <f>LOOKUP(B2012,'Batch 10'!$K$34:$K$606,'Batch 10'!$L$34:$L$606)</f>
        <v>1234</v>
      </c>
      <c r="E2012" s="20">
        <f>LOOKUP(B2012,'Batch 10'!$C$34:$C$625,'Batch 10'!$E$34:$E$625)</f>
        <v>31500</v>
      </c>
      <c r="F2012" s="20">
        <f t="shared" si="93"/>
        <v>1.234</v>
      </c>
      <c r="G2012" s="20">
        <f t="shared" si="94"/>
        <v>31.5</v>
      </c>
      <c r="H2012" s="26">
        <f>LOOKUP(B2012,'Batch 10'!$K$34:$K$606,'Batch 10'!$P$34:$P$606)</f>
        <v>0.53149999999999997</v>
      </c>
      <c r="I2012" s="28">
        <f t="shared" si="95"/>
        <v>48.477545000000106</v>
      </c>
    </row>
    <row r="2013" spans="2:9" ht="20.100000000000001" customHeight="1" x14ac:dyDescent="0.2">
      <c r="B2013" s="20">
        <v>240</v>
      </c>
      <c r="C2013" s="20">
        <v>1997</v>
      </c>
      <c r="D2013" s="20">
        <f>LOOKUP(B2013,'Batch 10'!$K$34:$K$606,'Batch 10'!$L$34:$L$606)</f>
        <v>1211</v>
      </c>
      <c r="E2013" s="20">
        <f>LOOKUP(B2013,'Batch 10'!$C$34:$C$625,'Batch 10'!$E$34:$E$625)</f>
        <v>31500</v>
      </c>
      <c r="F2013" s="20">
        <f t="shared" si="93"/>
        <v>1.2110000000000001</v>
      </c>
      <c r="G2013" s="20">
        <f t="shared" si="94"/>
        <v>31.5</v>
      </c>
      <c r="H2013" s="26">
        <f>LOOKUP(B2013,'Batch 10'!$K$34:$K$606,'Batch 10'!$P$34:$P$606)</f>
        <v>0.53300000000000003</v>
      </c>
      <c r="I2013" s="28">
        <f t="shared" si="95"/>
        <v>48.509480000000103</v>
      </c>
    </row>
    <row r="2014" spans="2:9" ht="20.100000000000001" customHeight="1" x14ac:dyDescent="0.2">
      <c r="B2014" s="20">
        <v>241</v>
      </c>
      <c r="C2014" s="20">
        <v>1998</v>
      </c>
      <c r="D2014" s="20">
        <f>LOOKUP(B2014,'Batch 10'!$K$34:$K$606,'Batch 10'!$L$34:$L$606)</f>
        <v>1188</v>
      </c>
      <c r="E2014" s="20">
        <f>LOOKUP(B2014,'Batch 10'!$C$34:$C$625,'Batch 10'!$E$34:$E$625)</f>
        <v>31500</v>
      </c>
      <c r="F2014" s="20">
        <f t="shared" si="93"/>
        <v>1.1879999999999999</v>
      </c>
      <c r="G2014" s="20">
        <f t="shared" si="94"/>
        <v>31.5</v>
      </c>
      <c r="H2014" s="26">
        <f>LOOKUP(B2014,'Batch 10'!$K$34:$K$606,'Batch 10'!$P$34:$P$606)</f>
        <v>0.53650000000000009</v>
      </c>
      <c r="I2014" s="28">
        <f t="shared" si="95"/>
        <v>48.541565000000105</v>
      </c>
    </row>
    <row r="2015" spans="2:9" ht="20.100000000000001" customHeight="1" x14ac:dyDescent="0.2">
      <c r="B2015" s="20">
        <v>242</v>
      </c>
      <c r="C2015" s="20">
        <v>1999</v>
      </c>
      <c r="D2015" s="20">
        <f>LOOKUP(B2015,'Batch 10'!$K$34:$K$606,'Batch 10'!$L$34:$L$606)</f>
        <v>1166</v>
      </c>
      <c r="E2015" s="20">
        <f>LOOKUP(B2015,'Batch 10'!$C$34:$C$625,'Batch 10'!$E$34:$E$625)</f>
        <v>31500</v>
      </c>
      <c r="F2015" s="20">
        <f t="shared" si="93"/>
        <v>1.1659999999999999</v>
      </c>
      <c r="G2015" s="20">
        <f t="shared" si="94"/>
        <v>31.5</v>
      </c>
      <c r="H2015" s="26">
        <f>LOOKUP(B2015,'Batch 10'!$K$34:$K$606,'Batch 10'!$P$34:$P$606)</f>
        <v>0.53700000000000003</v>
      </c>
      <c r="I2015" s="28">
        <f t="shared" si="95"/>
        <v>48.573770000000103</v>
      </c>
    </row>
    <row r="2016" spans="2:9" ht="20.100000000000001" customHeight="1" x14ac:dyDescent="0.2">
      <c r="B2016" s="20">
        <v>243</v>
      </c>
      <c r="C2016" s="20">
        <v>2000</v>
      </c>
      <c r="D2016" s="20">
        <f>LOOKUP(B2016,'Batch 10'!$K$34:$K$606,'Batch 10'!$L$34:$L$606)</f>
        <v>1143</v>
      </c>
      <c r="E2016" s="20">
        <f>LOOKUP(B2016,'Batch 10'!$C$34:$C$625,'Batch 10'!$E$34:$E$625)</f>
        <v>31500</v>
      </c>
      <c r="F2016" s="20">
        <f t="shared" si="93"/>
        <v>1.143</v>
      </c>
      <c r="G2016" s="20">
        <f t="shared" si="94"/>
        <v>31.5</v>
      </c>
      <c r="H2016" s="26">
        <f>LOOKUP(B2016,'Batch 10'!$K$34:$K$606,'Batch 10'!$P$34:$P$606)</f>
        <v>0.54100000000000004</v>
      </c>
      <c r="I2016" s="28">
        <f t="shared" si="95"/>
        <v>48.606110000000101</v>
      </c>
    </row>
    <row r="2017" spans="2:9" ht="20.100000000000001" customHeight="1" x14ac:dyDescent="0.2">
      <c r="B2017" s="20">
        <v>244</v>
      </c>
      <c r="C2017" s="20">
        <v>2001</v>
      </c>
      <c r="D2017" s="20">
        <f>LOOKUP(B2017,'Batch 10'!$K$34:$K$606,'Batch 10'!$L$34:$L$606)</f>
        <v>1120</v>
      </c>
      <c r="E2017" s="20">
        <f>LOOKUP(B2017,'Batch 10'!$C$34:$C$625,'Batch 10'!$E$34:$E$625)</f>
        <v>31500</v>
      </c>
      <c r="F2017" s="20">
        <f t="shared" si="93"/>
        <v>1.1200000000000001</v>
      </c>
      <c r="G2017" s="20">
        <f t="shared" si="94"/>
        <v>31.5</v>
      </c>
      <c r="H2017" s="26">
        <f>LOOKUP(B2017,'Batch 10'!$K$34:$K$606,'Batch 10'!$P$34:$P$606)</f>
        <v>0.54549999999999998</v>
      </c>
      <c r="I2017" s="28">
        <f t="shared" si="95"/>
        <v>48.638705000000101</v>
      </c>
    </row>
    <row r="2018" spans="2:9" ht="20.100000000000001" customHeight="1" x14ac:dyDescent="0.2">
      <c r="B2018" s="20">
        <v>245</v>
      </c>
      <c r="C2018" s="20">
        <v>2002</v>
      </c>
      <c r="D2018" s="20">
        <f>LOOKUP(B2018,'Batch 10'!$K$34:$K$606,'Batch 10'!$L$34:$L$606)</f>
        <v>1098</v>
      </c>
      <c r="E2018" s="20">
        <f>LOOKUP(B2018,'Batch 10'!$C$34:$C$625,'Batch 10'!$E$34:$E$625)</f>
        <v>31500</v>
      </c>
      <c r="F2018" s="20">
        <f t="shared" si="93"/>
        <v>1.0980000000000001</v>
      </c>
      <c r="G2018" s="20">
        <f t="shared" si="94"/>
        <v>31.5</v>
      </c>
      <c r="H2018" s="26">
        <f>LOOKUP(B2018,'Batch 10'!$K$34:$K$606,'Batch 10'!$P$34:$P$606)</f>
        <v>0.55000000000000004</v>
      </c>
      <c r="I2018" s="28">
        <f t="shared" si="95"/>
        <v>48.671570000000102</v>
      </c>
    </row>
    <row r="2019" spans="2:9" ht="20.100000000000001" customHeight="1" x14ac:dyDescent="0.2">
      <c r="B2019" s="20">
        <v>246</v>
      </c>
      <c r="C2019" s="20">
        <v>2003</v>
      </c>
      <c r="D2019" s="20">
        <f>LOOKUP(B2019,'Batch 10'!$K$34:$K$606,'Batch 10'!$L$34:$L$606)</f>
        <v>1076</v>
      </c>
      <c r="E2019" s="20">
        <f>LOOKUP(B2019,'Batch 10'!$C$34:$C$625,'Batch 10'!$E$34:$E$625)</f>
        <v>31500</v>
      </c>
      <c r="F2019" s="20">
        <f t="shared" si="93"/>
        <v>1.0760000000000001</v>
      </c>
      <c r="G2019" s="20">
        <f t="shared" si="94"/>
        <v>31.5</v>
      </c>
      <c r="H2019" s="26">
        <f>LOOKUP(B2019,'Batch 10'!$K$34:$K$606,'Batch 10'!$P$34:$P$606)</f>
        <v>0.55349999999999999</v>
      </c>
      <c r="I2019" s="28">
        <f t="shared" si="95"/>
        <v>48.704675000000101</v>
      </c>
    </row>
    <row r="2020" spans="2:9" ht="20.100000000000001" customHeight="1" x14ac:dyDescent="0.2">
      <c r="B2020" s="20">
        <v>247</v>
      </c>
      <c r="C2020" s="20">
        <v>2004</v>
      </c>
      <c r="D2020" s="20">
        <f>LOOKUP(B2020,'Batch 10'!$K$34:$K$606,'Batch 10'!$L$34:$L$606)</f>
        <v>1053</v>
      </c>
      <c r="E2020" s="20">
        <f>LOOKUP(B2020,'Batch 10'!$C$34:$C$625,'Batch 10'!$E$34:$E$625)</f>
        <v>31500</v>
      </c>
      <c r="F2020" s="20">
        <f t="shared" si="93"/>
        <v>1.0529999999999999</v>
      </c>
      <c r="G2020" s="20">
        <f t="shared" si="94"/>
        <v>31.5</v>
      </c>
      <c r="H2020" s="26">
        <f>LOOKUP(B2020,'Batch 10'!$K$34:$K$606,'Batch 10'!$P$34:$P$606)</f>
        <v>0.55700000000000005</v>
      </c>
      <c r="I2020" s="28">
        <f t="shared" si="95"/>
        <v>48.737990000000103</v>
      </c>
    </row>
    <row r="2021" spans="2:9" ht="20.100000000000001" customHeight="1" x14ac:dyDescent="0.2">
      <c r="B2021" s="20">
        <v>248</v>
      </c>
      <c r="C2021" s="20">
        <v>2005</v>
      </c>
      <c r="D2021" s="20">
        <f>LOOKUP(B2021,'Batch 10'!$K$34:$K$606,'Batch 10'!$L$34:$L$606)</f>
        <v>1031</v>
      </c>
      <c r="E2021" s="20">
        <f>LOOKUP(B2021,'Batch 10'!$C$34:$C$625,'Batch 10'!$E$34:$E$625)</f>
        <v>31500</v>
      </c>
      <c r="F2021" s="20">
        <f t="shared" si="93"/>
        <v>1.0309999999999999</v>
      </c>
      <c r="G2021" s="20">
        <f t="shared" si="94"/>
        <v>31.5</v>
      </c>
      <c r="H2021" s="26">
        <f>LOOKUP(B2021,'Batch 10'!$K$34:$K$606,'Batch 10'!$P$34:$P$606)</f>
        <v>0.55900000000000005</v>
      </c>
      <c r="I2021" s="28">
        <f t="shared" si="95"/>
        <v>48.7714700000001</v>
      </c>
    </row>
    <row r="2022" spans="2:9" ht="20.100000000000001" customHeight="1" x14ac:dyDescent="0.2">
      <c r="B2022" s="20">
        <v>249</v>
      </c>
      <c r="C2022" s="20">
        <v>2006</v>
      </c>
      <c r="D2022" s="20">
        <f>LOOKUP(B2022,'Batch 10'!$K$34:$K$606,'Batch 10'!$L$34:$L$606)</f>
        <v>1009</v>
      </c>
      <c r="E2022" s="20">
        <f>LOOKUP(B2022,'Batch 10'!$C$34:$C$625,'Batch 10'!$E$34:$E$625)</f>
        <v>31500</v>
      </c>
      <c r="F2022" s="20">
        <f t="shared" si="93"/>
        <v>1.0089999999999999</v>
      </c>
      <c r="G2022" s="20">
        <f t="shared" si="94"/>
        <v>31.5</v>
      </c>
      <c r="H2022" s="26">
        <f>LOOKUP(B2022,'Batch 10'!$K$34:$K$606,'Batch 10'!$P$34:$P$606)</f>
        <v>0.56399999999999995</v>
      </c>
      <c r="I2022" s="28">
        <f t="shared" si="95"/>
        <v>48.8051600000001</v>
      </c>
    </row>
    <row r="2023" spans="2:9" ht="20.100000000000001" customHeight="1" x14ac:dyDescent="0.2">
      <c r="B2023" s="20">
        <v>250</v>
      </c>
      <c r="C2023" s="20">
        <v>2007</v>
      </c>
      <c r="D2023" s="20">
        <f>LOOKUP(B2023,'Batch 10'!$K$34:$K$606,'Batch 10'!$L$34:$L$606)</f>
        <v>986</v>
      </c>
      <c r="E2023" s="20">
        <f>LOOKUP(B2023,'Batch 10'!$C$34:$C$625,'Batch 10'!$E$34:$E$625)</f>
        <v>31500</v>
      </c>
      <c r="F2023" s="20">
        <f t="shared" si="93"/>
        <v>0.98599999999999999</v>
      </c>
      <c r="G2023" s="20">
        <f t="shared" si="94"/>
        <v>31.5</v>
      </c>
      <c r="H2023" s="26">
        <f>LOOKUP(B2023,'Batch 10'!$K$34:$K$606,'Batch 10'!$P$34:$P$606)</f>
        <v>0.56799999999999995</v>
      </c>
      <c r="I2023" s="28">
        <f t="shared" si="95"/>
        <v>48.839120000000101</v>
      </c>
    </row>
  </sheetData>
  <mergeCells count="10">
    <mergeCell ref="O34:O35"/>
    <mergeCell ref="O32:O33"/>
    <mergeCell ref="O30:O31"/>
    <mergeCell ref="O16:O17"/>
    <mergeCell ref="O18:O19"/>
    <mergeCell ref="O20:O21"/>
    <mergeCell ref="O22:O23"/>
    <mergeCell ref="O28:O29"/>
    <mergeCell ref="O26:O27"/>
    <mergeCell ref="O24:O2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1.0229999999999999</v>
      </c>
      <c r="D16" s="44">
        <v>1.0149999999999999</v>
      </c>
      <c r="E16" s="12" t="s">
        <v>88</v>
      </c>
      <c r="F16" s="39" t="s">
        <v>83</v>
      </c>
      <c r="G16" s="46">
        <f>G17*G18</f>
        <v>6.5558409724613327</v>
      </c>
      <c r="H16" s="47">
        <f>H17*H18</f>
        <v>0.74531210845863272</v>
      </c>
      <c r="I16" s="12" t="s">
        <v>71</v>
      </c>
      <c r="J16" s="39" t="s">
        <v>83</v>
      </c>
      <c r="K16" s="46">
        <f>K17*K18</f>
        <v>33.857249609672415</v>
      </c>
      <c r="L16" s="47">
        <f>L17*L18</f>
        <v>37.310073159485718</v>
      </c>
      <c r="M16" s="12" t="s">
        <v>71</v>
      </c>
      <c r="N16" s="39" t="s">
        <v>86</v>
      </c>
      <c r="O16" s="55">
        <f>MAX(Q34:Q1960)*3.6/G19*-1*(18/14)</f>
        <v>5.2833700691001368</v>
      </c>
      <c r="P16" s="25" t="s">
        <v>16</v>
      </c>
      <c r="Q16" s="55">
        <f>MAX(Q34:Q1960)*3.6/G29*-1*(18/14)</f>
        <v>5.3598620189579425</v>
      </c>
    </row>
    <row r="17" spans="2:32" ht="19.899999999999999" customHeight="1" x14ac:dyDescent="0.2">
      <c r="B17" s="39" t="s">
        <v>45</v>
      </c>
      <c r="C17" s="45">
        <v>75.900000000000006</v>
      </c>
      <c r="D17" s="45">
        <v>75.900000000000006</v>
      </c>
      <c r="E17" s="12" t="s">
        <v>87</v>
      </c>
      <c r="F17" s="39" t="s">
        <v>84</v>
      </c>
      <c r="G17" s="46">
        <f>(1.3552*L34/1000^2+183.73*L34/1000)/1000/18*(18+61)</f>
        <v>6.5558409724613327</v>
      </c>
      <c r="H17" s="47">
        <f>(1.3552*(MIN(L34:L2002)/1000)^2+183.73*(MIN(L34:L2002)/1000))/1000/18*(18+61)</f>
        <v>0.81722818909937789</v>
      </c>
      <c r="I17" s="12" t="s">
        <v>91</v>
      </c>
      <c r="J17" s="39" t="s">
        <v>84</v>
      </c>
      <c r="K17" s="46">
        <f>(1.3552*E34/1000^2+183.73*E34/1000)/1000/18*(18+61)</f>
        <v>23.626831548968887</v>
      </c>
      <c r="L17" s="47">
        <f>(1.3552*MAX(E34:E1002)/1000^2+183.73*(MAX(E34:E1002)/1000))/1000/18*(18+61)</f>
        <v>24.513845702684442</v>
      </c>
      <c r="M17" s="12" t="s">
        <v>91</v>
      </c>
      <c r="N17" s="25"/>
      <c r="O17" s="46">
        <f>O16/3.6</f>
        <v>1.4676027969722603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0.91200000000000003</v>
      </c>
      <c r="I18" s="12" t="s">
        <v>88</v>
      </c>
      <c r="J18" s="39" t="s">
        <v>85</v>
      </c>
      <c r="K18" s="44">
        <v>1.4330000000000001</v>
      </c>
      <c r="L18" s="48">
        <v>1.522</v>
      </c>
      <c r="M18" s="12" t="s">
        <v>88</v>
      </c>
      <c r="N18" s="39" t="s">
        <v>18</v>
      </c>
      <c r="O18" s="43">
        <f>(G19/18*96485)*-1</f>
        <v>7096.5680689025367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-1.3239179690132732</v>
      </c>
      <c r="H19" s="80"/>
      <c r="I19" s="12" t="s">
        <v>71</v>
      </c>
      <c r="J19" s="39" t="s">
        <v>72</v>
      </c>
      <c r="K19" s="80">
        <f>L16/(18+61)*18-K16/(18+61)*18</f>
        <v>0.7867192898308808</v>
      </c>
      <c r="L19" s="80"/>
      <c r="M19" s="12" t="s">
        <v>71</v>
      </c>
      <c r="N19" s="39" t="s">
        <v>19</v>
      </c>
      <c r="O19" s="43">
        <f>MAX(R33:R1048576)*10</f>
        <v>13590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0.52219043921284303</v>
      </c>
      <c r="P20" s="25"/>
      <c r="Q20" s="49">
        <f>(G29*-1/18*96485)/O19</f>
        <v>0.51473812705420652</v>
      </c>
    </row>
    <row r="21" spans="2:32" ht="19.899999999999999" customHeight="1" x14ac:dyDescent="0.2">
      <c r="B21" s="9" t="s">
        <v>82</v>
      </c>
      <c r="C21" s="42">
        <v>7.91</v>
      </c>
      <c r="D21" s="44">
        <v>7.87</v>
      </c>
      <c r="E21" s="25"/>
      <c r="F21" s="9" t="s">
        <v>82</v>
      </c>
      <c r="G21" s="42">
        <v>8.0299999999999994</v>
      </c>
      <c r="H21" s="42">
        <v>8.73</v>
      </c>
      <c r="I21" s="25"/>
      <c r="J21" s="9" t="s">
        <v>82</v>
      </c>
      <c r="K21" s="42">
        <v>8.76</v>
      </c>
      <c r="L21" s="42">
        <v>8.68</v>
      </c>
      <c r="M21" s="25"/>
      <c r="N21" s="39" t="s">
        <v>21</v>
      </c>
      <c r="O21" s="49">
        <f>ABS(K19/G19)</f>
        <v>0.59423567641220931</v>
      </c>
      <c r="P21" s="25"/>
      <c r="Q21" s="49">
        <f>K29/G29*-1</f>
        <v>0.36383238928939199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0.87534350016538665</v>
      </c>
      <c r="P22" s="25"/>
      <c r="Q22" s="49">
        <f>1-H28/G28</f>
        <v>0.90626666666666666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1.0375426621160408</v>
      </c>
      <c r="P23" s="25"/>
      <c r="Q23" s="50">
        <f>L28/$K$28</f>
        <v>1.0535282466035418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2208</v>
      </c>
      <c r="D27" s="42">
        <v>2466</v>
      </c>
      <c r="E27" s="12" t="s">
        <v>89</v>
      </c>
      <c r="F27" s="39" t="s">
        <v>64</v>
      </c>
      <c r="G27" s="42">
        <v>1440</v>
      </c>
      <c r="H27" s="42">
        <v>148</v>
      </c>
      <c r="I27" s="12" t="s">
        <v>89</v>
      </c>
      <c r="J27" s="39" t="s">
        <v>64</v>
      </c>
      <c r="K27" s="42">
        <v>6190</v>
      </c>
      <c r="L27" s="42">
        <v>6140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2258.7839999999997</v>
      </c>
      <c r="D28" s="43">
        <f>D27*D16</f>
        <v>2502.9899999999998</v>
      </c>
      <c r="E28" s="12" t="s">
        <v>90</v>
      </c>
      <c r="F28" s="39" t="s">
        <v>67</v>
      </c>
      <c r="G28" s="43">
        <f>G27*G18</f>
        <v>1440</v>
      </c>
      <c r="H28" s="43">
        <f>H27*H18</f>
        <v>134.976</v>
      </c>
      <c r="I28" s="12" t="s">
        <v>90</v>
      </c>
      <c r="J28" s="39" t="s">
        <v>67</v>
      </c>
      <c r="K28" s="43">
        <f>K27*K18</f>
        <v>8870.27</v>
      </c>
      <c r="L28" s="43">
        <f>L27*L18</f>
        <v>9345.08</v>
      </c>
      <c r="M28" s="12" t="s">
        <v>90</v>
      </c>
      <c r="N28" s="39" t="s">
        <v>68</v>
      </c>
      <c r="O28" s="46">
        <f>(C16*C27+G18*G27+K18*K27)/1000</f>
        <v>12.569054</v>
      </c>
      <c r="P28" s="43">
        <f>(C16+G18+K18)*1000</f>
        <v>3455.9999999999995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0.24420600000000012</v>
      </c>
      <c r="D29" s="80"/>
      <c r="E29" s="12" t="s">
        <v>71</v>
      </c>
      <c r="F29" s="39" t="s">
        <v>72</v>
      </c>
      <c r="G29" s="80">
        <f>(H28-G28)/1000</f>
        <v>-1.305024</v>
      </c>
      <c r="H29" s="80"/>
      <c r="I29" s="12" t="s">
        <v>71</v>
      </c>
      <c r="J29" s="39" t="s">
        <v>72</v>
      </c>
      <c r="K29" s="80">
        <f>(L28-K28)/1000</f>
        <v>0.47480999999999951</v>
      </c>
      <c r="L29" s="80"/>
      <c r="M29" s="12" t="s">
        <v>71</v>
      </c>
      <c r="N29" s="39" t="s">
        <v>73</v>
      </c>
      <c r="O29" s="46">
        <f>(D16*D27+H18*H27+L18*L27)/1000</f>
        <v>11.983046</v>
      </c>
      <c r="P29" s="43">
        <f>(D16+H18+L18)*1000</f>
        <v>3449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-8.0000000000000071</v>
      </c>
      <c r="D30" s="80"/>
      <c r="E30" s="12" t="s">
        <v>71</v>
      </c>
      <c r="F30" s="39" t="s">
        <v>76</v>
      </c>
      <c r="G30" s="80">
        <f>(H18-G18)*1000</f>
        <v>-87.999999999999972</v>
      </c>
      <c r="H30" s="80"/>
      <c r="I30" s="12" t="s">
        <v>71</v>
      </c>
      <c r="J30" s="39" t="s">
        <v>76</v>
      </c>
      <c r="K30" s="80">
        <f>(L18-K18)*1000</f>
        <v>88.999999999999972</v>
      </c>
      <c r="L30" s="80"/>
      <c r="M30" s="12" t="s">
        <v>71</v>
      </c>
      <c r="N30" s="39" t="s">
        <v>77</v>
      </c>
      <c r="O30" s="49">
        <f>(O29-O28)/O28</f>
        <v>-4.6623079191162646E-2</v>
      </c>
      <c r="P30" s="49">
        <f>(P29-P28)/P28</f>
        <v>-2.0254629629628314E-3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0.18712759305575999</v>
      </c>
      <c r="N32" s="2">
        <f>AVERAGE(N35:N500)</f>
        <v>4.0064170337738627</v>
      </c>
      <c r="O32" s="2">
        <f>AVERAGE(O35:O500)</f>
        <v>40.064170337738602</v>
      </c>
      <c r="P32" s="2">
        <f>AVERAGE(P35:P500)</f>
        <v>0.4006417033773863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29300</v>
      </c>
      <c r="J34" s="17"/>
      <c r="K34" s="14">
        <v>0</v>
      </c>
      <c r="L34" s="15">
        <v>8130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29200</v>
      </c>
      <c r="J35" s="17"/>
      <c r="K35" s="14">
        <v>1</v>
      </c>
      <c r="L35" s="15">
        <v>8150</v>
      </c>
      <c r="M35" s="3">
        <v>0.1</v>
      </c>
      <c r="N35" s="2">
        <v>3.5649999999999999</v>
      </c>
      <c r="O35" s="2">
        <f t="shared" ref="O35:O98" si="1">N35/M35</f>
        <v>35.65</v>
      </c>
      <c r="P35" s="2">
        <f t="shared" si="0"/>
        <v>0.35650000000000004</v>
      </c>
      <c r="Q35" s="2">
        <f t="shared" ref="Q35:Q98" si="2">AVERAGE(P35,P34)*(K35-K34)/60+Q34</f>
        <v>2.9708333333333336E-3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29200</v>
      </c>
      <c r="J36" s="17"/>
      <c r="K36" s="14">
        <v>2</v>
      </c>
      <c r="L36" s="15">
        <v>8110</v>
      </c>
      <c r="M36" s="3">
        <v>0.1</v>
      </c>
      <c r="N36" s="2">
        <v>3.66</v>
      </c>
      <c r="O36" s="2">
        <f t="shared" si="1"/>
        <v>36.6</v>
      </c>
      <c r="P36" s="2">
        <f t="shared" si="0"/>
        <v>0.36600000000000005</v>
      </c>
      <c r="Q36" s="2">
        <f t="shared" si="2"/>
        <v>8.9916666666666686E-3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29300</v>
      </c>
      <c r="J37" s="17"/>
      <c r="K37" s="14">
        <v>3</v>
      </c>
      <c r="L37" s="15">
        <v>8070</v>
      </c>
      <c r="M37" s="3">
        <v>0.1</v>
      </c>
      <c r="N37" s="2">
        <v>3.6550000000000002</v>
      </c>
      <c r="O37" s="2">
        <f t="shared" si="1"/>
        <v>36.549999999999997</v>
      </c>
      <c r="P37" s="2">
        <f t="shared" si="0"/>
        <v>0.36550000000000005</v>
      </c>
      <c r="Q37" s="2">
        <f t="shared" si="2"/>
        <v>1.5087500000000002E-2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29300</v>
      </c>
      <c r="J38" s="17"/>
      <c r="K38" s="14">
        <v>4</v>
      </c>
      <c r="L38" s="15">
        <v>8030</v>
      </c>
      <c r="M38" s="3">
        <v>0.1</v>
      </c>
      <c r="N38" s="2">
        <v>3.6633333333333336</v>
      </c>
      <c r="O38" s="2">
        <f t="shared" si="1"/>
        <v>36.633333333333333</v>
      </c>
      <c r="P38" s="2">
        <f t="shared" si="0"/>
        <v>0.3663333333333334</v>
      </c>
      <c r="Q38" s="2">
        <f t="shared" si="2"/>
        <v>2.1186111111111114E-2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29300</v>
      </c>
      <c r="J39" s="17"/>
      <c r="K39" s="14">
        <v>5</v>
      </c>
      <c r="L39" s="15">
        <v>7990</v>
      </c>
      <c r="M39" s="3">
        <v>0.1</v>
      </c>
      <c r="N39" s="2">
        <v>3.65</v>
      </c>
      <c r="O39" s="2">
        <f t="shared" si="1"/>
        <v>36.5</v>
      </c>
      <c r="P39" s="2">
        <f t="shared" si="0"/>
        <v>0.36499999999999999</v>
      </c>
      <c r="Q39" s="2">
        <f t="shared" si="2"/>
        <v>2.7280555555555558E-2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29300</v>
      </c>
      <c r="J40" s="17"/>
      <c r="K40" s="14">
        <v>6</v>
      </c>
      <c r="L40" s="15">
        <v>7950</v>
      </c>
      <c r="M40" s="3">
        <v>0.1</v>
      </c>
      <c r="N40" s="2">
        <v>3.66</v>
      </c>
      <c r="O40" s="2">
        <f t="shared" si="1"/>
        <v>36.6</v>
      </c>
      <c r="P40" s="2">
        <f t="shared" si="0"/>
        <v>0.36600000000000005</v>
      </c>
      <c r="Q40" s="2">
        <f t="shared" si="2"/>
        <v>3.3372222222222227E-2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29300</v>
      </c>
      <c r="J41" s="17"/>
      <c r="K41" s="14">
        <v>7</v>
      </c>
      <c r="L41" s="15">
        <v>7910</v>
      </c>
      <c r="M41" s="3">
        <v>0.1</v>
      </c>
      <c r="N41" s="2">
        <v>3.6500000000000004</v>
      </c>
      <c r="O41" s="2">
        <f t="shared" si="1"/>
        <v>36.5</v>
      </c>
      <c r="P41" s="2">
        <f t="shared" si="0"/>
        <v>0.36500000000000005</v>
      </c>
      <c r="Q41" s="2">
        <f t="shared" si="2"/>
        <v>3.9463888888888896E-2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29300</v>
      </c>
      <c r="J42" s="17"/>
      <c r="K42" s="14">
        <v>8</v>
      </c>
      <c r="L42" s="15">
        <v>7870</v>
      </c>
      <c r="M42" s="3">
        <v>0.1</v>
      </c>
      <c r="N42" s="2">
        <v>3.64</v>
      </c>
      <c r="O42" s="2">
        <f t="shared" si="1"/>
        <v>36.4</v>
      </c>
      <c r="P42" s="2">
        <f t="shared" si="0"/>
        <v>0.36400000000000005</v>
      </c>
      <c r="Q42" s="2">
        <f t="shared" si="2"/>
        <v>4.5538888888888893E-2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29300</v>
      </c>
      <c r="J43" s="17"/>
      <c r="K43" s="14">
        <v>9</v>
      </c>
      <c r="L43" s="15">
        <v>7840</v>
      </c>
      <c r="M43" s="3">
        <v>0.1</v>
      </c>
      <c r="N43" s="2">
        <v>3.645</v>
      </c>
      <c r="O43" s="2">
        <f t="shared" si="1"/>
        <v>36.449999999999996</v>
      </c>
      <c r="P43" s="2">
        <f t="shared" si="0"/>
        <v>0.36450000000000005</v>
      </c>
      <c r="Q43" s="2">
        <f t="shared" si="2"/>
        <v>5.1609722222222223E-2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29400</v>
      </c>
      <c r="J44" s="17"/>
      <c r="K44" s="14">
        <v>10</v>
      </c>
      <c r="L44" s="15">
        <v>7800</v>
      </c>
      <c r="M44" s="3">
        <v>0.1</v>
      </c>
      <c r="N44" s="2">
        <v>3.645</v>
      </c>
      <c r="O44" s="2">
        <f t="shared" si="1"/>
        <v>36.449999999999996</v>
      </c>
      <c r="P44" s="2">
        <f t="shared" si="0"/>
        <v>0.36450000000000005</v>
      </c>
      <c r="Q44" s="2">
        <f t="shared" si="2"/>
        <v>5.7684722222222221E-2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29400</v>
      </c>
      <c r="J45" s="17"/>
      <c r="K45" s="14">
        <v>11</v>
      </c>
      <c r="L45" s="15">
        <v>7760</v>
      </c>
      <c r="M45" s="3">
        <v>0.1</v>
      </c>
      <c r="N45" s="2">
        <v>3.6349999999999998</v>
      </c>
      <c r="O45" s="2">
        <f t="shared" si="1"/>
        <v>36.349999999999994</v>
      </c>
      <c r="P45" s="2">
        <f t="shared" si="0"/>
        <v>0.36349999999999999</v>
      </c>
      <c r="Q45" s="2">
        <f t="shared" si="2"/>
        <v>6.3751388888888885E-2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29300</v>
      </c>
      <c r="J46" s="17"/>
      <c r="K46" s="14">
        <v>12</v>
      </c>
      <c r="L46" s="15">
        <v>7720</v>
      </c>
      <c r="M46" s="3">
        <v>0.1</v>
      </c>
      <c r="N46" s="2">
        <v>3.6349999999999998</v>
      </c>
      <c r="O46" s="2">
        <f t="shared" si="1"/>
        <v>36.349999999999994</v>
      </c>
      <c r="P46" s="2">
        <f t="shared" si="0"/>
        <v>0.36349999999999999</v>
      </c>
      <c r="Q46" s="2">
        <f t="shared" si="2"/>
        <v>6.9809722222222217E-2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29400</v>
      </c>
      <c r="J47" s="17"/>
      <c r="K47" s="14">
        <v>13</v>
      </c>
      <c r="L47" s="15">
        <v>7680</v>
      </c>
      <c r="M47" s="3">
        <v>0.1</v>
      </c>
      <c r="N47" s="2">
        <v>3.625</v>
      </c>
      <c r="O47" s="2">
        <f t="shared" si="1"/>
        <v>36.25</v>
      </c>
      <c r="P47" s="2">
        <f t="shared" si="0"/>
        <v>0.36250000000000004</v>
      </c>
      <c r="Q47" s="2">
        <f t="shared" si="2"/>
        <v>7.5859722222222217E-2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29400</v>
      </c>
      <c r="J48" s="17"/>
      <c r="K48" s="14">
        <v>14</v>
      </c>
      <c r="L48" s="15">
        <v>7640</v>
      </c>
      <c r="M48" s="3">
        <v>0.1</v>
      </c>
      <c r="N48" s="2">
        <v>3.63</v>
      </c>
      <c r="O48" s="2">
        <f t="shared" si="1"/>
        <v>36.299999999999997</v>
      </c>
      <c r="P48" s="2">
        <f t="shared" si="0"/>
        <v>0.36299999999999999</v>
      </c>
      <c r="Q48" s="2">
        <f t="shared" si="2"/>
        <v>8.1905555555555551E-2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29400</v>
      </c>
      <c r="J49" s="17"/>
      <c r="K49" s="14">
        <v>15</v>
      </c>
      <c r="L49" s="15">
        <v>7600</v>
      </c>
      <c r="M49" s="3">
        <v>0.1</v>
      </c>
      <c r="N49" s="2">
        <v>3.63</v>
      </c>
      <c r="O49" s="2">
        <f t="shared" si="1"/>
        <v>36.299999999999997</v>
      </c>
      <c r="P49" s="2">
        <f t="shared" si="0"/>
        <v>0.36299999999999999</v>
      </c>
      <c r="Q49" s="2">
        <f t="shared" si="2"/>
        <v>8.7955555555555551E-2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29400</v>
      </c>
      <c r="J50" s="17"/>
      <c r="K50" s="14">
        <v>16</v>
      </c>
      <c r="L50" s="15">
        <v>7560</v>
      </c>
      <c r="M50" s="3">
        <v>0.1</v>
      </c>
      <c r="N50" s="2">
        <v>3.6349999999999998</v>
      </c>
      <c r="O50" s="2">
        <f t="shared" si="1"/>
        <v>36.349999999999994</v>
      </c>
      <c r="P50" s="2">
        <f t="shared" si="0"/>
        <v>0.36349999999999999</v>
      </c>
      <c r="Q50" s="2">
        <f t="shared" si="2"/>
        <v>9.4009722222222217E-2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29400</v>
      </c>
      <c r="J51" s="17"/>
      <c r="K51" s="14">
        <v>17</v>
      </c>
      <c r="L51" s="15">
        <v>7520</v>
      </c>
      <c r="M51" s="3">
        <v>0.1</v>
      </c>
      <c r="N51" s="2">
        <v>3.6150000000000002</v>
      </c>
      <c r="O51" s="2">
        <f t="shared" si="1"/>
        <v>36.15</v>
      </c>
      <c r="P51" s="2">
        <f t="shared" si="0"/>
        <v>0.36150000000000004</v>
      </c>
      <c r="Q51" s="2">
        <f t="shared" si="2"/>
        <v>0.10005138888888888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29400</v>
      </c>
      <c r="J52" s="17"/>
      <c r="K52" s="14">
        <v>18</v>
      </c>
      <c r="L52" s="15">
        <v>7490</v>
      </c>
      <c r="M52" s="3">
        <v>0.1</v>
      </c>
      <c r="N52" s="2">
        <v>3.62</v>
      </c>
      <c r="O52" s="2">
        <f t="shared" si="1"/>
        <v>36.199999999999996</v>
      </c>
      <c r="P52" s="2">
        <f t="shared" si="0"/>
        <v>0.36200000000000004</v>
      </c>
      <c r="Q52" s="2">
        <f t="shared" si="2"/>
        <v>0.10608055555555555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29400</v>
      </c>
      <c r="J53" s="17"/>
      <c r="K53" s="14">
        <v>19</v>
      </c>
      <c r="L53" s="15">
        <v>7450</v>
      </c>
      <c r="M53" s="3">
        <v>0.1</v>
      </c>
      <c r="N53" s="2">
        <v>3.62</v>
      </c>
      <c r="O53" s="2">
        <f t="shared" si="1"/>
        <v>36.199999999999996</v>
      </c>
      <c r="P53" s="2">
        <f t="shared" si="0"/>
        <v>0.36200000000000004</v>
      </c>
      <c r="Q53" s="2">
        <f t="shared" si="2"/>
        <v>0.11211388888888889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29500</v>
      </c>
      <c r="J54" s="17"/>
      <c r="K54" s="14">
        <v>20</v>
      </c>
      <c r="L54" s="15">
        <v>7410</v>
      </c>
      <c r="M54" s="3">
        <v>0.1</v>
      </c>
      <c r="N54" s="2">
        <v>3.6349999999999998</v>
      </c>
      <c r="O54" s="2">
        <f t="shared" si="1"/>
        <v>36.349999999999994</v>
      </c>
      <c r="P54" s="2">
        <f t="shared" si="0"/>
        <v>0.36349999999999999</v>
      </c>
      <c r="Q54" s="2">
        <f t="shared" si="2"/>
        <v>0.11815972222222222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29500</v>
      </c>
      <c r="J55" s="17"/>
      <c r="K55" s="14">
        <v>21</v>
      </c>
      <c r="L55" s="15">
        <v>7370</v>
      </c>
      <c r="M55" s="3">
        <v>0.1</v>
      </c>
      <c r="N55" s="2">
        <v>3.6150000000000002</v>
      </c>
      <c r="O55" s="2">
        <f t="shared" si="1"/>
        <v>36.15</v>
      </c>
      <c r="P55" s="2">
        <f t="shared" si="0"/>
        <v>0.36150000000000004</v>
      </c>
      <c r="Q55" s="2">
        <f t="shared" si="2"/>
        <v>0.12420138888888889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29500</v>
      </c>
      <c r="J56" s="17"/>
      <c r="K56" s="14">
        <v>22</v>
      </c>
      <c r="L56" s="15">
        <v>7330</v>
      </c>
      <c r="M56" s="3">
        <v>0.1</v>
      </c>
      <c r="N56" s="2">
        <v>3.625</v>
      </c>
      <c r="O56" s="2">
        <f t="shared" si="1"/>
        <v>36.25</v>
      </c>
      <c r="P56" s="2">
        <f t="shared" si="0"/>
        <v>0.36250000000000004</v>
      </c>
      <c r="Q56" s="2">
        <f t="shared" si="2"/>
        <v>0.13023472222222221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29500</v>
      </c>
      <c r="J57" s="17"/>
      <c r="K57" s="14">
        <v>23</v>
      </c>
      <c r="L57" s="15">
        <v>7290</v>
      </c>
      <c r="M57" s="3">
        <v>0.1</v>
      </c>
      <c r="N57" s="2">
        <v>3.6150000000000002</v>
      </c>
      <c r="O57" s="2">
        <f t="shared" si="1"/>
        <v>36.15</v>
      </c>
      <c r="P57" s="2">
        <f t="shared" si="0"/>
        <v>0.36150000000000004</v>
      </c>
      <c r="Q57" s="2">
        <f t="shared" si="2"/>
        <v>0.13626805555555555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29500</v>
      </c>
      <c r="J58" s="17"/>
      <c r="K58" s="14">
        <v>24</v>
      </c>
      <c r="L58" s="15">
        <v>7250</v>
      </c>
      <c r="M58" s="3">
        <v>0.1</v>
      </c>
      <c r="N58" s="2">
        <v>3.625</v>
      </c>
      <c r="O58" s="2">
        <f t="shared" si="1"/>
        <v>36.25</v>
      </c>
      <c r="P58" s="2">
        <f t="shared" si="0"/>
        <v>0.36250000000000004</v>
      </c>
      <c r="Q58" s="2">
        <f t="shared" si="2"/>
        <v>0.14230138888888888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29500</v>
      </c>
      <c r="J59" s="17"/>
      <c r="K59" s="14">
        <v>25</v>
      </c>
      <c r="L59" s="15">
        <v>7220</v>
      </c>
      <c r="M59" s="3">
        <v>0.1</v>
      </c>
      <c r="N59" s="2">
        <v>3.62</v>
      </c>
      <c r="O59" s="2">
        <f t="shared" si="1"/>
        <v>36.199999999999996</v>
      </c>
      <c r="P59" s="2">
        <f t="shared" si="0"/>
        <v>0.36200000000000004</v>
      </c>
      <c r="Q59" s="2">
        <f t="shared" si="2"/>
        <v>0.14833888888888888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29500</v>
      </c>
      <c r="J60" s="17"/>
      <c r="K60" s="14">
        <v>26</v>
      </c>
      <c r="L60" s="15">
        <v>7180</v>
      </c>
      <c r="M60" s="3">
        <v>0.1</v>
      </c>
      <c r="N60" s="2">
        <v>3.62</v>
      </c>
      <c r="O60" s="2">
        <f t="shared" si="1"/>
        <v>36.199999999999996</v>
      </c>
      <c r="P60" s="2">
        <f t="shared" si="0"/>
        <v>0.36200000000000004</v>
      </c>
      <c r="Q60" s="2">
        <f t="shared" si="2"/>
        <v>0.15437222222222222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29500</v>
      </c>
      <c r="J61" s="17"/>
      <c r="K61" s="14">
        <v>27</v>
      </c>
      <c r="L61" s="15">
        <v>7140</v>
      </c>
      <c r="M61" s="3">
        <v>0.1</v>
      </c>
      <c r="N61" s="2">
        <v>3.62</v>
      </c>
      <c r="O61" s="2">
        <f t="shared" si="1"/>
        <v>36.199999999999996</v>
      </c>
      <c r="P61" s="2">
        <f t="shared" si="0"/>
        <v>0.36200000000000004</v>
      </c>
      <c r="Q61" s="2">
        <f t="shared" si="2"/>
        <v>0.16040555555555555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29600</v>
      </c>
      <c r="J62" s="17"/>
      <c r="K62" s="14">
        <v>28</v>
      </c>
      <c r="L62" s="15">
        <v>7100</v>
      </c>
      <c r="M62" s="3">
        <v>0.1</v>
      </c>
      <c r="N62" s="2">
        <v>3.63</v>
      </c>
      <c r="O62" s="2">
        <f t="shared" si="1"/>
        <v>36.299999999999997</v>
      </c>
      <c r="P62" s="2">
        <f t="shared" si="0"/>
        <v>0.36299999999999999</v>
      </c>
      <c r="Q62" s="2">
        <f t="shared" si="2"/>
        <v>0.16644722222222222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29600</v>
      </c>
      <c r="J63" s="17"/>
      <c r="K63" s="14">
        <v>29</v>
      </c>
      <c r="L63" s="15">
        <v>7060</v>
      </c>
      <c r="M63" s="3">
        <v>0.1</v>
      </c>
      <c r="N63" s="2">
        <v>3.62</v>
      </c>
      <c r="O63" s="2">
        <f t="shared" si="1"/>
        <v>36.199999999999996</v>
      </c>
      <c r="P63" s="2">
        <f t="shared" si="0"/>
        <v>0.36200000000000004</v>
      </c>
      <c r="Q63" s="2">
        <f t="shared" si="2"/>
        <v>0.17248888888888889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29600</v>
      </c>
      <c r="J64" s="17"/>
      <c r="K64" s="14">
        <v>30</v>
      </c>
      <c r="L64" s="15">
        <v>7030</v>
      </c>
      <c r="M64" s="3">
        <v>0.1</v>
      </c>
      <c r="N64" s="2">
        <v>3.6349999999999998</v>
      </c>
      <c r="O64" s="2">
        <f t="shared" si="1"/>
        <v>36.349999999999994</v>
      </c>
      <c r="P64" s="2">
        <f t="shared" si="0"/>
        <v>0.36349999999999999</v>
      </c>
      <c r="Q64" s="2">
        <f t="shared" si="2"/>
        <v>0.17853472222222222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29600</v>
      </c>
      <c r="J65" s="17"/>
      <c r="K65" s="14">
        <v>31</v>
      </c>
      <c r="L65" s="15">
        <v>6990</v>
      </c>
      <c r="M65" s="3">
        <v>0.1</v>
      </c>
      <c r="N65" s="2">
        <v>3.62</v>
      </c>
      <c r="O65" s="2">
        <f t="shared" si="1"/>
        <v>36.199999999999996</v>
      </c>
      <c r="P65" s="2">
        <f t="shared" si="0"/>
        <v>0.36200000000000004</v>
      </c>
      <c r="Q65" s="2">
        <f t="shared" si="2"/>
        <v>0.18458055555555555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29600</v>
      </c>
      <c r="J66" s="17"/>
      <c r="K66" s="14">
        <v>32</v>
      </c>
      <c r="L66" s="15">
        <v>6950</v>
      </c>
      <c r="M66" s="3">
        <v>0.1</v>
      </c>
      <c r="N66" s="2">
        <v>3.6349999999999998</v>
      </c>
      <c r="O66" s="2">
        <f t="shared" si="1"/>
        <v>36.349999999999994</v>
      </c>
      <c r="P66" s="2">
        <f t="shared" si="0"/>
        <v>0.36349999999999999</v>
      </c>
      <c r="Q66" s="2">
        <f t="shared" si="2"/>
        <v>0.19062638888888889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29600</v>
      </c>
      <c r="J67" s="17"/>
      <c r="K67" s="14">
        <v>33</v>
      </c>
      <c r="L67" s="15">
        <v>6910</v>
      </c>
      <c r="M67" s="3">
        <v>0.1</v>
      </c>
      <c r="N67" s="2">
        <v>3.6233333333333335</v>
      </c>
      <c r="O67" s="2">
        <f t="shared" si="1"/>
        <v>36.233333333333334</v>
      </c>
      <c r="P67" s="2">
        <f t="shared" si="0"/>
        <v>0.3623333333333334</v>
      </c>
      <c r="Q67" s="2">
        <f t="shared" si="2"/>
        <v>0.19667499999999999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29600</v>
      </c>
      <c r="J68" s="17"/>
      <c r="K68" s="14">
        <v>34</v>
      </c>
      <c r="L68" s="15">
        <v>6880</v>
      </c>
      <c r="M68" s="3">
        <v>0.1</v>
      </c>
      <c r="N68" s="2">
        <v>3.625</v>
      </c>
      <c r="O68" s="2">
        <f t="shared" si="1"/>
        <v>36.25</v>
      </c>
      <c r="P68" s="2">
        <f t="shared" si="0"/>
        <v>0.36250000000000004</v>
      </c>
      <c r="Q68" s="2">
        <f t="shared" si="2"/>
        <v>0.20271527777777776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29600</v>
      </c>
      <c r="J69" s="17"/>
      <c r="K69" s="14">
        <v>35</v>
      </c>
      <c r="L69" s="15">
        <v>6840</v>
      </c>
      <c r="M69" s="3">
        <v>0.1</v>
      </c>
      <c r="N69" s="2">
        <v>3.61</v>
      </c>
      <c r="O69" s="2">
        <f t="shared" si="1"/>
        <v>36.099999999999994</v>
      </c>
      <c r="P69" s="2">
        <f t="shared" si="0"/>
        <v>0.36099999999999999</v>
      </c>
      <c r="Q69" s="2">
        <f t="shared" si="2"/>
        <v>0.20874444444444443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29600</v>
      </c>
      <c r="J70" s="17"/>
      <c r="K70" s="14">
        <v>36</v>
      </c>
      <c r="L70" s="15">
        <v>6800</v>
      </c>
      <c r="M70" s="3">
        <v>0.1</v>
      </c>
      <c r="N70" s="2">
        <v>3.63</v>
      </c>
      <c r="O70" s="2">
        <f t="shared" si="1"/>
        <v>36.299999999999997</v>
      </c>
      <c r="P70" s="2">
        <f t="shared" si="0"/>
        <v>0.36299999999999999</v>
      </c>
      <c r="Q70" s="2">
        <f t="shared" si="2"/>
        <v>0.21477777777777776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29600</v>
      </c>
      <c r="J71" s="17"/>
      <c r="K71" s="14">
        <v>37</v>
      </c>
      <c r="L71" s="15">
        <v>6770</v>
      </c>
      <c r="M71" s="3">
        <v>0.1</v>
      </c>
      <c r="N71" s="2">
        <v>3.62</v>
      </c>
      <c r="O71" s="2">
        <f t="shared" si="1"/>
        <v>36.199999999999996</v>
      </c>
      <c r="P71" s="2">
        <f t="shared" si="0"/>
        <v>0.36200000000000004</v>
      </c>
      <c r="Q71" s="2">
        <f t="shared" si="2"/>
        <v>0.22081944444444443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29700</v>
      </c>
      <c r="J72" s="17"/>
      <c r="K72" s="14">
        <v>38</v>
      </c>
      <c r="L72" s="15">
        <v>6730</v>
      </c>
      <c r="M72" s="3">
        <v>0.1</v>
      </c>
      <c r="N72" s="2">
        <v>3.63</v>
      </c>
      <c r="O72" s="2">
        <f t="shared" si="1"/>
        <v>36.299999999999997</v>
      </c>
      <c r="P72" s="2">
        <f t="shared" si="0"/>
        <v>0.36299999999999999</v>
      </c>
      <c r="Q72" s="2">
        <f t="shared" si="2"/>
        <v>0.2268611111111111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29700</v>
      </c>
      <c r="J73" s="17"/>
      <c r="K73" s="14">
        <v>39</v>
      </c>
      <c r="L73" s="15">
        <v>6690</v>
      </c>
      <c r="M73" s="3">
        <v>0.1</v>
      </c>
      <c r="N73" s="2">
        <v>3.62</v>
      </c>
      <c r="O73" s="2">
        <f t="shared" si="1"/>
        <v>36.199999999999996</v>
      </c>
      <c r="P73" s="2">
        <f t="shared" si="0"/>
        <v>0.36200000000000004</v>
      </c>
      <c r="Q73" s="2">
        <f t="shared" si="2"/>
        <v>0.23290277777777776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29700</v>
      </c>
      <c r="J74" s="17"/>
      <c r="K74" s="14">
        <v>40</v>
      </c>
      <c r="L74" s="15">
        <v>6660</v>
      </c>
      <c r="M74" s="3">
        <v>0.1</v>
      </c>
      <c r="N74" s="2">
        <v>3.625</v>
      </c>
      <c r="O74" s="2">
        <f t="shared" si="1"/>
        <v>36.25</v>
      </c>
      <c r="P74" s="2">
        <f t="shared" si="0"/>
        <v>0.36250000000000004</v>
      </c>
      <c r="Q74" s="2">
        <f t="shared" si="2"/>
        <v>0.23894027777777777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29700</v>
      </c>
      <c r="J75" s="17"/>
      <c r="K75" s="14">
        <v>41</v>
      </c>
      <c r="L75" s="15">
        <v>6620</v>
      </c>
      <c r="M75" s="3">
        <v>0.1</v>
      </c>
      <c r="N75" s="2">
        <v>3.625</v>
      </c>
      <c r="O75" s="2">
        <f t="shared" si="1"/>
        <v>36.25</v>
      </c>
      <c r="P75" s="2">
        <f t="shared" si="0"/>
        <v>0.36250000000000004</v>
      </c>
      <c r="Q75" s="2">
        <f t="shared" si="2"/>
        <v>0.24498194444444443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29700</v>
      </c>
      <c r="J76" s="17"/>
      <c r="K76" s="14">
        <v>42</v>
      </c>
      <c r="L76" s="15">
        <v>6580</v>
      </c>
      <c r="M76" s="3">
        <v>0.1</v>
      </c>
      <c r="N76" s="2">
        <v>3.63</v>
      </c>
      <c r="O76" s="2">
        <f t="shared" si="1"/>
        <v>36.299999999999997</v>
      </c>
      <c r="P76" s="2">
        <f t="shared" si="0"/>
        <v>0.36299999999999999</v>
      </c>
      <c r="Q76" s="2">
        <f t="shared" si="2"/>
        <v>0.25102777777777774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29700</v>
      </c>
      <c r="J77" s="17"/>
      <c r="K77" s="14">
        <v>43</v>
      </c>
      <c r="L77" s="15">
        <v>6550</v>
      </c>
      <c r="M77" s="3">
        <v>0.1</v>
      </c>
      <c r="N77" s="2">
        <v>3.62</v>
      </c>
      <c r="O77" s="2">
        <f t="shared" si="1"/>
        <v>36.199999999999996</v>
      </c>
      <c r="P77" s="2">
        <f t="shared" si="0"/>
        <v>0.36200000000000004</v>
      </c>
      <c r="Q77" s="2">
        <f t="shared" si="2"/>
        <v>0.25706944444444441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29700</v>
      </c>
      <c r="J78" s="17"/>
      <c r="K78" s="14">
        <v>44</v>
      </c>
      <c r="L78" s="15">
        <v>6510</v>
      </c>
      <c r="M78" s="3">
        <v>0.1</v>
      </c>
      <c r="N78" s="2">
        <v>3.6349999999999998</v>
      </c>
      <c r="O78" s="2">
        <f t="shared" si="1"/>
        <v>36.349999999999994</v>
      </c>
      <c r="P78" s="2">
        <f t="shared" si="0"/>
        <v>0.36349999999999999</v>
      </c>
      <c r="Q78" s="2">
        <f t="shared" si="2"/>
        <v>0.26311527777777777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29700</v>
      </c>
      <c r="J79" s="17"/>
      <c r="K79" s="14">
        <v>45</v>
      </c>
      <c r="L79" s="15">
        <v>6470</v>
      </c>
      <c r="M79" s="3">
        <v>0.1</v>
      </c>
      <c r="N79" s="2">
        <v>3.6349999999999998</v>
      </c>
      <c r="O79" s="2">
        <f t="shared" si="1"/>
        <v>36.349999999999994</v>
      </c>
      <c r="P79" s="2">
        <f t="shared" si="0"/>
        <v>0.36349999999999999</v>
      </c>
      <c r="Q79" s="2">
        <f t="shared" si="2"/>
        <v>0.2691736111111111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29700</v>
      </c>
      <c r="J80" s="17"/>
      <c r="K80" s="14">
        <v>46</v>
      </c>
      <c r="L80" s="15">
        <v>6440</v>
      </c>
      <c r="M80" s="3">
        <v>0.1</v>
      </c>
      <c r="N80" s="2">
        <v>3.6349999999999998</v>
      </c>
      <c r="O80" s="2">
        <f t="shared" si="1"/>
        <v>36.349999999999994</v>
      </c>
      <c r="P80" s="2">
        <f t="shared" si="0"/>
        <v>0.36349999999999999</v>
      </c>
      <c r="Q80" s="2">
        <f t="shared" si="2"/>
        <v>0.27523194444444443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29700</v>
      </c>
      <c r="J81" s="17"/>
      <c r="K81" s="14">
        <v>47</v>
      </c>
      <c r="L81" s="15">
        <v>6400</v>
      </c>
      <c r="M81" s="3">
        <v>0.1</v>
      </c>
      <c r="N81" s="2">
        <v>3.6349999999999998</v>
      </c>
      <c r="O81" s="2">
        <f t="shared" si="1"/>
        <v>36.349999999999994</v>
      </c>
      <c r="P81" s="2">
        <f t="shared" si="0"/>
        <v>0.36349999999999999</v>
      </c>
      <c r="Q81" s="2">
        <f t="shared" si="2"/>
        <v>0.28129027777777776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29800</v>
      </c>
      <c r="J82" s="17"/>
      <c r="K82" s="14">
        <v>48</v>
      </c>
      <c r="L82" s="15">
        <v>6360</v>
      </c>
      <c r="M82" s="3">
        <v>0.1</v>
      </c>
      <c r="N82" s="2">
        <v>3.64</v>
      </c>
      <c r="O82" s="2">
        <f t="shared" si="1"/>
        <v>36.4</v>
      </c>
      <c r="P82" s="2">
        <f t="shared" si="0"/>
        <v>0.36400000000000005</v>
      </c>
      <c r="Q82" s="2">
        <f t="shared" si="2"/>
        <v>0.28735277777777779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29800</v>
      </c>
      <c r="J83" s="17"/>
      <c r="K83" s="14">
        <v>49</v>
      </c>
      <c r="L83" s="15">
        <v>6330</v>
      </c>
      <c r="M83" s="3">
        <v>0.1</v>
      </c>
      <c r="N83" s="2">
        <v>3.6349999999999998</v>
      </c>
      <c r="O83" s="2">
        <f t="shared" si="1"/>
        <v>36.349999999999994</v>
      </c>
      <c r="P83" s="2">
        <f t="shared" si="0"/>
        <v>0.36349999999999999</v>
      </c>
      <c r="Q83" s="2">
        <f t="shared" si="2"/>
        <v>0.29341527777777782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29800</v>
      </c>
      <c r="J84" s="17"/>
      <c r="K84" s="14">
        <v>50</v>
      </c>
      <c r="L84" s="15">
        <v>6290</v>
      </c>
      <c r="M84" s="3">
        <v>0.1</v>
      </c>
      <c r="N84" s="2">
        <v>3.64</v>
      </c>
      <c r="O84" s="2">
        <f t="shared" si="1"/>
        <v>36.4</v>
      </c>
      <c r="P84" s="2">
        <f t="shared" si="0"/>
        <v>0.36400000000000005</v>
      </c>
      <c r="Q84" s="2">
        <f t="shared" si="2"/>
        <v>0.29947777777777784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29800</v>
      </c>
      <c r="J85" s="17"/>
      <c r="K85" s="14">
        <v>51</v>
      </c>
      <c r="L85" s="15">
        <v>6260</v>
      </c>
      <c r="M85" s="3">
        <v>0.1</v>
      </c>
      <c r="N85" s="2">
        <v>3.6349999999999998</v>
      </c>
      <c r="O85" s="2">
        <f t="shared" si="1"/>
        <v>36.349999999999994</v>
      </c>
      <c r="P85" s="2">
        <f t="shared" si="0"/>
        <v>0.36349999999999999</v>
      </c>
      <c r="Q85" s="2">
        <f t="shared" si="2"/>
        <v>0.30554027777777787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29800</v>
      </c>
      <c r="J86" s="17"/>
      <c r="K86" s="14">
        <v>52</v>
      </c>
      <c r="L86" s="15">
        <v>6220</v>
      </c>
      <c r="M86" s="3">
        <v>0.1</v>
      </c>
      <c r="N86" s="2">
        <v>3.64</v>
      </c>
      <c r="O86" s="2">
        <f t="shared" si="1"/>
        <v>36.4</v>
      </c>
      <c r="P86" s="2">
        <f t="shared" si="0"/>
        <v>0.36400000000000005</v>
      </c>
      <c r="Q86" s="2">
        <f t="shared" si="2"/>
        <v>0.3116027777777779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29800</v>
      </c>
      <c r="J87" s="17"/>
      <c r="K87" s="14">
        <v>53</v>
      </c>
      <c r="L87" s="15">
        <v>6180</v>
      </c>
      <c r="M87" s="3">
        <v>0.1</v>
      </c>
      <c r="N87" s="2">
        <v>3.64</v>
      </c>
      <c r="O87" s="2">
        <f t="shared" si="1"/>
        <v>36.4</v>
      </c>
      <c r="P87" s="2">
        <f t="shared" si="0"/>
        <v>0.36400000000000005</v>
      </c>
      <c r="Q87" s="2">
        <f t="shared" si="2"/>
        <v>0.31766944444444456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29800</v>
      </c>
      <c r="J88" s="17"/>
      <c r="K88" s="14">
        <v>54</v>
      </c>
      <c r="L88" s="15">
        <v>6150</v>
      </c>
      <c r="M88" s="3">
        <v>0.1</v>
      </c>
      <c r="N88" s="2">
        <v>3.645</v>
      </c>
      <c r="O88" s="2">
        <f t="shared" si="1"/>
        <v>36.449999999999996</v>
      </c>
      <c r="P88" s="2">
        <f t="shared" si="0"/>
        <v>0.36450000000000005</v>
      </c>
      <c r="Q88" s="2">
        <f t="shared" si="2"/>
        <v>0.32374027777777792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29800</v>
      </c>
      <c r="J89" s="17"/>
      <c r="K89" s="14">
        <v>55</v>
      </c>
      <c r="L89" s="15">
        <v>6110</v>
      </c>
      <c r="M89" s="3">
        <v>0.1</v>
      </c>
      <c r="N89" s="2">
        <v>3.64</v>
      </c>
      <c r="O89" s="2">
        <f t="shared" si="1"/>
        <v>36.4</v>
      </c>
      <c r="P89" s="2">
        <f t="shared" si="0"/>
        <v>0.36400000000000005</v>
      </c>
      <c r="Q89" s="2">
        <f t="shared" si="2"/>
        <v>0.32981111111111128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29800</v>
      </c>
      <c r="J90" s="17"/>
      <c r="K90" s="14">
        <v>56</v>
      </c>
      <c r="L90" s="15">
        <v>6080</v>
      </c>
      <c r="M90" s="3">
        <v>0.1</v>
      </c>
      <c r="N90" s="2">
        <v>3.645</v>
      </c>
      <c r="O90" s="2">
        <f t="shared" si="1"/>
        <v>36.449999999999996</v>
      </c>
      <c r="P90" s="2">
        <f t="shared" si="0"/>
        <v>0.36450000000000005</v>
      </c>
      <c r="Q90" s="2">
        <f t="shared" si="2"/>
        <v>0.33588194444444464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29800</v>
      </c>
      <c r="J91" s="17"/>
      <c r="K91" s="14">
        <v>57</v>
      </c>
      <c r="L91" s="15">
        <v>6040</v>
      </c>
      <c r="M91" s="3">
        <v>0.1</v>
      </c>
      <c r="N91" s="2">
        <v>3.65</v>
      </c>
      <c r="O91" s="2">
        <f t="shared" si="1"/>
        <v>36.5</v>
      </c>
      <c r="P91" s="2">
        <f t="shared" si="0"/>
        <v>0.36499999999999999</v>
      </c>
      <c r="Q91" s="2">
        <f t="shared" si="2"/>
        <v>0.34196111111111133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29800</v>
      </c>
      <c r="J92" s="17"/>
      <c r="K92" s="14">
        <v>58</v>
      </c>
      <c r="L92" s="15">
        <v>6010</v>
      </c>
      <c r="M92" s="3">
        <v>0.1</v>
      </c>
      <c r="N92" s="2">
        <v>3.645</v>
      </c>
      <c r="O92" s="2">
        <f t="shared" si="1"/>
        <v>36.449999999999996</v>
      </c>
      <c r="P92" s="2">
        <f t="shared" si="0"/>
        <v>0.36450000000000005</v>
      </c>
      <c r="Q92" s="2">
        <f t="shared" si="2"/>
        <v>0.34804027777777802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29800</v>
      </c>
      <c r="J93" s="17"/>
      <c r="K93" s="14">
        <v>59</v>
      </c>
      <c r="L93" s="15">
        <v>5970</v>
      </c>
      <c r="M93" s="3">
        <v>0.1</v>
      </c>
      <c r="N93" s="2">
        <v>3.65</v>
      </c>
      <c r="O93" s="2">
        <f t="shared" si="1"/>
        <v>36.5</v>
      </c>
      <c r="P93" s="2">
        <f t="shared" si="0"/>
        <v>0.36499999999999999</v>
      </c>
      <c r="Q93" s="2">
        <f t="shared" si="2"/>
        <v>0.35411944444444471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29900</v>
      </c>
      <c r="J94" s="17"/>
      <c r="K94" s="14">
        <v>60</v>
      </c>
      <c r="L94" s="15">
        <v>5940</v>
      </c>
      <c r="M94" s="3">
        <v>0.1</v>
      </c>
      <c r="N94" s="2">
        <v>3.64</v>
      </c>
      <c r="O94" s="2">
        <f t="shared" si="1"/>
        <v>36.4</v>
      </c>
      <c r="P94" s="2">
        <f t="shared" si="0"/>
        <v>0.36400000000000005</v>
      </c>
      <c r="Q94" s="2">
        <f t="shared" si="2"/>
        <v>0.36019444444444471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29800</v>
      </c>
      <c r="J95" s="17"/>
      <c r="K95" s="14">
        <v>61</v>
      </c>
      <c r="L95" s="15">
        <v>5900</v>
      </c>
      <c r="M95" s="3">
        <v>0.1</v>
      </c>
      <c r="N95" s="2">
        <v>3.66</v>
      </c>
      <c r="O95" s="2">
        <f t="shared" si="1"/>
        <v>36.6</v>
      </c>
      <c r="P95" s="2">
        <f t="shared" si="0"/>
        <v>0.36600000000000005</v>
      </c>
      <c r="Q95" s="2">
        <f t="shared" si="2"/>
        <v>0.36627777777777804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29900</v>
      </c>
      <c r="J96" s="17"/>
      <c r="K96" s="14">
        <v>62</v>
      </c>
      <c r="L96" s="15">
        <v>5870</v>
      </c>
      <c r="M96" s="3">
        <v>0.1</v>
      </c>
      <c r="N96" s="2">
        <v>3.65</v>
      </c>
      <c r="O96" s="2">
        <f t="shared" si="1"/>
        <v>36.5</v>
      </c>
      <c r="P96" s="2">
        <f t="shared" si="0"/>
        <v>0.36499999999999999</v>
      </c>
      <c r="Q96" s="2">
        <f t="shared" si="2"/>
        <v>0.3723694444444447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29900</v>
      </c>
      <c r="J97" s="17"/>
      <c r="K97" s="14">
        <v>63</v>
      </c>
      <c r="L97" s="15">
        <v>5830</v>
      </c>
      <c r="M97" s="3">
        <v>0.1</v>
      </c>
      <c r="N97" s="2">
        <v>3.645</v>
      </c>
      <c r="O97" s="2">
        <f t="shared" si="1"/>
        <v>36.449999999999996</v>
      </c>
      <c r="P97" s="2">
        <f t="shared" si="0"/>
        <v>0.36450000000000005</v>
      </c>
      <c r="Q97" s="2">
        <f t="shared" si="2"/>
        <v>0.37844861111111139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29900</v>
      </c>
      <c r="J98" s="17"/>
      <c r="K98" s="14">
        <v>64</v>
      </c>
      <c r="L98" s="15">
        <v>5800</v>
      </c>
      <c r="M98" s="3">
        <v>0.1</v>
      </c>
      <c r="N98" s="2">
        <v>3.66</v>
      </c>
      <c r="O98" s="2">
        <f t="shared" si="1"/>
        <v>36.6</v>
      </c>
      <c r="P98" s="2">
        <f t="shared" ref="P98:P161" si="4">M98*N98</f>
        <v>0.36600000000000005</v>
      </c>
      <c r="Q98" s="2">
        <f t="shared" si="2"/>
        <v>0.38453611111111141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29900</v>
      </c>
      <c r="J99" s="17"/>
      <c r="K99" s="14">
        <v>65</v>
      </c>
      <c r="L99" s="15">
        <v>5760</v>
      </c>
      <c r="M99" s="3">
        <v>0.1</v>
      </c>
      <c r="N99" s="2">
        <v>3.6533333333333338</v>
      </c>
      <c r="O99" s="2">
        <f t="shared" ref="O99:O162" si="5">N99/M99</f>
        <v>36.533333333333339</v>
      </c>
      <c r="P99" s="2">
        <f t="shared" si="4"/>
        <v>0.3653333333333334</v>
      </c>
      <c r="Q99" s="2">
        <f t="shared" ref="Q99:Q162" si="6">AVERAGE(P99,P98)*(K99-K98)/60+Q98</f>
        <v>0.39063055555555587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29900</v>
      </c>
      <c r="J100" s="17"/>
      <c r="K100" s="14">
        <v>66</v>
      </c>
      <c r="L100" s="15">
        <v>5730</v>
      </c>
      <c r="M100" s="3">
        <v>0.1</v>
      </c>
      <c r="N100" s="2">
        <v>3.6550000000000002</v>
      </c>
      <c r="O100" s="2">
        <f t="shared" si="5"/>
        <v>36.549999999999997</v>
      </c>
      <c r="P100" s="2">
        <f t="shared" si="4"/>
        <v>0.36550000000000005</v>
      </c>
      <c r="Q100" s="2">
        <f t="shared" si="6"/>
        <v>0.39672083333333363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29900</v>
      </c>
      <c r="J101" s="17"/>
      <c r="K101" s="14">
        <v>67</v>
      </c>
      <c r="L101" s="15">
        <v>5700</v>
      </c>
      <c r="M101" s="3">
        <v>0.1</v>
      </c>
      <c r="N101" s="2">
        <v>3.6550000000000002</v>
      </c>
      <c r="O101" s="2">
        <f t="shared" si="5"/>
        <v>36.549999999999997</v>
      </c>
      <c r="P101" s="2">
        <f t="shared" si="4"/>
        <v>0.36550000000000005</v>
      </c>
      <c r="Q101" s="2">
        <f t="shared" si="6"/>
        <v>0.4028125000000003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29900</v>
      </c>
      <c r="J102" s="17"/>
      <c r="K102" s="14">
        <v>68</v>
      </c>
      <c r="L102" s="15">
        <v>5660</v>
      </c>
      <c r="M102" s="3">
        <v>0.1</v>
      </c>
      <c r="N102" s="2">
        <v>3.665</v>
      </c>
      <c r="O102" s="2">
        <f t="shared" si="5"/>
        <v>36.65</v>
      </c>
      <c r="P102" s="2">
        <f t="shared" si="4"/>
        <v>0.36650000000000005</v>
      </c>
      <c r="Q102" s="2">
        <f t="shared" si="6"/>
        <v>0.40891250000000029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29900</v>
      </c>
      <c r="J103" s="17"/>
      <c r="K103" s="14">
        <v>69</v>
      </c>
      <c r="L103" s="15">
        <v>5630</v>
      </c>
      <c r="M103" s="3">
        <v>0.1</v>
      </c>
      <c r="N103" s="2">
        <v>3.665</v>
      </c>
      <c r="O103" s="2">
        <f t="shared" si="5"/>
        <v>36.65</v>
      </c>
      <c r="P103" s="2">
        <f t="shared" si="4"/>
        <v>0.36650000000000005</v>
      </c>
      <c r="Q103" s="2">
        <f t="shared" si="6"/>
        <v>0.41502083333333362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30000</v>
      </c>
      <c r="J104" s="17"/>
      <c r="K104" s="14">
        <v>70</v>
      </c>
      <c r="L104" s="15">
        <v>5590</v>
      </c>
      <c r="M104" s="3">
        <v>0.1</v>
      </c>
      <c r="N104" s="2">
        <v>3.67</v>
      </c>
      <c r="O104" s="2">
        <f t="shared" si="5"/>
        <v>36.699999999999996</v>
      </c>
      <c r="P104" s="2">
        <f t="shared" si="4"/>
        <v>0.36699999999999999</v>
      </c>
      <c r="Q104" s="2">
        <f t="shared" si="6"/>
        <v>0.42113333333333364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29900</v>
      </c>
      <c r="J105" s="17"/>
      <c r="K105" s="14">
        <v>71</v>
      </c>
      <c r="L105" s="15">
        <v>5560</v>
      </c>
      <c r="M105" s="3">
        <v>0.1</v>
      </c>
      <c r="N105" s="2">
        <v>3.6749999999999998</v>
      </c>
      <c r="O105" s="2">
        <f t="shared" si="5"/>
        <v>36.749999999999993</v>
      </c>
      <c r="P105" s="2">
        <f t="shared" si="4"/>
        <v>0.36749999999999999</v>
      </c>
      <c r="Q105" s="2">
        <f t="shared" si="6"/>
        <v>0.42725416666666699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30000</v>
      </c>
      <c r="J106" s="17"/>
      <c r="K106" s="14">
        <v>72</v>
      </c>
      <c r="L106" s="15">
        <v>5530</v>
      </c>
      <c r="M106" s="3">
        <v>0.1</v>
      </c>
      <c r="N106" s="2">
        <v>3.69</v>
      </c>
      <c r="O106" s="2">
        <f t="shared" si="5"/>
        <v>36.9</v>
      </c>
      <c r="P106" s="2">
        <f t="shared" si="4"/>
        <v>0.36899999999999999</v>
      </c>
      <c r="Q106" s="2">
        <f t="shared" si="6"/>
        <v>0.43339166666666701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30000</v>
      </c>
      <c r="J107" s="17"/>
      <c r="K107" s="14">
        <v>73</v>
      </c>
      <c r="L107" s="15">
        <v>5490</v>
      </c>
      <c r="M107" s="3">
        <v>0.1</v>
      </c>
      <c r="N107" s="2">
        <v>3.6749999999999998</v>
      </c>
      <c r="O107" s="2">
        <f t="shared" si="5"/>
        <v>36.749999999999993</v>
      </c>
      <c r="P107" s="2">
        <f t="shared" si="4"/>
        <v>0.36749999999999999</v>
      </c>
      <c r="Q107" s="2">
        <f t="shared" si="6"/>
        <v>0.43952916666666703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29900</v>
      </c>
      <c r="J108" s="17"/>
      <c r="K108" s="14">
        <v>74</v>
      </c>
      <c r="L108" s="15">
        <v>5460</v>
      </c>
      <c r="M108" s="3">
        <v>0.1</v>
      </c>
      <c r="N108" s="2">
        <v>3.6749999999999998</v>
      </c>
      <c r="O108" s="2">
        <f t="shared" si="5"/>
        <v>36.749999999999993</v>
      </c>
      <c r="P108" s="2">
        <f t="shared" si="4"/>
        <v>0.36749999999999999</v>
      </c>
      <c r="Q108" s="2">
        <f t="shared" si="6"/>
        <v>0.44565416666666702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30000</v>
      </c>
      <c r="J109" s="17"/>
      <c r="K109" s="14">
        <v>75</v>
      </c>
      <c r="L109" s="15">
        <v>5420</v>
      </c>
      <c r="M109" s="3">
        <v>0.1</v>
      </c>
      <c r="N109" s="2">
        <v>3.68</v>
      </c>
      <c r="O109" s="2">
        <f t="shared" si="5"/>
        <v>36.799999999999997</v>
      </c>
      <c r="P109" s="2">
        <f t="shared" si="4"/>
        <v>0.36800000000000005</v>
      </c>
      <c r="Q109" s="2">
        <f t="shared" si="6"/>
        <v>0.4517833333333337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30000</v>
      </c>
      <c r="J110" s="17"/>
      <c r="K110" s="14">
        <v>76</v>
      </c>
      <c r="L110" s="15">
        <v>5390</v>
      </c>
      <c r="M110" s="3">
        <v>0.1</v>
      </c>
      <c r="N110" s="2">
        <v>3.6799999999999997</v>
      </c>
      <c r="O110" s="2">
        <f t="shared" si="5"/>
        <v>36.799999999999997</v>
      </c>
      <c r="P110" s="2">
        <f t="shared" si="4"/>
        <v>0.36799999999999999</v>
      </c>
      <c r="Q110" s="2">
        <f t="shared" si="6"/>
        <v>0.45791666666666703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30000</v>
      </c>
      <c r="J111" s="17"/>
      <c r="K111" s="14">
        <v>77</v>
      </c>
      <c r="L111" s="15">
        <v>5360</v>
      </c>
      <c r="M111" s="3">
        <v>0.1</v>
      </c>
      <c r="N111" s="2">
        <v>3.6900000000000004</v>
      </c>
      <c r="O111" s="2">
        <f t="shared" si="5"/>
        <v>36.9</v>
      </c>
      <c r="P111" s="2">
        <f t="shared" si="4"/>
        <v>0.36900000000000005</v>
      </c>
      <c r="Q111" s="2">
        <f t="shared" si="6"/>
        <v>0.46405833333333368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30000</v>
      </c>
      <c r="J112" s="17"/>
      <c r="K112" s="14">
        <v>78</v>
      </c>
      <c r="L112" s="15">
        <v>5320</v>
      </c>
      <c r="M112" s="3">
        <v>0.1</v>
      </c>
      <c r="N112" s="2">
        <v>3.6950000000000003</v>
      </c>
      <c r="O112" s="2">
        <f t="shared" si="5"/>
        <v>36.950000000000003</v>
      </c>
      <c r="P112" s="2">
        <f t="shared" si="4"/>
        <v>0.36950000000000005</v>
      </c>
      <c r="Q112" s="2">
        <f t="shared" si="6"/>
        <v>0.47021250000000037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30000</v>
      </c>
      <c r="J113" s="17"/>
      <c r="K113" s="14">
        <v>79</v>
      </c>
      <c r="L113" s="15">
        <v>5290</v>
      </c>
      <c r="M113" s="3">
        <v>0.1</v>
      </c>
      <c r="N113" s="2">
        <v>3.7</v>
      </c>
      <c r="O113" s="2">
        <f t="shared" si="5"/>
        <v>37</v>
      </c>
      <c r="P113" s="2">
        <f t="shared" si="4"/>
        <v>0.37000000000000005</v>
      </c>
      <c r="Q113" s="2">
        <f t="shared" si="6"/>
        <v>0.47637500000000038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30000</v>
      </c>
      <c r="J114" s="17"/>
      <c r="K114" s="14">
        <v>80</v>
      </c>
      <c r="L114" s="15">
        <v>5260</v>
      </c>
      <c r="M114" s="3">
        <v>0.1</v>
      </c>
      <c r="N114" s="2">
        <v>3.69</v>
      </c>
      <c r="O114" s="2">
        <f t="shared" si="5"/>
        <v>36.9</v>
      </c>
      <c r="P114" s="2">
        <f t="shared" si="4"/>
        <v>0.36899999999999999</v>
      </c>
      <c r="Q114" s="2">
        <f t="shared" si="6"/>
        <v>0.4825333333333337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30000</v>
      </c>
      <c r="J115" s="17"/>
      <c r="K115" s="14">
        <v>81</v>
      </c>
      <c r="L115" s="15">
        <v>5220</v>
      </c>
      <c r="M115" s="3">
        <v>0.1</v>
      </c>
      <c r="N115" s="2">
        <v>3.7</v>
      </c>
      <c r="O115" s="2">
        <f t="shared" si="5"/>
        <v>37</v>
      </c>
      <c r="P115" s="2">
        <f t="shared" si="4"/>
        <v>0.37000000000000005</v>
      </c>
      <c r="Q115" s="2">
        <f t="shared" si="6"/>
        <v>0.48869166666666702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30000</v>
      </c>
      <c r="J116" s="17"/>
      <c r="K116" s="14">
        <v>82</v>
      </c>
      <c r="L116" s="15">
        <v>5190</v>
      </c>
      <c r="M116" s="3">
        <v>0.1</v>
      </c>
      <c r="N116" s="2">
        <v>3.71</v>
      </c>
      <c r="O116" s="2">
        <f t="shared" si="5"/>
        <v>37.099999999999994</v>
      </c>
      <c r="P116" s="2">
        <f t="shared" si="4"/>
        <v>0.371</v>
      </c>
      <c r="Q116" s="2">
        <f t="shared" si="6"/>
        <v>0.49486666666666701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30000</v>
      </c>
      <c r="J117" s="17"/>
      <c r="K117" s="14">
        <v>83</v>
      </c>
      <c r="L117" s="15">
        <v>5160</v>
      </c>
      <c r="M117" s="3">
        <v>0.1</v>
      </c>
      <c r="N117" s="2">
        <v>3.7</v>
      </c>
      <c r="O117" s="2">
        <f t="shared" si="5"/>
        <v>37</v>
      </c>
      <c r="P117" s="2">
        <f t="shared" si="4"/>
        <v>0.37000000000000005</v>
      </c>
      <c r="Q117" s="2">
        <f t="shared" si="6"/>
        <v>0.50104166666666705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30000</v>
      </c>
      <c r="J118" s="17"/>
      <c r="K118" s="14">
        <v>84</v>
      </c>
      <c r="L118" s="15">
        <v>5120</v>
      </c>
      <c r="M118" s="3">
        <v>0.1</v>
      </c>
      <c r="N118" s="2">
        <v>3.7050000000000001</v>
      </c>
      <c r="O118" s="2">
        <f t="shared" si="5"/>
        <v>37.049999999999997</v>
      </c>
      <c r="P118" s="2">
        <f t="shared" si="4"/>
        <v>0.37050000000000005</v>
      </c>
      <c r="Q118" s="2">
        <f t="shared" si="6"/>
        <v>0.5072125000000004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30000</v>
      </c>
      <c r="J119" s="17"/>
      <c r="K119" s="14">
        <v>85</v>
      </c>
      <c r="L119" s="15">
        <v>5090</v>
      </c>
      <c r="M119" s="3">
        <v>0.1</v>
      </c>
      <c r="N119" s="2">
        <v>3.72</v>
      </c>
      <c r="O119" s="2">
        <f t="shared" si="5"/>
        <v>37.200000000000003</v>
      </c>
      <c r="P119" s="2">
        <f t="shared" si="4"/>
        <v>0.37200000000000005</v>
      </c>
      <c r="Q119" s="2">
        <f t="shared" si="6"/>
        <v>0.51340000000000041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30000</v>
      </c>
      <c r="J120" s="17"/>
      <c r="K120" s="14">
        <v>86</v>
      </c>
      <c r="L120" s="15">
        <v>5060</v>
      </c>
      <c r="M120" s="3">
        <v>0.1</v>
      </c>
      <c r="N120" s="2">
        <v>3.72</v>
      </c>
      <c r="O120" s="2">
        <f t="shared" si="5"/>
        <v>37.200000000000003</v>
      </c>
      <c r="P120" s="2">
        <f t="shared" si="4"/>
        <v>0.37200000000000005</v>
      </c>
      <c r="Q120" s="2">
        <f t="shared" si="6"/>
        <v>0.51960000000000039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30000</v>
      </c>
      <c r="J121" s="17"/>
      <c r="K121" s="14">
        <v>87</v>
      </c>
      <c r="L121" s="15">
        <v>5020</v>
      </c>
      <c r="M121" s="3">
        <v>0.1</v>
      </c>
      <c r="N121" s="2">
        <v>3.72</v>
      </c>
      <c r="O121" s="2">
        <f t="shared" si="5"/>
        <v>37.200000000000003</v>
      </c>
      <c r="P121" s="2">
        <f t="shared" si="4"/>
        <v>0.37200000000000005</v>
      </c>
      <c r="Q121" s="2">
        <f t="shared" si="6"/>
        <v>0.52580000000000038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30000</v>
      </c>
      <c r="J122" s="17"/>
      <c r="K122" s="14">
        <v>88</v>
      </c>
      <c r="L122" s="15">
        <v>4990</v>
      </c>
      <c r="M122" s="3">
        <v>0.1</v>
      </c>
      <c r="N122" s="2">
        <v>3.72</v>
      </c>
      <c r="O122" s="2">
        <f t="shared" si="5"/>
        <v>37.200000000000003</v>
      </c>
      <c r="P122" s="2">
        <f t="shared" si="4"/>
        <v>0.37200000000000005</v>
      </c>
      <c r="Q122" s="2">
        <f t="shared" si="6"/>
        <v>0.53200000000000036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30100</v>
      </c>
      <c r="J123" s="17"/>
      <c r="K123" s="14">
        <v>89</v>
      </c>
      <c r="L123" s="15">
        <v>4960</v>
      </c>
      <c r="M123" s="3">
        <v>0.1</v>
      </c>
      <c r="N123" s="2">
        <v>3.72</v>
      </c>
      <c r="O123" s="2">
        <f t="shared" si="5"/>
        <v>37.200000000000003</v>
      </c>
      <c r="P123" s="2">
        <f t="shared" si="4"/>
        <v>0.37200000000000005</v>
      </c>
      <c r="Q123" s="2">
        <f t="shared" si="6"/>
        <v>0.53820000000000034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30100</v>
      </c>
      <c r="J124" s="17"/>
      <c r="K124" s="14">
        <v>90</v>
      </c>
      <c r="L124" s="15">
        <v>4930</v>
      </c>
      <c r="M124" s="3">
        <v>0.1</v>
      </c>
      <c r="N124" s="2">
        <v>3.72</v>
      </c>
      <c r="O124" s="2">
        <f t="shared" si="5"/>
        <v>37.200000000000003</v>
      </c>
      <c r="P124" s="2">
        <f t="shared" si="4"/>
        <v>0.37200000000000005</v>
      </c>
      <c r="Q124" s="2">
        <f t="shared" si="6"/>
        <v>0.54440000000000033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30100</v>
      </c>
      <c r="J125" s="17"/>
      <c r="K125" s="14">
        <v>91</v>
      </c>
      <c r="L125" s="15">
        <v>4890</v>
      </c>
      <c r="M125" s="3">
        <v>0.1</v>
      </c>
      <c r="N125" s="2">
        <v>3.73</v>
      </c>
      <c r="O125" s="2">
        <f t="shared" si="5"/>
        <v>37.299999999999997</v>
      </c>
      <c r="P125" s="2">
        <f t="shared" si="4"/>
        <v>0.373</v>
      </c>
      <c r="Q125" s="2">
        <f t="shared" si="6"/>
        <v>0.5506083333333337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30100</v>
      </c>
      <c r="J126" s="17"/>
      <c r="K126" s="14">
        <v>92</v>
      </c>
      <c r="L126" s="15">
        <v>4860</v>
      </c>
      <c r="M126" s="3">
        <v>0.1</v>
      </c>
      <c r="N126" s="2">
        <v>3.7350000000000003</v>
      </c>
      <c r="O126" s="2">
        <f t="shared" si="5"/>
        <v>37.35</v>
      </c>
      <c r="P126" s="2">
        <f t="shared" si="4"/>
        <v>0.37350000000000005</v>
      </c>
      <c r="Q126" s="2">
        <f t="shared" si="6"/>
        <v>0.55682916666666704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30100</v>
      </c>
      <c r="J127" s="17"/>
      <c r="K127" s="14">
        <v>93</v>
      </c>
      <c r="L127" s="15">
        <v>4830</v>
      </c>
      <c r="M127" s="3">
        <v>0.1</v>
      </c>
      <c r="N127" s="2">
        <v>3.72</v>
      </c>
      <c r="O127" s="2">
        <f t="shared" si="5"/>
        <v>37.200000000000003</v>
      </c>
      <c r="P127" s="2">
        <f t="shared" si="4"/>
        <v>0.37200000000000005</v>
      </c>
      <c r="Q127" s="2">
        <f t="shared" si="6"/>
        <v>0.563041666666667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30100</v>
      </c>
      <c r="J128" s="17"/>
      <c r="K128" s="14">
        <v>94</v>
      </c>
      <c r="L128" s="15">
        <v>4800</v>
      </c>
      <c r="M128" s="3">
        <v>0.1</v>
      </c>
      <c r="N128" s="2">
        <v>3.7350000000000003</v>
      </c>
      <c r="O128" s="2">
        <f t="shared" si="5"/>
        <v>37.35</v>
      </c>
      <c r="P128" s="2">
        <f t="shared" si="4"/>
        <v>0.37350000000000005</v>
      </c>
      <c r="Q128" s="2">
        <f t="shared" si="6"/>
        <v>0.56925416666666695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30100</v>
      </c>
      <c r="J129" s="17"/>
      <c r="K129" s="14">
        <v>95</v>
      </c>
      <c r="L129" s="15">
        <v>4760</v>
      </c>
      <c r="M129" s="3">
        <v>0.1</v>
      </c>
      <c r="N129" s="2">
        <v>3.74</v>
      </c>
      <c r="O129" s="2">
        <f t="shared" si="5"/>
        <v>37.4</v>
      </c>
      <c r="P129" s="2">
        <f t="shared" si="4"/>
        <v>0.37400000000000005</v>
      </c>
      <c r="Q129" s="2">
        <f t="shared" si="6"/>
        <v>0.57548333333333357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30100</v>
      </c>
      <c r="J130" s="17"/>
      <c r="K130" s="14">
        <v>96</v>
      </c>
      <c r="L130" s="15">
        <v>4730</v>
      </c>
      <c r="M130" s="3">
        <v>0.1</v>
      </c>
      <c r="N130" s="2">
        <v>3.75</v>
      </c>
      <c r="O130" s="2">
        <f t="shared" si="5"/>
        <v>37.5</v>
      </c>
      <c r="P130" s="2">
        <f t="shared" si="4"/>
        <v>0.375</v>
      </c>
      <c r="Q130" s="2">
        <f t="shared" si="6"/>
        <v>0.58172500000000027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30100</v>
      </c>
      <c r="J131" s="17"/>
      <c r="K131" s="14">
        <v>97</v>
      </c>
      <c r="L131" s="15">
        <v>4700</v>
      </c>
      <c r="M131" s="3">
        <v>0.1</v>
      </c>
      <c r="N131" s="2">
        <v>3.75</v>
      </c>
      <c r="O131" s="2">
        <f t="shared" si="5"/>
        <v>37.5</v>
      </c>
      <c r="P131" s="2">
        <f t="shared" si="4"/>
        <v>0.375</v>
      </c>
      <c r="Q131" s="2">
        <f t="shared" si="6"/>
        <v>0.58797500000000025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30100</v>
      </c>
      <c r="J132" s="17"/>
      <c r="K132" s="14">
        <v>98</v>
      </c>
      <c r="L132" s="15">
        <v>4670</v>
      </c>
      <c r="M132" s="3">
        <v>0.1</v>
      </c>
      <c r="N132" s="2">
        <v>3.75</v>
      </c>
      <c r="O132" s="2">
        <f t="shared" si="5"/>
        <v>37.5</v>
      </c>
      <c r="P132" s="2">
        <f t="shared" si="4"/>
        <v>0.375</v>
      </c>
      <c r="Q132" s="2">
        <f t="shared" si="6"/>
        <v>0.59422500000000023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30100</v>
      </c>
      <c r="J133" s="17"/>
      <c r="K133" s="14">
        <v>99</v>
      </c>
      <c r="L133" s="15">
        <v>4640</v>
      </c>
      <c r="M133" s="3">
        <v>0.1</v>
      </c>
      <c r="N133" s="2">
        <v>3.7549999999999999</v>
      </c>
      <c r="O133" s="2">
        <f t="shared" si="5"/>
        <v>37.549999999999997</v>
      </c>
      <c r="P133" s="2">
        <f t="shared" si="4"/>
        <v>0.3755</v>
      </c>
      <c r="Q133" s="2">
        <f t="shared" si="6"/>
        <v>0.6004791666666669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30200</v>
      </c>
      <c r="J134" s="17"/>
      <c r="K134" s="14">
        <v>100</v>
      </c>
      <c r="L134" s="15">
        <v>4610</v>
      </c>
      <c r="M134" s="3">
        <v>0.1</v>
      </c>
      <c r="N134" s="2">
        <v>3.7649999999999997</v>
      </c>
      <c r="O134" s="2">
        <f t="shared" si="5"/>
        <v>37.649999999999991</v>
      </c>
      <c r="P134" s="2">
        <f t="shared" si="4"/>
        <v>0.3765</v>
      </c>
      <c r="Q134" s="2">
        <f t="shared" si="6"/>
        <v>0.60674583333333354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30100</v>
      </c>
      <c r="J135" s="17"/>
      <c r="K135" s="14">
        <v>101</v>
      </c>
      <c r="L135" s="15">
        <v>4570</v>
      </c>
      <c r="M135" s="3">
        <v>0.1</v>
      </c>
      <c r="N135" s="2">
        <v>3.76</v>
      </c>
      <c r="O135" s="2">
        <f t="shared" si="5"/>
        <v>37.599999999999994</v>
      </c>
      <c r="P135" s="2">
        <f t="shared" si="4"/>
        <v>0.376</v>
      </c>
      <c r="Q135" s="2">
        <f t="shared" si="6"/>
        <v>0.61301666666666688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30100</v>
      </c>
      <c r="J136" s="17"/>
      <c r="K136" s="14">
        <v>102</v>
      </c>
      <c r="L136" s="15">
        <v>4540</v>
      </c>
      <c r="M136" s="3">
        <v>0.1</v>
      </c>
      <c r="N136" s="2">
        <v>3.7649999999999997</v>
      </c>
      <c r="O136" s="2">
        <f t="shared" si="5"/>
        <v>37.649999999999991</v>
      </c>
      <c r="P136" s="2">
        <f t="shared" si="4"/>
        <v>0.3765</v>
      </c>
      <c r="Q136" s="2">
        <f t="shared" si="6"/>
        <v>0.61928750000000021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30100</v>
      </c>
      <c r="J137" s="17"/>
      <c r="K137" s="14">
        <v>103</v>
      </c>
      <c r="L137" s="15">
        <v>4510</v>
      </c>
      <c r="M137" s="3">
        <v>0.1</v>
      </c>
      <c r="N137" s="2">
        <v>3.77</v>
      </c>
      <c r="O137" s="2">
        <f t="shared" si="5"/>
        <v>37.699999999999996</v>
      </c>
      <c r="P137" s="2">
        <f t="shared" si="4"/>
        <v>0.377</v>
      </c>
      <c r="Q137" s="2">
        <f t="shared" si="6"/>
        <v>0.62556666666666683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30100</v>
      </c>
      <c r="J138" s="17"/>
      <c r="K138" s="14">
        <v>104</v>
      </c>
      <c r="L138" s="15">
        <v>4480</v>
      </c>
      <c r="M138" s="3">
        <v>0.1</v>
      </c>
      <c r="N138" s="2">
        <v>3.7800000000000002</v>
      </c>
      <c r="O138" s="2">
        <f t="shared" si="5"/>
        <v>37.799999999999997</v>
      </c>
      <c r="P138" s="2">
        <f t="shared" si="4"/>
        <v>0.37800000000000006</v>
      </c>
      <c r="Q138" s="2">
        <f t="shared" si="6"/>
        <v>0.63185833333333352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30100</v>
      </c>
      <c r="J139" s="17"/>
      <c r="K139" s="14">
        <v>105</v>
      </c>
      <c r="L139" s="15">
        <v>4450</v>
      </c>
      <c r="M139" s="3">
        <v>0.1</v>
      </c>
      <c r="N139" s="2">
        <v>3.79</v>
      </c>
      <c r="O139" s="2">
        <f t="shared" si="5"/>
        <v>37.9</v>
      </c>
      <c r="P139" s="2">
        <f t="shared" si="4"/>
        <v>0.379</v>
      </c>
      <c r="Q139" s="2">
        <f t="shared" si="6"/>
        <v>0.63816666666666688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30100</v>
      </c>
      <c r="J140" s="17"/>
      <c r="K140" s="14">
        <v>106</v>
      </c>
      <c r="L140" s="15">
        <v>4410</v>
      </c>
      <c r="M140" s="3">
        <v>0.1</v>
      </c>
      <c r="N140" s="2">
        <v>3.8</v>
      </c>
      <c r="O140" s="2">
        <f t="shared" si="5"/>
        <v>37.999999999999993</v>
      </c>
      <c r="P140" s="2">
        <f t="shared" si="4"/>
        <v>0.38</v>
      </c>
      <c r="Q140" s="2">
        <f t="shared" si="6"/>
        <v>0.64449166666666691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30100</v>
      </c>
      <c r="J141" s="17"/>
      <c r="K141" s="14">
        <v>107</v>
      </c>
      <c r="L141" s="15">
        <v>4380</v>
      </c>
      <c r="M141" s="3">
        <v>0.1</v>
      </c>
      <c r="N141" s="2">
        <v>3.7949999999999999</v>
      </c>
      <c r="O141" s="2">
        <f t="shared" si="5"/>
        <v>37.949999999999996</v>
      </c>
      <c r="P141" s="2">
        <f t="shared" si="4"/>
        <v>0.3795</v>
      </c>
      <c r="Q141" s="2">
        <f t="shared" si="6"/>
        <v>0.65082083333333363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30200</v>
      </c>
      <c r="J142" s="17"/>
      <c r="K142" s="14">
        <v>108</v>
      </c>
      <c r="L142" s="15">
        <v>4350</v>
      </c>
      <c r="M142" s="3">
        <v>0.1</v>
      </c>
      <c r="N142" s="2">
        <v>3.79</v>
      </c>
      <c r="O142" s="2">
        <f t="shared" si="5"/>
        <v>37.9</v>
      </c>
      <c r="P142" s="2">
        <f t="shared" si="4"/>
        <v>0.379</v>
      </c>
      <c r="Q142" s="2">
        <f t="shared" si="6"/>
        <v>0.65714166666666696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30200</v>
      </c>
      <c r="J143" s="17"/>
      <c r="K143" s="14">
        <v>109</v>
      </c>
      <c r="L143" s="15">
        <v>4320</v>
      </c>
      <c r="M143" s="3">
        <v>0.1</v>
      </c>
      <c r="N143" s="2">
        <v>3.8049999999999997</v>
      </c>
      <c r="O143" s="2">
        <f t="shared" si="5"/>
        <v>38.049999999999997</v>
      </c>
      <c r="P143" s="2">
        <f t="shared" si="4"/>
        <v>0.3805</v>
      </c>
      <c r="Q143" s="2">
        <f t="shared" si="6"/>
        <v>0.66347083333333368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30200</v>
      </c>
      <c r="J144" s="17"/>
      <c r="K144" s="14">
        <v>110</v>
      </c>
      <c r="L144" s="15">
        <v>4290</v>
      </c>
      <c r="M144" s="3">
        <v>0.1</v>
      </c>
      <c r="N144" s="2">
        <v>3.81</v>
      </c>
      <c r="O144" s="2">
        <f t="shared" si="5"/>
        <v>38.1</v>
      </c>
      <c r="P144" s="2">
        <f t="shared" si="4"/>
        <v>0.38100000000000001</v>
      </c>
      <c r="Q144" s="2">
        <f t="shared" si="6"/>
        <v>0.66981666666666706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30200</v>
      </c>
      <c r="J145" s="17"/>
      <c r="K145" s="14">
        <v>111</v>
      </c>
      <c r="L145" s="15">
        <v>4260</v>
      </c>
      <c r="M145" s="3">
        <v>0.1</v>
      </c>
      <c r="N145" s="2">
        <v>3.8149999999999999</v>
      </c>
      <c r="O145" s="2">
        <f t="shared" si="5"/>
        <v>38.15</v>
      </c>
      <c r="P145" s="2">
        <f t="shared" si="4"/>
        <v>0.38150000000000001</v>
      </c>
      <c r="Q145" s="2">
        <f t="shared" si="6"/>
        <v>0.67617083333333372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30200</v>
      </c>
      <c r="J146" s="17"/>
      <c r="K146" s="14">
        <v>112</v>
      </c>
      <c r="L146" s="15">
        <v>4230</v>
      </c>
      <c r="M146" s="3">
        <v>0.1</v>
      </c>
      <c r="N146" s="2">
        <v>3.82</v>
      </c>
      <c r="O146" s="2">
        <f t="shared" si="5"/>
        <v>38.199999999999996</v>
      </c>
      <c r="P146" s="2">
        <f t="shared" si="4"/>
        <v>0.38200000000000001</v>
      </c>
      <c r="Q146" s="2">
        <f t="shared" si="6"/>
        <v>0.68253333333333377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30200</v>
      </c>
      <c r="J147" s="17"/>
      <c r="K147" s="14">
        <v>113</v>
      </c>
      <c r="L147" s="15">
        <v>4190</v>
      </c>
      <c r="M147" s="3">
        <v>0.1</v>
      </c>
      <c r="N147" s="2">
        <v>3.82</v>
      </c>
      <c r="O147" s="2">
        <f t="shared" si="5"/>
        <v>38.199999999999996</v>
      </c>
      <c r="P147" s="2">
        <f t="shared" si="4"/>
        <v>0.38200000000000001</v>
      </c>
      <c r="Q147" s="2">
        <f t="shared" si="6"/>
        <v>0.6889000000000004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30200</v>
      </c>
      <c r="J148" s="17"/>
      <c r="K148" s="14">
        <v>114</v>
      </c>
      <c r="L148" s="15">
        <v>4160</v>
      </c>
      <c r="M148" s="3">
        <v>0.1</v>
      </c>
      <c r="N148" s="2">
        <v>3.82</v>
      </c>
      <c r="O148" s="2">
        <f t="shared" si="5"/>
        <v>38.199999999999996</v>
      </c>
      <c r="P148" s="2">
        <f t="shared" si="4"/>
        <v>0.38200000000000001</v>
      </c>
      <c r="Q148" s="2">
        <f t="shared" si="6"/>
        <v>0.69526666666666703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30200</v>
      </c>
      <c r="J149" s="17"/>
      <c r="K149" s="14">
        <v>115</v>
      </c>
      <c r="L149" s="15">
        <v>4130</v>
      </c>
      <c r="M149" s="3">
        <v>0.1</v>
      </c>
      <c r="N149" s="2">
        <v>3.8149999999999999</v>
      </c>
      <c r="O149" s="2">
        <f t="shared" si="5"/>
        <v>38.15</v>
      </c>
      <c r="P149" s="2">
        <f t="shared" si="4"/>
        <v>0.38150000000000001</v>
      </c>
      <c r="Q149" s="2">
        <f t="shared" si="6"/>
        <v>0.70162916666666708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30200</v>
      </c>
      <c r="J150" s="17"/>
      <c r="K150" s="14">
        <v>116</v>
      </c>
      <c r="L150" s="15">
        <v>4100</v>
      </c>
      <c r="M150" s="3">
        <v>0.1</v>
      </c>
      <c r="N150" s="2">
        <v>3.82</v>
      </c>
      <c r="O150" s="2">
        <f t="shared" si="5"/>
        <v>38.199999999999996</v>
      </c>
      <c r="P150" s="2">
        <f t="shared" si="4"/>
        <v>0.38200000000000001</v>
      </c>
      <c r="Q150" s="2">
        <f t="shared" si="6"/>
        <v>0.70799166666666713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30200</v>
      </c>
      <c r="J151" s="17"/>
      <c r="K151" s="14">
        <v>117</v>
      </c>
      <c r="L151" s="15">
        <v>4070</v>
      </c>
      <c r="M151" s="3">
        <v>0.1</v>
      </c>
      <c r="N151" s="2">
        <v>3.83</v>
      </c>
      <c r="O151" s="2">
        <f t="shared" si="5"/>
        <v>38.299999999999997</v>
      </c>
      <c r="P151" s="2">
        <f t="shared" si="4"/>
        <v>0.38300000000000001</v>
      </c>
      <c r="Q151" s="2">
        <f t="shared" si="6"/>
        <v>0.71436666666666715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30200</v>
      </c>
      <c r="J152" s="17"/>
      <c r="K152" s="14">
        <v>118</v>
      </c>
      <c r="L152" s="15">
        <v>4040</v>
      </c>
      <c r="M152" s="3">
        <v>0.1</v>
      </c>
      <c r="N152" s="2">
        <v>3.83</v>
      </c>
      <c r="O152" s="2">
        <f t="shared" si="5"/>
        <v>38.299999999999997</v>
      </c>
      <c r="P152" s="2">
        <f t="shared" si="4"/>
        <v>0.38300000000000001</v>
      </c>
      <c r="Q152" s="2">
        <f t="shared" si="6"/>
        <v>0.72075000000000045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30200</v>
      </c>
      <c r="J153" s="17"/>
      <c r="K153" s="14">
        <v>119</v>
      </c>
      <c r="L153" s="15">
        <v>4010</v>
      </c>
      <c r="M153" s="3">
        <v>0.1</v>
      </c>
      <c r="N153" s="2">
        <v>3.84</v>
      </c>
      <c r="O153" s="2">
        <f t="shared" si="5"/>
        <v>38.4</v>
      </c>
      <c r="P153" s="2">
        <f t="shared" si="4"/>
        <v>0.38400000000000001</v>
      </c>
      <c r="Q153" s="2">
        <f t="shared" si="6"/>
        <v>0.72714166666666713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30200</v>
      </c>
      <c r="J154" s="17"/>
      <c r="K154" s="14">
        <v>120</v>
      </c>
      <c r="L154" s="15">
        <v>3980</v>
      </c>
      <c r="M154" s="3">
        <v>0.1</v>
      </c>
      <c r="N154" s="2">
        <v>3.84</v>
      </c>
      <c r="O154" s="2">
        <f t="shared" si="5"/>
        <v>38.4</v>
      </c>
      <c r="P154" s="2">
        <f t="shared" si="4"/>
        <v>0.38400000000000001</v>
      </c>
      <c r="Q154" s="2">
        <f t="shared" si="6"/>
        <v>0.73354166666666709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30200</v>
      </c>
      <c r="J155" s="17"/>
      <c r="K155" s="14">
        <v>121</v>
      </c>
      <c r="L155" s="15">
        <v>3950</v>
      </c>
      <c r="M155" s="3">
        <v>0.1</v>
      </c>
      <c r="N155" s="2">
        <v>3.8449999999999998</v>
      </c>
      <c r="O155" s="2">
        <f t="shared" si="5"/>
        <v>38.449999999999996</v>
      </c>
      <c r="P155" s="2">
        <f t="shared" si="4"/>
        <v>0.38450000000000001</v>
      </c>
      <c r="Q155" s="2">
        <f t="shared" si="6"/>
        <v>0.73994583333333375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30300</v>
      </c>
      <c r="J156" s="17"/>
      <c r="K156" s="14">
        <v>122</v>
      </c>
      <c r="L156" s="15">
        <v>3920</v>
      </c>
      <c r="M156" s="3">
        <v>0.1</v>
      </c>
      <c r="N156" s="2">
        <v>3.85</v>
      </c>
      <c r="O156" s="2">
        <f t="shared" si="5"/>
        <v>38.5</v>
      </c>
      <c r="P156" s="2">
        <f t="shared" si="4"/>
        <v>0.38500000000000001</v>
      </c>
      <c r="Q156" s="2">
        <f t="shared" si="6"/>
        <v>0.74635833333333379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30200</v>
      </c>
      <c r="J157" s="17"/>
      <c r="K157" s="14">
        <v>123</v>
      </c>
      <c r="L157" s="15">
        <v>3890</v>
      </c>
      <c r="M157" s="3">
        <v>0.1</v>
      </c>
      <c r="N157" s="2">
        <v>3.8650000000000002</v>
      </c>
      <c r="O157" s="2">
        <f t="shared" si="5"/>
        <v>38.65</v>
      </c>
      <c r="P157" s="2">
        <f t="shared" si="4"/>
        <v>0.38650000000000007</v>
      </c>
      <c r="Q157" s="2">
        <f t="shared" si="6"/>
        <v>0.7527875000000005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30200</v>
      </c>
      <c r="J158" s="17"/>
      <c r="K158" s="14">
        <v>124</v>
      </c>
      <c r="L158" s="15">
        <v>3860</v>
      </c>
      <c r="M158" s="3">
        <v>0.1</v>
      </c>
      <c r="N158" s="2">
        <v>3.8650000000000002</v>
      </c>
      <c r="O158" s="2">
        <f t="shared" si="5"/>
        <v>38.65</v>
      </c>
      <c r="P158" s="2">
        <f t="shared" si="4"/>
        <v>0.38650000000000007</v>
      </c>
      <c r="Q158" s="2">
        <f t="shared" si="6"/>
        <v>0.75922916666666718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30200</v>
      </c>
      <c r="J159" s="17"/>
      <c r="K159" s="14">
        <v>125</v>
      </c>
      <c r="L159" s="15">
        <v>3830</v>
      </c>
      <c r="M159" s="3">
        <v>0.1</v>
      </c>
      <c r="N159" s="2">
        <v>3.87</v>
      </c>
      <c r="O159" s="2">
        <f t="shared" si="5"/>
        <v>38.699999999999996</v>
      </c>
      <c r="P159" s="2">
        <f t="shared" si="4"/>
        <v>0.38700000000000001</v>
      </c>
      <c r="Q159" s="2">
        <f t="shared" si="6"/>
        <v>0.76567500000000055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30200</v>
      </c>
      <c r="J160" s="17"/>
      <c r="K160" s="14">
        <v>126</v>
      </c>
      <c r="L160" s="15">
        <v>3800</v>
      </c>
      <c r="M160" s="3">
        <v>0.1</v>
      </c>
      <c r="N160" s="2">
        <v>3.8800000000000003</v>
      </c>
      <c r="O160" s="2">
        <f t="shared" si="5"/>
        <v>38.800000000000004</v>
      </c>
      <c r="P160" s="2">
        <f t="shared" si="4"/>
        <v>0.38800000000000007</v>
      </c>
      <c r="Q160" s="2">
        <f t="shared" si="6"/>
        <v>0.77213333333333389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30200</v>
      </c>
      <c r="J161" s="17"/>
      <c r="K161" s="14">
        <v>127</v>
      </c>
      <c r="L161" s="15">
        <v>3760</v>
      </c>
      <c r="M161" s="3">
        <v>0.1</v>
      </c>
      <c r="N161" s="2">
        <v>3.88</v>
      </c>
      <c r="O161" s="2">
        <f t="shared" si="5"/>
        <v>38.799999999999997</v>
      </c>
      <c r="P161" s="2">
        <f t="shared" si="4"/>
        <v>0.38800000000000001</v>
      </c>
      <c r="Q161" s="2">
        <f t="shared" si="6"/>
        <v>0.77860000000000051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30200</v>
      </c>
      <c r="J162" s="17"/>
      <c r="K162" s="14">
        <v>128</v>
      </c>
      <c r="L162" s="15">
        <v>3740</v>
      </c>
      <c r="M162" s="3">
        <v>0.1</v>
      </c>
      <c r="N162" s="2">
        <v>3.89</v>
      </c>
      <c r="O162" s="2">
        <f t="shared" si="5"/>
        <v>38.9</v>
      </c>
      <c r="P162" s="2">
        <f t="shared" ref="P162:P225" si="8">M162*N162</f>
        <v>0.38900000000000001</v>
      </c>
      <c r="Q162" s="2">
        <f t="shared" si="6"/>
        <v>0.78507500000000052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30300</v>
      </c>
      <c r="J163" s="17"/>
      <c r="K163" s="14">
        <v>129</v>
      </c>
      <c r="L163" s="15">
        <v>3700</v>
      </c>
      <c r="M163" s="3">
        <v>0.1</v>
      </c>
      <c r="N163" s="2">
        <v>3.895</v>
      </c>
      <c r="O163" s="2">
        <f t="shared" ref="O163:O226" si="9">N163/M163</f>
        <v>38.949999999999996</v>
      </c>
      <c r="P163" s="2">
        <f t="shared" si="8"/>
        <v>0.38950000000000001</v>
      </c>
      <c r="Q163" s="2">
        <f t="shared" ref="Q163:Q226" si="10">AVERAGE(P163,P162)*(K163-K162)/60+Q162</f>
        <v>0.7915625000000005</v>
      </c>
      <c r="R163" s="14">
        <f t="shared" ref="R163:R22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30200</v>
      </c>
      <c r="J164" s="17"/>
      <c r="K164" s="14">
        <v>130</v>
      </c>
      <c r="L164" s="15">
        <v>3680</v>
      </c>
      <c r="M164" s="3">
        <v>0.1</v>
      </c>
      <c r="N164" s="2">
        <v>3.9</v>
      </c>
      <c r="O164" s="2">
        <f t="shared" si="9"/>
        <v>39</v>
      </c>
      <c r="P164" s="2">
        <f t="shared" si="8"/>
        <v>0.39</v>
      </c>
      <c r="Q164" s="2">
        <f t="shared" si="10"/>
        <v>0.79805833333333387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30300</v>
      </c>
      <c r="J165" s="17"/>
      <c r="K165" s="14">
        <v>131</v>
      </c>
      <c r="L165" s="15">
        <v>3650</v>
      </c>
      <c r="M165" s="3">
        <v>0.1</v>
      </c>
      <c r="N165" s="2">
        <v>3.91</v>
      </c>
      <c r="O165" s="2">
        <f t="shared" si="9"/>
        <v>39.1</v>
      </c>
      <c r="P165" s="2">
        <f t="shared" si="8"/>
        <v>0.39100000000000001</v>
      </c>
      <c r="Q165" s="2">
        <f t="shared" si="10"/>
        <v>0.80456666666666721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30300</v>
      </c>
      <c r="J166" s="17"/>
      <c r="K166" s="14">
        <v>132</v>
      </c>
      <c r="L166" s="15">
        <v>3620</v>
      </c>
      <c r="M166" s="3">
        <v>0.1</v>
      </c>
      <c r="N166" s="2">
        <v>3.9050000000000002</v>
      </c>
      <c r="O166" s="2">
        <f t="shared" si="9"/>
        <v>39.049999999999997</v>
      </c>
      <c r="P166" s="2">
        <f t="shared" si="8"/>
        <v>0.39050000000000007</v>
      </c>
      <c r="Q166" s="2">
        <f t="shared" si="10"/>
        <v>0.81107916666666724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30300</v>
      </c>
      <c r="J167" s="17"/>
      <c r="K167" s="14">
        <v>133</v>
      </c>
      <c r="L167" s="15">
        <v>3590</v>
      </c>
      <c r="M167" s="3">
        <v>0.1</v>
      </c>
      <c r="N167" s="2">
        <v>3.91</v>
      </c>
      <c r="O167" s="2">
        <f t="shared" si="9"/>
        <v>39.1</v>
      </c>
      <c r="P167" s="2">
        <f t="shared" si="8"/>
        <v>0.39100000000000001</v>
      </c>
      <c r="Q167" s="2">
        <f t="shared" si="10"/>
        <v>0.81759166666666727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30300</v>
      </c>
      <c r="J168" s="17"/>
      <c r="K168" s="14">
        <v>134</v>
      </c>
      <c r="L168" s="15">
        <v>3560</v>
      </c>
      <c r="M168" s="3">
        <v>0.1</v>
      </c>
      <c r="N168" s="2">
        <v>3.92</v>
      </c>
      <c r="O168" s="2">
        <f t="shared" si="9"/>
        <v>39.199999999999996</v>
      </c>
      <c r="P168" s="2">
        <f t="shared" si="8"/>
        <v>0.39200000000000002</v>
      </c>
      <c r="Q168" s="2">
        <f t="shared" si="10"/>
        <v>0.82411666666666727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30300</v>
      </c>
      <c r="J169" s="17"/>
      <c r="K169" s="14">
        <v>135</v>
      </c>
      <c r="L169" s="15">
        <v>3530</v>
      </c>
      <c r="M169" s="3">
        <v>0.1</v>
      </c>
      <c r="N169" s="2">
        <v>3.9333333333333336</v>
      </c>
      <c r="O169" s="2">
        <f t="shared" si="9"/>
        <v>39.333333333333336</v>
      </c>
      <c r="P169" s="2">
        <f t="shared" si="8"/>
        <v>0.39333333333333337</v>
      </c>
      <c r="Q169" s="2">
        <f t="shared" si="10"/>
        <v>0.83066111111111174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30300</v>
      </c>
      <c r="J170" s="17"/>
      <c r="K170" s="14">
        <v>136</v>
      </c>
      <c r="L170" s="15">
        <v>3500</v>
      </c>
      <c r="M170" s="3">
        <v>0.1</v>
      </c>
      <c r="N170" s="2">
        <v>3.94</v>
      </c>
      <c r="O170" s="2">
        <f t="shared" si="9"/>
        <v>39.4</v>
      </c>
      <c r="P170" s="2">
        <f t="shared" si="8"/>
        <v>0.39400000000000002</v>
      </c>
      <c r="Q170" s="2">
        <f t="shared" si="10"/>
        <v>0.83722222222222287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30300</v>
      </c>
      <c r="J171" s="17"/>
      <c r="K171" s="14">
        <v>137</v>
      </c>
      <c r="L171" s="15">
        <v>3470</v>
      </c>
      <c r="M171" s="3">
        <v>0.1</v>
      </c>
      <c r="N171" s="2">
        <v>3.9450000000000003</v>
      </c>
      <c r="O171" s="2">
        <f t="shared" si="9"/>
        <v>39.450000000000003</v>
      </c>
      <c r="P171" s="2">
        <f t="shared" si="8"/>
        <v>0.39450000000000007</v>
      </c>
      <c r="Q171" s="2">
        <f t="shared" si="10"/>
        <v>0.84379305555555617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30300</v>
      </c>
      <c r="J172" s="17"/>
      <c r="K172" s="14">
        <v>138</v>
      </c>
      <c r="L172" s="15">
        <v>3440</v>
      </c>
      <c r="M172" s="3">
        <v>0.1</v>
      </c>
      <c r="N172" s="2">
        <v>3.94</v>
      </c>
      <c r="O172" s="2">
        <f t="shared" si="9"/>
        <v>39.4</v>
      </c>
      <c r="P172" s="2">
        <f t="shared" si="8"/>
        <v>0.39400000000000002</v>
      </c>
      <c r="Q172" s="2">
        <f t="shared" si="10"/>
        <v>0.85036388888888947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30300</v>
      </c>
      <c r="J173" s="17"/>
      <c r="K173" s="14">
        <v>139</v>
      </c>
      <c r="L173" s="15">
        <v>3410</v>
      </c>
      <c r="M173" s="3">
        <v>0.1</v>
      </c>
      <c r="N173" s="2">
        <v>3.9533333333333331</v>
      </c>
      <c r="O173" s="2">
        <f t="shared" si="9"/>
        <v>39.533333333333331</v>
      </c>
      <c r="P173" s="2">
        <f t="shared" si="8"/>
        <v>0.39533333333333331</v>
      </c>
      <c r="Q173" s="2">
        <f t="shared" si="10"/>
        <v>0.85694166666666727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30300</v>
      </c>
      <c r="J174" s="17"/>
      <c r="K174" s="14">
        <v>140</v>
      </c>
      <c r="L174" s="15">
        <v>3380</v>
      </c>
      <c r="M174" s="3">
        <v>0.1</v>
      </c>
      <c r="N174" s="2">
        <v>3.97</v>
      </c>
      <c r="O174" s="2">
        <f t="shared" si="9"/>
        <v>39.700000000000003</v>
      </c>
      <c r="P174" s="2">
        <f t="shared" si="8"/>
        <v>0.39700000000000002</v>
      </c>
      <c r="Q174" s="2">
        <f t="shared" si="10"/>
        <v>0.863544444444445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30300</v>
      </c>
      <c r="J175" s="17"/>
      <c r="K175" s="14">
        <v>141</v>
      </c>
      <c r="L175" s="15">
        <v>3350</v>
      </c>
      <c r="M175" s="3">
        <v>0.1</v>
      </c>
      <c r="N175" s="2">
        <v>3.9750000000000001</v>
      </c>
      <c r="O175" s="2">
        <f t="shared" si="9"/>
        <v>39.75</v>
      </c>
      <c r="P175" s="2">
        <f t="shared" si="8"/>
        <v>0.39750000000000002</v>
      </c>
      <c r="Q175" s="2">
        <f t="shared" si="10"/>
        <v>0.8701652777777783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30300</v>
      </c>
      <c r="J176" s="17"/>
      <c r="K176" s="14">
        <v>142</v>
      </c>
      <c r="L176" s="15">
        <v>3320</v>
      </c>
      <c r="M176" s="3">
        <v>0.1</v>
      </c>
      <c r="N176" s="2">
        <v>3.9750000000000001</v>
      </c>
      <c r="O176" s="2">
        <f t="shared" si="9"/>
        <v>39.75</v>
      </c>
      <c r="P176" s="2">
        <f t="shared" si="8"/>
        <v>0.39750000000000002</v>
      </c>
      <c r="Q176" s="2">
        <f t="shared" si="10"/>
        <v>0.87679027777777829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30300</v>
      </c>
      <c r="J177" s="17"/>
      <c r="K177" s="14">
        <v>143</v>
      </c>
      <c r="L177" s="15">
        <v>3290</v>
      </c>
      <c r="M177" s="3">
        <v>0.1</v>
      </c>
      <c r="N177" s="2">
        <v>3.98</v>
      </c>
      <c r="O177" s="2">
        <f t="shared" si="9"/>
        <v>39.799999999999997</v>
      </c>
      <c r="P177" s="2">
        <f t="shared" si="8"/>
        <v>0.39800000000000002</v>
      </c>
      <c r="Q177" s="2">
        <f t="shared" si="10"/>
        <v>0.88341944444444498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30300</v>
      </c>
      <c r="J178" s="17"/>
      <c r="K178" s="14">
        <v>144</v>
      </c>
      <c r="L178" s="15">
        <v>3260</v>
      </c>
      <c r="M178" s="3">
        <v>0.1</v>
      </c>
      <c r="N178" s="2">
        <v>3.9850000000000003</v>
      </c>
      <c r="O178" s="2">
        <f t="shared" si="9"/>
        <v>39.85</v>
      </c>
      <c r="P178" s="2">
        <f t="shared" si="8"/>
        <v>0.39850000000000008</v>
      </c>
      <c r="Q178" s="2">
        <f t="shared" si="10"/>
        <v>0.89005694444444494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30300</v>
      </c>
      <c r="J179" s="17"/>
      <c r="K179" s="14">
        <v>145</v>
      </c>
      <c r="L179" s="15">
        <v>3230</v>
      </c>
      <c r="M179" s="3">
        <v>0.1</v>
      </c>
      <c r="N179" s="2">
        <v>4</v>
      </c>
      <c r="O179" s="2">
        <f t="shared" si="9"/>
        <v>40</v>
      </c>
      <c r="P179" s="2">
        <f t="shared" si="8"/>
        <v>0.4</v>
      </c>
      <c r="Q179" s="2">
        <f t="shared" si="10"/>
        <v>0.89671111111111157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30300</v>
      </c>
      <c r="J180" s="17"/>
      <c r="K180" s="14">
        <v>146</v>
      </c>
      <c r="L180" s="15">
        <v>3200</v>
      </c>
      <c r="M180" s="3">
        <v>0.1</v>
      </c>
      <c r="N180" s="2">
        <v>3.9950000000000001</v>
      </c>
      <c r="O180" s="2">
        <f t="shared" si="9"/>
        <v>39.949999999999996</v>
      </c>
      <c r="P180" s="2">
        <f t="shared" si="8"/>
        <v>0.39950000000000002</v>
      </c>
      <c r="Q180" s="2">
        <f t="shared" si="10"/>
        <v>0.90337361111111159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30300</v>
      </c>
      <c r="J181" s="17"/>
      <c r="K181" s="14">
        <v>147</v>
      </c>
      <c r="L181" s="15">
        <v>3170</v>
      </c>
      <c r="M181" s="3">
        <v>0.1</v>
      </c>
      <c r="N181" s="2">
        <v>4.0049999999999999</v>
      </c>
      <c r="O181" s="2">
        <f t="shared" si="9"/>
        <v>40.049999999999997</v>
      </c>
      <c r="P181" s="2">
        <f t="shared" si="8"/>
        <v>0.40050000000000002</v>
      </c>
      <c r="Q181" s="2">
        <f t="shared" si="10"/>
        <v>0.91004027777777829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30300</v>
      </c>
      <c r="J182" s="17"/>
      <c r="K182" s="14">
        <v>148</v>
      </c>
      <c r="L182" s="15">
        <v>3140</v>
      </c>
      <c r="M182" s="3">
        <v>0.1</v>
      </c>
      <c r="N182" s="2">
        <v>4.0250000000000004</v>
      </c>
      <c r="O182" s="2">
        <f t="shared" si="9"/>
        <v>40.25</v>
      </c>
      <c r="P182" s="2">
        <f t="shared" si="8"/>
        <v>0.40250000000000008</v>
      </c>
      <c r="Q182" s="2">
        <f t="shared" si="10"/>
        <v>0.91673194444444495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30300</v>
      </c>
      <c r="J183" s="17"/>
      <c r="K183" s="14">
        <v>149</v>
      </c>
      <c r="L183" s="15">
        <v>3110</v>
      </c>
      <c r="M183" s="3">
        <v>0.1</v>
      </c>
      <c r="N183" s="2">
        <v>4.03</v>
      </c>
      <c r="O183" s="2">
        <f t="shared" si="9"/>
        <v>40.299999999999997</v>
      </c>
      <c r="P183" s="2">
        <f t="shared" si="8"/>
        <v>0.40300000000000002</v>
      </c>
      <c r="Q183" s="2">
        <f t="shared" si="10"/>
        <v>0.92344444444444496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30300</v>
      </c>
      <c r="J184" s="17"/>
      <c r="K184" s="14">
        <v>150</v>
      </c>
      <c r="L184" s="15">
        <v>3080</v>
      </c>
      <c r="M184" s="3">
        <v>0.1</v>
      </c>
      <c r="N184" s="2">
        <v>4.03</v>
      </c>
      <c r="O184" s="2">
        <f t="shared" si="9"/>
        <v>40.299999999999997</v>
      </c>
      <c r="P184" s="2">
        <f t="shared" si="8"/>
        <v>0.40300000000000002</v>
      </c>
      <c r="Q184" s="2">
        <f t="shared" si="10"/>
        <v>0.93016111111111166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30300</v>
      </c>
      <c r="J185" s="17"/>
      <c r="K185" s="14">
        <v>151</v>
      </c>
      <c r="L185" s="15">
        <v>3060</v>
      </c>
      <c r="M185" s="3">
        <v>0.1</v>
      </c>
      <c r="N185" s="2">
        <v>4.04</v>
      </c>
      <c r="O185" s="2">
        <f t="shared" si="9"/>
        <v>40.4</v>
      </c>
      <c r="P185" s="2">
        <f t="shared" si="8"/>
        <v>0.40400000000000003</v>
      </c>
      <c r="Q185" s="2">
        <f t="shared" si="10"/>
        <v>0.93688611111111164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30300</v>
      </c>
      <c r="J186" s="17"/>
      <c r="K186" s="14">
        <v>152</v>
      </c>
      <c r="L186" s="15">
        <v>3030</v>
      </c>
      <c r="M186" s="3">
        <v>0.1</v>
      </c>
      <c r="N186" s="2">
        <v>4.0449999999999999</v>
      </c>
      <c r="O186" s="2">
        <f t="shared" si="9"/>
        <v>40.449999999999996</v>
      </c>
      <c r="P186" s="2">
        <f t="shared" si="8"/>
        <v>0.40450000000000003</v>
      </c>
      <c r="Q186" s="2">
        <f t="shared" si="10"/>
        <v>0.94362361111111159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30300</v>
      </c>
      <c r="J187" s="17"/>
      <c r="K187" s="14">
        <v>153</v>
      </c>
      <c r="L187" s="15">
        <v>3000</v>
      </c>
      <c r="M187" s="3">
        <v>0.1</v>
      </c>
      <c r="N187" s="2">
        <v>4.0549999999999997</v>
      </c>
      <c r="O187" s="2">
        <f t="shared" si="9"/>
        <v>40.549999999999997</v>
      </c>
      <c r="P187" s="2">
        <f t="shared" si="8"/>
        <v>0.40549999999999997</v>
      </c>
      <c r="Q187" s="2">
        <f t="shared" si="10"/>
        <v>0.95037361111111163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30300</v>
      </c>
      <c r="J188" s="17"/>
      <c r="K188" s="14">
        <v>154</v>
      </c>
      <c r="L188" s="15">
        <v>2970</v>
      </c>
      <c r="M188" s="3">
        <v>0.1</v>
      </c>
      <c r="N188" s="2">
        <v>4.0599999999999996</v>
      </c>
      <c r="O188" s="2">
        <f t="shared" si="9"/>
        <v>40.599999999999994</v>
      </c>
      <c r="P188" s="2">
        <f t="shared" si="8"/>
        <v>0.40599999999999997</v>
      </c>
      <c r="Q188" s="2">
        <f t="shared" si="10"/>
        <v>0.95713611111111163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30300</v>
      </c>
      <c r="J189" s="17"/>
      <c r="K189" s="14">
        <v>155</v>
      </c>
      <c r="L189" s="15">
        <v>2940</v>
      </c>
      <c r="M189" s="3">
        <v>0.1</v>
      </c>
      <c r="N189" s="2">
        <v>4.0649999999999995</v>
      </c>
      <c r="O189" s="2">
        <f t="shared" si="9"/>
        <v>40.649999999999991</v>
      </c>
      <c r="P189" s="2">
        <f t="shared" si="8"/>
        <v>0.40649999999999997</v>
      </c>
      <c r="Q189" s="2">
        <f t="shared" si="10"/>
        <v>0.96390694444444491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30300</v>
      </c>
      <c r="J190" s="17"/>
      <c r="K190" s="14">
        <v>156</v>
      </c>
      <c r="L190" s="15">
        <v>2910</v>
      </c>
      <c r="M190" s="3">
        <v>0.1</v>
      </c>
      <c r="N190" s="2">
        <v>4.07</v>
      </c>
      <c r="O190" s="2">
        <f t="shared" si="9"/>
        <v>40.700000000000003</v>
      </c>
      <c r="P190" s="2">
        <f t="shared" si="8"/>
        <v>0.40700000000000003</v>
      </c>
      <c r="Q190" s="2">
        <f t="shared" si="10"/>
        <v>0.97068611111111158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30300</v>
      </c>
      <c r="J191" s="17"/>
      <c r="K191" s="14">
        <v>157</v>
      </c>
      <c r="L191" s="15">
        <v>2880</v>
      </c>
      <c r="M191" s="3">
        <v>0.1</v>
      </c>
      <c r="N191" s="2">
        <v>4.08</v>
      </c>
      <c r="O191" s="2">
        <f t="shared" si="9"/>
        <v>40.799999999999997</v>
      </c>
      <c r="P191" s="2">
        <f t="shared" si="8"/>
        <v>0.40800000000000003</v>
      </c>
      <c r="Q191" s="2">
        <f t="shared" si="10"/>
        <v>0.97747777777777822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30300</v>
      </c>
      <c r="J192" s="17"/>
      <c r="K192" s="14">
        <v>158</v>
      </c>
      <c r="L192" s="15">
        <v>2850</v>
      </c>
      <c r="M192" s="3">
        <v>0.1</v>
      </c>
      <c r="N192" s="2">
        <v>4.085</v>
      </c>
      <c r="O192" s="2">
        <f t="shared" si="9"/>
        <v>40.849999999999994</v>
      </c>
      <c r="P192" s="2">
        <f t="shared" si="8"/>
        <v>0.40850000000000003</v>
      </c>
      <c r="Q192" s="2">
        <f t="shared" si="10"/>
        <v>0.98428194444444483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30300</v>
      </c>
      <c r="J193" s="17"/>
      <c r="K193" s="14">
        <v>159</v>
      </c>
      <c r="L193" s="15">
        <v>2830</v>
      </c>
      <c r="M193" s="3">
        <v>0.1</v>
      </c>
      <c r="N193" s="2">
        <v>4.0949999999999998</v>
      </c>
      <c r="O193" s="2">
        <f t="shared" si="9"/>
        <v>40.949999999999996</v>
      </c>
      <c r="P193" s="2">
        <f t="shared" si="8"/>
        <v>0.40949999999999998</v>
      </c>
      <c r="Q193" s="2">
        <f t="shared" si="10"/>
        <v>0.99109861111111153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30300</v>
      </c>
      <c r="J194" s="17"/>
      <c r="K194" s="14">
        <v>160</v>
      </c>
      <c r="L194" s="15">
        <v>2800</v>
      </c>
      <c r="M194" s="3">
        <v>0.1</v>
      </c>
      <c r="N194" s="2">
        <v>4.1050000000000004</v>
      </c>
      <c r="O194" s="2">
        <f t="shared" si="9"/>
        <v>41.050000000000004</v>
      </c>
      <c r="P194" s="2">
        <f t="shared" si="8"/>
        <v>0.41050000000000009</v>
      </c>
      <c r="Q194" s="2">
        <f t="shared" si="10"/>
        <v>0.99793194444444489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30300</v>
      </c>
      <c r="J195" s="17"/>
      <c r="K195" s="14">
        <v>161</v>
      </c>
      <c r="L195" s="15">
        <v>2770</v>
      </c>
      <c r="M195" s="3">
        <v>0.1</v>
      </c>
      <c r="N195" s="2">
        <v>4.1150000000000002</v>
      </c>
      <c r="O195" s="2">
        <f t="shared" si="9"/>
        <v>41.15</v>
      </c>
      <c r="P195" s="2">
        <f t="shared" si="8"/>
        <v>0.41150000000000003</v>
      </c>
      <c r="Q195" s="2">
        <f t="shared" si="10"/>
        <v>1.0047819444444448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30300</v>
      </c>
      <c r="J196" s="17"/>
      <c r="K196" s="14">
        <v>162</v>
      </c>
      <c r="L196" s="15">
        <v>2740</v>
      </c>
      <c r="M196" s="3">
        <v>0.1</v>
      </c>
      <c r="N196" s="2">
        <v>4.125</v>
      </c>
      <c r="O196" s="2">
        <f t="shared" si="9"/>
        <v>41.25</v>
      </c>
      <c r="P196" s="2">
        <f t="shared" si="8"/>
        <v>0.41250000000000003</v>
      </c>
      <c r="Q196" s="2">
        <f t="shared" si="10"/>
        <v>1.0116486111111114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30300</v>
      </c>
      <c r="J197" s="17"/>
      <c r="K197" s="14">
        <v>163</v>
      </c>
      <c r="L197" s="15">
        <v>2710</v>
      </c>
      <c r="M197" s="3">
        <v>0.1</v>
      </c>
      <c r="N197" s="2">
        <v>4.1399999999999997</v>
      </c>
      <c r="O197" s="2">
        <f t="shared" si="9"/>
        <v>41.399999999999991</v>
      </c>
      <c r="P197" s="2">
        <f t="shared" si="8"/>
        <v>0.41399999999999998</v>
      </c>
      <c r="Q197" s="2">
        <f t="shared" si="10"/>
        <v>1.0185361111111113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30300</v>
      </c>
      <c r="J198" s="17"/>
      <c r="K198" s="14">
        <v>164</v>
      </c>
      <c r="L198" s="15">
        <v>2680</v>
      </c>
      <c r="M198" s="3">
        <v>0.1</v>
      </c>
      <c r="N198" s="2">
        <v>4.1399999999999997</v>
      </c>
      <c r="O198" s="2">
        <f t="shared" si="9"/>
        <v>41.399999999999991</v>
      </c>
      <c r="P198" s="2">
        <f t="shared" si="8"/>
        <v>0.41399999999999998</v>
      </c>
      <c r="Q198" s="2">
        <f t="shared" si="10"/>
        <v>1.0254361111111112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30300</v>
      </c>
      <c r="J199" s="17"/>
      <c r="K199" s="14">
        <v>165</v>
      </c>
      <c r="L199" s="15">
        <v>2660</v>
      </c>
      <c r="M199" s="3">
        <v>0.1</v>
      </c>
      <c r="N199" s="2">
        <v>4.1550000000000002</v>
      </c>
      <c r="O199" s="2">
        <f t="shared" si="9"/>
        <v>41.55</v>
      </c>
      <c r="P199" s="2">
        <f t="shared" si="8"/>
        <v>0.41550000000000004</v>
      </c>
      <c r="Q199" s="2">
        <f t="shared" si="10"/>
        <v>1.0323486111111113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30300</v>
      </c>
      <c r="J200" s="17"/>
      <c r="K200" s="14">
        <v>166</v>
      </c>
      <c r="L200" s="15">
        <v>2630</v>
      </c>
      <c r="M200" s="3">
        <v>0.1</v>
      </c>
      <c r="N200" s="2">
        <v>4.16</v>
      </c>
      <c r="O200" s="2">
        <f t="shared" si="9"/>
        <v>41.6</v>
      </c>
      <c r="P200" s="2">
        <f t="shared" si="8"/>
        <v>0.41600000000000004</v>
      </c>
      <c r="Q200" s="2">
        <f t="shared" si="10"/>
        <v>1.039277777777778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30300</v>
      </c>
      <c r="J201" s="17"/>
      <c r="K201" s="14">
        <v>167</v>
      </c>
      <c r="L201" s="15">
        <v>2600</v>
      </c>
      <c r="M201" s="3">
        <v>0.1</v>
      </c>
      <c r="N201" s="2">
        <v>4.165</v>
      </c>
      <c r="O201" s="2">
        <f t="shared" si="9"/>
        <v>41.65</v>
      </c>
      <c r="P201" s="2">
        <f t="shared" si="8"/>
        <v>0.41650000000000004</v>
      </c>
      <c r="Q201" s="2">
        <f t="shared" si="10"/>
        <v>1.046215277777778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30400</v>
      </c>
      <c r="J202" s="17"/>
      <c r="K202" s="14">
        <v>168</v>
      </c>
      <c r="L202" s="15">
        <v>2570</v>
      </c>
      <c r="M202" s="3">
        <v>0.1</v>
      </c>
      <c r="N202" s="2">
        <v>4.1850000000000005</v>
      </c>
      <c r="O202" s="2">
        <f t="shared" si="9"/>
        <v>41.85</v>
      </c>
      <c r="P202" s="2">
        <f t="shared" si="8"/>
        <v>0.41850000000000009</v>
      </c>
      <c r="Q202" s="2">
        <f t="shared" si="10"/>
        <v>1.0531736111111114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30300</v>
      </c>
      <c r="J203" s="17"/>
      <c r="K203" s="14">
        <v>169</v>
      </c>
      <c r="L203" s="15">
        <v>2540</v>
      </c>
      <c r="M203" s="3">
        <v>0.1</v>
      </c>
      <c r="N203" s="2">
        <v>4.1950000000000003</v>
      </c>
      <c r="O203" s="2">
        <f t="shared" si="9"/>
        <v>41.95</v>
      </c>
      <c r="P203" s="2">
        <f t="shared" si="8"/>
        <v>0.41950000000000004</v>
      </c>
      <c r="Q203" s="2">
        <f t="shared" si="10"/>
        <v>1.0601569444444447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30300</v>
      </c>
      <c r="J204" s="17"/>
      <c r="K204" s="14">
        <v>170</v>
      </c>
      <c r="L204" s="15">
        <v>2520</v>
      </c>
      <c r="M204" s="3">
        <v>0.1</v>
      </c>
      <c r="N204" s="2">
        <v>4.2050000000000001</v>
      </c>
      <c r="O204" s="2">
        <f t="shared" si="9"/>
        <v>42.05</v>
      </c>
      <c r="P204" s="2">
        <f t="shared" si="8"/>
        <v>0.42050000000000004</v>
      </c>
      <c r="Q204" s="2">
        <f t="shared" si="10"/>
        <v>1.0671569444444446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30300</v>
      </c>
      <c r="J205" s="17"/>
      <c r="K205" s="14">
        <v>171</v>
      </c>
      <c r="L205" s="15">
        <v>2490</v>
      </c>
      <c r="M205" s="3">
        <v>0.1</v>
      </c>
      <c r="N205" s="2">
        <v>4.22</v>
      </c>
      <c r="O205" s="2">
        <f t="shared" si="9"/>
        <v>42.199999999999996</v>
      </c>
      <c r="P205" s="2">
        <f t="shared" si="8"/>
        <v>0.42199999999999999</v>
      </c>
      <c r="Q205" s="2">
        <f t="shared" si="10"/>
        <v>1.0741777777777779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30400</v>
      </c>
      <c r="J206" s="17"/>
      <c r="K206" s="14">
        <v>172</v>
      </c>
      <c r="L206" s="15">
        <v>2460</v>
      </c>
      <c r="M206" s="3">
        <v>0.1</v>
      </c>
      <c r="N206" s="2">
        <v>4.2249999999999996</v>
      </c>
      <c r="O206" s="2">
        <f t="shared" si="9"/>
        <v>42.249999999999993</v>
      </c>
      <c r="P206" s="2">
        <f t="shared" si="8"/>
        <v>0.42249999999999999</v>
      </c>
      <c r="Q206" s="2">
        <f t="shared" si="10"/>
        <v>1.0812152777777779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30400</v>
      </c>
      <c r="J207" s="17"/>
      <c r="K207" s="14">
        <v>173</v>
      </c>
      <c r="L207" s="15">
        <v>2430</v>
      </c>
      <c r="M207" s="3">
        <v>0.1</v>
      </c>
      <c r="N207" s="2">
        <v>4.2300000000000004</v>
      </c>
      <c r="O207" s="2">
        <f t="shared" si="9"/>
        <v>42.300000000000004</v>
      </c>
      <c r="P207" s="2">
        <f t="shared" si="8"/>
        <v>0.42300000000000004</v>
      </c>
      <c r="Q207" s="2">
        <f t="shared" si="10"/>
        <v>1.0882611111111113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30400</v>
      </c>
      <c r="J208" s="17"/>
      <c r="K208" s="14">
        <v>174</v>
      </c>
      <c r="L208" s="15">
        <v>2410</v>
      </c>
      <c r="M208" s="3">
        <v>0.1</v>
      </c>
      <c r="N208" s="2">
        <v>4.25</v>
      </c>
      <c r="O208" s="2">
        <f t="shared" si="9"/>
        <v>42.5</v>
      </c>
      <c r="P208" s="2">
        <f t="shared" si="8"/>
        <v>0.42500000000000004</v>
      </c>
      <c r="Q208" s="2">
        <f t="shared" si="10"/>
        <v>1.0953277777777781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30400</v>
      </c>
      <c r="J209" s="17"/>
      <c r="K209" s="14">
        <v>175</v>
      </c>
      <c r="L209" s="15">
        <v>2380</v>
      </c>
      <c r="M209" s="3">
        <v>0.1</v>
      </c>
      <c r="N209" s="2">
        <v>4.26</v>
      </c>
      <c r="O209" s="2">
        <f t="shared" si="9"/>
        <v>42.599999999999994</v>
      </c>
      <c r="P209" s="2">
        <f t="shared" si="8"/>
        <v>0.42599999999999999</v>
      </c>
      <c r="Q209" s="2">
        <f t="shared" si="10"/>
        <v>1.1024194444444448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30400</v>
      </c>
      <c r="J210" s="17"/>
      <c r="K210" s="14">
        <v>176</v>
      </c>
      <c r="L210" s="15">
        <v>2350</v>
      </c>
      <c r="M210" s="3">
        <v>0.1</v>
      </c>
      <c r="N210" s="2">
        <v>4.28</v>
      </c>
      <c r="O210" s="2">
        <f t="shared" si="9"/>
        <v>42.8</v>
      </c>
      <c r="P210" s="2">
        <f t="shared" si="8"/>
        <v>0.42800000000000005</v>
      </c>
      <c r="Q210" s="2">
        <f t="shared" si="10"/>
        <v>1.1095361111111115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30400</v>
      </c>
      <c r="J211" s="17"/>
      <c r="K211" s="14">
        <v>177</v>
      </c>
      <c r="L211" s="15">
        <v>2320</v>
      </c>
      <c r="M211" s="3">
        <v>0.1</v>
      </c>
      <c r="N211" s="2">
        <v>4.2850000000000001</v>
      </c>
      <c r="O211" s="2">
        <f t="shared" si="9"/>
        <v>42.85</v>
      </c>
      <c r="P211" s="2">
        <f t="shared" si="8"/>
        <v>0.42850000000000005</v>
      </c>
      <c r="Q211" s="2">
        <f t="shared" si="10"/>
        <v>1.1166736111111115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30400</v>
      </c>
      <c r="J212" s="17"/>
      <c r="K212" s="14">
        <v>178</v>
      </c>
      <c r="L212" s="15">
        <v>2290</v>
      </c>
      <c r="M212" s="3">
        <v>0.1</v>
      </c>
      <c r="N212" s="2">
        <v>4.2949999999999999</v>
      </c>
      <c r="O212" s="2">
        <f t="shared" si="9"/>
        <v>42.949999999999996</v>
      </c>
      <c r="P212" s="2">
        <f t="shared" si="8"/>
        <v>0.42949999999999999</v>
      </c>
      <c r="Q212" s="2">
        <f t="shared" si="10"/>
        <v>1.1238236111111115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30400</v>
      </c>
      <c r="J213" s="17"/>
      <c r="K213" s="14">
        <v>179</v>
      </c>
      <c r="L213" s="15">
        <v>2270</v>
      </c>
      <c r="M213" s="3">
        <v>0.1</v>
      </c>
      <c r="N213" s="2">
        <v>4.3099999999999996</v>
      </c>
      <c r="O213" s="2">
        <f t="shared" si="9"/>
        <v>43.099999999999994</v>
      </c>
      <c r="P213" s="2">
        <f t="shared" si="8"/>
        <v>0.43099999999999999</v>
      </c>
      <c r="Q213" s="2">
        <f t="shared" si="10"/>
        <v>1.1309944444444449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30400</v>
      </c>
      <c r="J214" s="17"/>
      <c r="K214" s="14">
        <v>180</v>
      </c>
      <c r="L214" s="15">
        <v>2240</v>
      </c>
      <c r="M214" s="3">
        <v>0.1</v>
      </c>
      <c r="N214" s="2">
        <v>4.32</v>
      </c>
      <c r="O214" s="2">
        <f t="shared" si="9"/>
        <v>43.2</v>
      </c>
      <c r="P214" s="2">
        <f t="shared" si="8"/>
        <v>0.43200000000000005</v>
      </c>
      <c r="Q214" s="2">
        <f t="shared" si="10"/>
        <v>1.1381861111111116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30300</v>
      </c>
      <c r="J215" s="17"/>
      <c r="K215" s="14">
        <v>181</v>
      </c>
      <c r="L215" s="15">
        <v>2210</v>
      </c>
      <c r="M215" s="3">
        <v>0.1</v>
      </c>
      <c r="N215" s="2">
        <v>4.335</v>
      </c>
      <c r="O215" s="2">
        <f t="shared" si="9"/>
        <v>43.349999999999994</v>
      </c>
      <c r="P215" s="2">
        <f t="shared" si="8"/>
        <v>0.4335</v>
      </c>
      <c r="Q215" s="2">
        <f t="shared" si="10"/>
        <v>1.1453986111111116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30300</v>
      </c>
      <c r="J216" s="17"/>
      <c r="K216" s="14">
        <v>182</v>
      </c>
      <c r="L216" s="15">
        <v>2190</v>
      </c>
      <c r="M216" s="3">
        <v>0.1</v>
      </c>
      <c r="N216" s="2">
        <v>4.34</v>
      </c>
      <c r="O216" s="2">
        <f t="shared" si="9"/>
        <v>43.4</v>
      </c>
      <c r="P216" s="2">
        <f t="shared" si="8"/>
        <v>0.434</v>
      </c>
      <c r="Q216" s="2">
        <f t="shared" si="10"/>
        <v>1.1526277777777783</v>
      </c>
      <c r="R216" s="14">
        <f t="shared" si="11"/>
        <v>1089</v>
      </c>
    </row>
    <row r="217" spans="2:18" ht="19.899999999999999" customHeight="1" x14ac:dyDescent="0.2">
      <c r="B217" s="17"/>
      <c r="C217" s="14">
        <v>183</v>
      </c>
      <c r="E217" s="14">
        <v>30400</v>
      </c>
      <c r="J217" s="17"/>
      <c r="K217" s="14">
        <v>183</v>
      </c>
      <c r="L217" s="15">
        <v>2160</v>
      </c>
      <c r="M217" s="3">
        <v>0.1</v>
      </c>
      <c r="N217" s="2">
        <v>4.3600000000000003</v>
      </c>
      <c r="O217" s="2">
        <f t="shared" si="9"/>
        <v>43.6</v>
      </c>
      <c r="P217" s="2">
        <f t="shared" si="8"/>
        <v>0.43600000000000005</v>
      </c>
      <c r="Q217" s="2">
        <f t="shared" si="10"/>
        <v>1.1598777777777782</v>
      </c>
      <c r="R217" s="14">
        <f t="shared" si="11"/>
        <v>1095</v>
      </c>
    </row>
    <row r="218" spans="2:18" ht="19.899999999999999" customHeight="1" x14ac:dyDescent="0.2">
      <c r="B218" s="17"/>
      <c r="C218" s="14">
        <v>184</v>
      </c>
      <c r="E218" s="14">
        <v>30400</v>
      </c>
      <c r="J218" s="17"/>
      <c r="K218" s="14">
        <v>184</v>
      </c>
      <c r="L218" s="15">
        <v>2130</v>
      </c>
      <c r="M218" s="3">
        <v>0.1</v>
      </c>
      <c r="N218" s="2">
        <v>4.37</v>
      </c>
      <c r="O218" s="2">
        <f t="shared" si="9"/>
        <v>43.699999999999996</v>
      </c>
      <c r="P218" s="2">
        <f t="shared" si="8"/>
        <v>0.43700000000000006</v>
      </c>
      <c r="Q218" s="2">
        <f t="shared" si="10"/>
        <v>1.1671527777777781</v>
      </c>
      <c r="R218" s="14">
        <f t="shared" si="11"/>
        <v>1101</v>
      </c>
    </row>
    <row r="219" spans="2:18" ht="19.899999999999999" customHeight="1" x14ac:dyDescent="0.2">
      <c r="B219" s="17"/>
      <c r="C219" s="14">
        <v>185</v>
      </c>
      <c r="E219" s="14">
        <v>30300</v>
      </c>
      <c r="J219" s="17"/>
      <c r="K219" s="14">
        <v>185</v>
      </c>
      <c r="L219" s="15">
        <v>2100</v>
      </c>
      <c r="M219" s="3">
        <v>0.1</v>
      </c>
      <c r="N219" s="2">
        <v>4.3849999999999998</v>
      </c>
      <c r="O219" s="2">
        <f t="shared" si="9"/>
        <v>43.849999999999994</v>
      </c>
      <c r="P219" s="2">
        <f t="shared" si="8"/>
        <v>0.4385</v>
      </c>
      <c r="Q219" s="2">
        <f t="shared" si="10"/>
        <v>1.1744486111111114</v>
      </c>
      <c r="R219" s="14">
        <f t="shared" si="11"/>
        <v>1107</v>
      </c>
    </row>
    <row r="220" spans="2:18" ht="19.899999999999999" customHeight="1" x14ac:dyDescent="0.2">
      <c r="B220" s="17"/>
      <c r="C220" s="14">
        <v>186</v>
      </c>
      <c r="E220" s="14">
        <v>30300</v>
      </c>
      <c r="J220" s="17"/>
      <c r="K220" s="14">
        <v>186</v>
      </c>
      <c r="L220" s="15">
        <v>2080</v>
      </c>
      <c r="M220" s="3">
        <v>0.1</v>
      </c>
      <c r="N220" s="2">
        <v>4.4000000000000004</v>
      </c>
      <c r="O220" s="2">
        <f t="shared" si="9"/>
        <v>44</v>
      </c>
      <c r="P220" s="2">
        <f t="shared" si="8"/>
        <v>0.44000000000000006</v>
      </c>
      <c r="Q220" s="2">
        <f t="shared" si="10"/>
        <v>1.1817694444444449</v>
      </c>
      <c r="R220" s="14">
        <f t="shared" si="11"/>
        <v>1113</v>
      </c>
    </row>
    <row r="221" spans="2:18" ht="19.899999999999999" customHeight="1" x14ac:dyDescent="0.2">
      <c r="B221" s="17"/>
      <c r="C221" s="14">
        <v>187</v>
      </c>
      <c r="E221" s="14">
        <v>30400</v>
      </c>
      <c r="J221" s="17"/>
      <c r="K221" s="14">
        <v>187</v>
      </c>
      <c r="L221" s="15">
        <v>2050</v>
      </c>
      <c r="M221" s="3">
        <v>0.1</v>
      </c>
      <c r="N221" s="2">
        <v>4.4050000000000002</v>
      </c>
      <c r="O221" s="2">
        <f t="shared" si="9"/>
        <v>44.05</v>
      </c>
      <c r="P221" s="2">
        <f t="shared" si="8"/>
        <v>0.44050000000000006</v>
      </c>
      <c r="Q221" s="2">
        <f t="shared" si="10"/>
        <v>1.1891069444444449</v>
      </c>
      <c r="R221" s="14">
        <f t="shared" si="11"/>
        <v>1119</v>
      </c>
    </row>
    <row r="222" spans="2:18" ht="19.899999999999999" customHeight="1" x14ac:dyDescent="0.2">
      <c r="B222" s="17"/>
      <c r="C222" s="14">
        <v>188</v>
      </c>
      <c r="E222" s="14">
        <v>30400</v>
      </c>
      <c r="J222" s="17"/>
      <c r="K222" s="14">
        <v>188</v>
      </c>
      <c r="L222" s="15">
        <v>2020</v>
      </c>
      <c r="M222" s="3">
        <v>0.1</v>
      </c>
      <c r="N222" s="2">
        <v>4.43</v>
      </c>
      <c r="O222" s="2">
        <f t="shared" si="9"/>
        <v>44.3</v>
      </c>
      <c r="P222" s="2">
        <f t="shared" si="8"/>
        <v>0.443</v>
      </c>
      <c r="Q222" s="2">
        <f t="shared" si="10"/>
        <v>1.1964694444444448</v>
      </c>
      <c r="R222" s="14">
        <f t="shared" si="11"/>
        <v>1125</v>
      </c>
    </row>
    <row r="223" spans="2:18" ht="19.899999999999999" customHeight="1" x14ac:dyDescent="0.2">
      <c r="B223" s="17"/>
      <c r="C223" s="14">
        <v>189</v>
      </c>
      <c r="E223" s="14">
        <v>30400</v>
      </c>
      <c r="J223" s="17"/>
      <c r="K223" s="14">
        <v>189</v>
      </c>
      <c r="L223" s="15">
        <v>1995</v>
      </c>
      <c r="M223" s="3">
        <v>0.1</v>
      </c>
      <c r="N223" s="2">
        <v>4.4400000000000004</v>
      </c>
      <c r="O223" s="2">
        <f t="shared" si="9"/>
        <v>44.4</v>
      </c>
      <c r="P223" s="2">
        <f t="shared" si="8"/>
        <v>0.44400000000000006</v>
      </c>
      <c r="Q223" s="2">
        <f t="shared" si="10"/>
        <v>1.2038611111111115</v>
      </c>
      <c r="R223" s="14">
        <f t="shared" si="11"/>
        <v>1131</v>
      </c>
    </row>
    <row r="224" spans="2:18" ht="19.899999999999999" customHeight="1" x14ac:dyDescent="0.2">
      <c r="B224" s="17"/>
      <c r="C224" s="14">
        <v>190</v>
      </c>
      <c r="E224" s="14">
        <v>30400</v>
      </c>
      <c r="J224" s="17"/>
      <c r="K224" s="14">
        <v>190</v>
      </c>
      <c r="L224" s="15">
        <v>1968</v>
      </c>
      <c r="M224" s="3">
        <v>0.1</v>
      </c>
      <c r="N224" s="2">
        <v>4.4550000000000001</v>
      </c>
      <c r="O224" s="2">
        <f t="shared" si="9"/>
        <v>44.55</v>
      </c>
      <c r="P224" s="2">
        <f t="shared" si="8"/>
        <v>0.44550000000000001</v>
      </c>
      <c r="Q224" s="2">
        <f t="shared" si="10"/>
        <v>1.2112736111111115</v>
      </c>
      <c r="R224" s="14">
        <f t="shared" si="11"/>
        <v>1137</v>
      </c>
    </row>
    <row r="225" spans="2:18" ht="19.899999999999999" customHeight="1" x14ac:dyDescent="0.2">
      <c r="B225" s="17"/>
      <c r="C225" s="14">
        <v>191</v>
      </c>
      <c r="E225" s="14">
        <v>30400</v>
      </c>
      <c r="J225" s="17"/>
      <c r="K225" s="14">
        <v>191</v>
      </c>
      <c r="L225" s="15">
        <v>1941</v>
      </c>
      <c r="M225" s="3">
        <v>0.1</v>
      </c>
      <c r="N225" s="2">
        <v>4.4749999999999996</v>
      </c>
      <c r="O225" s="2">
        <f t="shared" si="9"/>
        <v>44.749999999999993</v>
      </c>
      <c r="P225" s="2">
        <f t="shared" si="8"/>
        <v>0.44750000000000001</v>
      </c>
      <c r="Q225" s="2">
        <f t="shared" si="10"/>
        <v>1.2187152777777781</v>
      </c>
      <c r="R225" s="14">
        <f t="shared" si="11"/>
        <v>1143</v>
      </c>
    </row>
    <row r="226" spans="2:18" ht="19.899999999999999" customHeight="1" x14ac:dyDescent="0.2">
      <c r="B226" s="17"/>
      <c r="C226" s="14">
        <v>192</v>
      </c>
      <c r="E226" s="14">
        <v>30400</v>
      </c>
      <c r="J226" s="17"/>
      <c r="K226" s="14">
        <v>192</v>
      </c>
      <c r="L226" s="15">
        <v>1914</v>
      </c>
      <c r="M226" s="3">
        <v>0.1</v>
      </c>
      <c r="N226" s="2">
        <v>4.49</v>
      </c>
      <c r="O226" s="2">
        <f t="shared" si="9"/>
        <v>44.9</v>
      </c>
      <c r="P226" s="2">
        <f t="shared" ref="P226:P261" si="12">M226*N226</f>
        <v>0.44900000000000007</v>
      </c>
      <c r="Q226" s="2">
        <f t="shared" si="10"/>
        <v>1.2261861111111114</v>
      </c>
      <c r="R226" s="14">
        <f t="shared" si="11"/>
        <v>1149</v>
      </c>
    </row>
    <row r="227" spans="2:18" ht="19.899999999999999" customHeight="1" x14ac:dyDescent="0.2">
      <c r="B227" s="17"/>
      <c r="C227" s="14">
        <v>193</v>
      </c>
      <c r="E227" s="14">
        <v>30300</v>
      </c>
      <c r="J227" s="17"/>
      <c r="K227" s="14">
        <v>193</v>
      </c>
      <c r="L227" s="15">
        <v>1888</v>
      </c>
      <c r="M227" s="3">
        <v>0.1</v>
      </c>
      <c r="N227" s="2">
        <v>4.5</v>
      </c>
      <c r="O227" s="2">
        <f t="shared" ref="O227:O261" si="13">N227/M227</f>
        <v>45</v>
      </c>
      <c r="P227" s="2">
        <f t="shared" si="12"/>
        <v>0.45</v>
      </c>
      <c r="Q227" s="2">
        <f t="shared" ref="Q227:Q261" si="14">AVERAGE(P227,P226)*(K227-K226)/60+Q226</f>
        <v>1.2336777777777781</v>
      </c>
      <c r="R227" s="14">
        <f t="shared" ref="R227:R261" si="15">AVERAGE(M227,M226)*((K227-K226)*60)+R226</f>
        <v>1155</v>
      </c>
    </row>
    <row r="228" spans="2:18" ht="19.899999999999999" customHeight="1" x14ac:dyDescent="0.2">
      <c r="B228" s="17"/>
      <c r="C228" s="14">
        <v>194</v>
      </c>
      <c r="E228" s="14">
        <v>30300</v>
      </c>
      <c r="J228" s="17"/>
      <c r="K228" s="14">
        <v>194</v>
      </c>
      <c r="L228" s="15">
        <v>1862</v>
      </c>
      <c r="M228" s="3">
        <v>0.1</v>
      </c>
      <c r="N228" s="2">
        <v>4.5250000000000004</v>
      </c>
      <c r="O228" s="2">
        <f t="shared" si="13"/>
        <v>45.25</v>
      </c>
      <c r="P228" s="2">
        <f t="shared" si="12"/>
        <v>0.45250000000000007</v>
      </c>
      <c r="Q228" s="2">
        <f t="shared" si="14"/>
        <v>1.2411986111111115</v>
      </c>
      <c r="R228" s="14">
        <f t="shared" si="15"/>
        <v>1161</v>
      </c>
    </row>
    <row r="229" spans="2:18" ht="19.899999999999999" customHeight="1" x14ac:dyDescent="0.2">
      <c r="B229" s="17"/>
      <c r="C229" s="14">
        <v>195</v>
      </c>
      <c r="E229" s="14">
        <v>30300</v>
      </c>
      <c r="J229" s="17"/>
      <c r="K229" s="14">
        <v>195</v>
      </c>
      <c r="L229" s="15">
        <v>1835</v>
      </c>
      <c r="M229" s="3">
        <v>0.1</v>
      </c>
      <c r="N229" s="2">
        <v>4.5350000000000001</v>
      </c>
      <c r="O229" s="2">
        <f t="shared" si="13"/>
        <v>45.35</v>
      </c>
      <c r="P229" s="2">
        <f t="shared" si="12"/>
        <v>0.45350000000000001</v>
      </c>
      <c r="Q229" s="2">
        <f t="shared" si="14"/>
        <v>1.2487486111111115</v>
      </c>
      <c r="R229" s="14">
        <f t="shared" si="15"/>
        <v>1167</v>
      </c>
    </row>
    <row r="230" spans="2:18" ht="19.899999999999999" customHeight="1" x14ac:dyDescent="0.2">
      <c r="B230" s="17"/>
      <c r="C230" s="14">
        <v>196</v>
      </c>
      <c r="E230" s="14">
        <v>30400</v>
      </c>
      <c r="J230" s="17"/>
      <c r="K230" s="14">
        <v>196</v>
      </c>
      <c r="L230" s="15">
        <v>1809</v>
      </c>
      <c r="M230" s="3">
        <v>0.1</v>
      </c>
      <c r="N230" s="2">
        <v>4.5600000000000005</v>
      </c>
      <c r="O230" s="2">
        <f t="shared" si="13"/>
        <v>45.6</v>
      </c>
      <c r="P230" s="2">
        <f t="shared" si="12"/>
        <v>0.45600000000000007</v>
      </c>
      <c r="Q230" s="2">
        <f t="shared" si="14"/>
        <v>1.2563277777777782</v>
      </c>
      <c r="R230" s="14">
        <f t="shared" si="15"/>
        <v>1173</v>
      </c>
    </row>
    <row r="231" spans="2:18" ht="19.899999999999999" customHeight="1" x14ac:dyDescent="0.2">
      <c r="B231" s="17"/>
      <c r="C231" s="14">
        <v>197</v>
      </c>
      <c r="E231" s="14">
        <v>30400</v>
      </c>
      <c r="J231" s="17"/>
      <c r="K231" s="14">
        <v>197</v>
      </c>
      <c r="L231" s="15">
        <v>1782</v>
      </c>
      <c r="M231" s="3">
        <v>0.1</v>
      </c>
      <c r="N231" s="2">
        <v>4.57</v>
      </c>
      <c r="O231" s="2">
        <f t="shared" si="13"/>
        <v>45.7</v>
      </c>
      <c r="P231" s="2">
        <f t="shared" si="12"/>
        <v>0.45700000000000007</v>
      </c>
      <c r="Q231" s="2">
        <f t="shared" si="14"/>
        <v>1.2639361111111116</v>
      </c>
      <c r="R231" s="14">
        <f t="shared" si="15"/>
        <v>1179</v>
      </c>
    </row>
    <row r="232" spans="2:18" ht="19.899999999999999" customHeight="1" x14ac:dyDescent="0.2">
      <c r="B232" s="17"/>
      <c r="C232" s="14">
        <v>198</v>
      </c>
      <c r="E232" s="14">
        <v>30300</v>
      </c>
      <c r="J232" s="17"/>
      <c r="K232" s="14">
        <v>198</v>
      </c>
      <c r="L232" s="15">
        <v>1756</v>
      </c>
      <c r="M232" s="3">
        <v>0.1</v>
      </c>
      <c r="N232" s="2">
        <v>4.5949999999999998</v>
      </c>
      <c r="O232" s="2">
        <f t="shared" si="13"/>
        <v>45.949999999999996</v>
      </c>
      <c r="P232" s="2">
        <f t="shared" si="12"/>
        <v>0.45950000000000002</v>
      </c>
      <c r="Q232" s="2">
        <f t="shared" si="14"/>
        <v>1.2715736111111116</v>
      </c>
      <c r="R232" s="14">
        <f t="shared" si="15"/>
        <v>1185</v>
      </c>
    </row>
    <row r="233" spans="2:18" ht="19.899999999999999" customHeight="1" x14ac:dyDescent="0.2">
      <c r="B233" s="17"/>
      <c r="C233" s="14">
        <v>199</v>
      </c>
      <c r="E233" s="14">
        <v>30400</v>
      </c>
      <c r="J233" s="17"/>
      <c r="K233" s="14">
        <v>199</v>
      </c>
      <c r="L233" s="15">
        <v>1729</v>
      </c>
      <c r="M233" s="3">
        <v>0.1</v>
      </c>
      <c r="N233" s="2">
        <v>4.62</v>
      </c>
      <c r="O233" s="2">
        <f t="shared" si="13"/>
        <v>46.199999999999996</v>
      </c>
      <c r="P233" s="2">
        <f t="shared" si="12"/>
        <v>0.46200000000000002</v>
      </c>
      <c r="Q233" s="2">
        <f t="shared" si="14"/>
        <v>1.2792527777777782</v>
      </c>
      <c r="R233" s="14">
        <f t="shared" si="15"/>
        <v>1191</v>
      </c>
    </row>
    <row r="234" spans="2:18" ht="19.899999999999999" customHeight="1" x14ac:dyDescent="0.2">
      <c r="B234" s="17"/>
      <c r="C234" s="14">
        <v>200</v>
      </c>
      <c r="E234" s="14">
        <v>30300</v>
      </c>
      <c r="J234" s="17"/>
      <c r="K234" s="14">
        <v>200</v>
      </c>
      <c r="L234" s="15">
        <v>1702</v>
      </c>
      <c r="M234" s="3">
        <v>0.1</v>
      </c>
      <c r="N234" s="2">
        <v>4.62</v>
      </c>
      <c r="O234" s="2">
        <f t="shared" si="13"/>
        <v>46.199999999999996</v>
      </c>
      <c r="P234" s="2">
        <f t="shared" si="12"/>
        <v>0.46200000000000002</v>
      </c>
      <c r="Q234" s="2">
        <f t="shared" si="14"/>
        <v>1.2869527777777783</v>
      </c>
      <c r="R234" s="14">
        <f t="shared" si="15"/>
        <v>1197</v>
      </c>
    </row>
    <row r="235" spans="2:18" ht="19.899999999999999" customHeight="1" x14ac:dyDescent="0.2">
      <c r="B235" s="17"/>
      <c r="C235" s="14">
        <v>201</v>
      </c>
      <c r="E235" s="14">
        <v>30400</v>
      </c>
      <c r="J235" s="17"/>
      <c r="K235" s="14">
        <v>201</v>
      </c>
      <c r="L235" s="15">
        <v>1676</v>
      </c>
      <c r="M235" s="3">
        <v>0.1</v>
      </c>
      <c r="N235" s="2">
        <v>4.6500000000000004</v>
      </c>
      <c r="O235" s="2">
        <f t="shared" si="13"/>
        <v>46.5</v>
      </c>
      <c r="P235" s="2">
        <f t="shared" si="12"/>
        <v>0.46500000000000008</v>
      </c>
      <c r="Q235" s="2">
        <f t="shared" si="14"/>
        <v>1.2946777777777783</v>
      </c>
      <c r="R235" s="14">
        <f t="shared" si="15"/>
        <v>1203</v>
      </c>
    </row>
    <row r="236" spans="2:18" ht="19.899999999999999" customHeight="1" x14ac:dyDescent="0.2">
      <c r="B236" s="17"/>
      <c r="C236" s="14">
        <v>202</v>
      </c>
      <c r="E236" s="14">
        <v>30400</v>
      </c>
      <c r="J236" s="17"/>
      <c r="K236" s="14">
        <v>202</v>
      </c>
      <c r="L236" s="15">
        <v>1650</v>
      </c>
      <c r="M236" s="3">
        <v>0.1</v>
      </c>
      <c r="N236" s="2">
        <v>4.665</v>
      </c>
      <c r="O236" s="2">
        <f t="shared" si="13"/>
        <v>46.65</v>
      </c>
      <c r="P236" s="2">
        <f t="shared" si="12"/>
        <v>0.46650000000000003</v>
      </c>
      <c r="Q236" s="2">
        <f t="shared" si="14"/>
        <v>1.3024402777777782</v>
      </c>
      <c r="R236" s="14">
        <f t="shared" si="15"/>
        <v>1209</v>
      </c>
    </row>
    <row r="237" spans="2:18" ht="19.899999999999999" customHeight="1" x14ac:dyDescent="0.2">
      <c r="B237" s="17"/>
      <c r="C237" s="14">
        <v>203</v>
      </c>
      <c r="E237" s="14">
        <v>30400</v>
      </c>
      <c r="J237" s="17"/>
      <c r="K237" s="14">
        <v>203</v>
      </c>
      <c r="L237" s="15">
        <v>1624</v>
      </c>
      <c r="M237" s="3">
        <v>0.1</v>
      </c>
      <c r="N237" s="2">
        <v>4.6900000000000004</v>
      </c>
      <c r="O237" s="2">
        <f t="shared" si="13"/>
        <v>46.9</v>
      </c>
      <c r="P237" s="2">
        <f t="shared" si="12"/>
        <v>0.46900000000000008</v>
      </c>
      <c r="Q237" s="2">
        <f t="shared" si="14"/>
        <v>1.3102361111111114</v>
      </c>
      <c r="R237" s="14">
        <f t="shared" si="15"/>
        <v>1215</v>
      </c>
    </row>
    <row r="238" spans="2:18" ht="19.899999999999999" customHeight="1" x14ac:dyDescent="0.2">
      <c r="B238" s="17"/>
      <c r="C238" s="14">
        <v>204</v>
      </c>
      <c r="E238" s="14">
        <v>30300</v>
      </c>
      <c r="J238" s="17"/>
      <c r="K238" s="14">
        <v>204</v>
      </c>
      <c r="L238" s="15">
        <v>1598</v>
      </c>
      <c r="M238" s="3">
        <v>0.1</v>
      </c>
      <c r="N238" s="2">
        <v>4.7149999999999999</v>
      </c>
      <c r="O238" s="2">
        <f t="shared" si="13"/>
        <v>47.15</v>
      </c>
      <c r="P238" s="2">
        <f t="shared" si="12"/>
        <v>0.47150000000000003</v>
      </c>
      <c r="Q238" s="2">
        <f t="shared" si="14"/>
        <v>1.3180736111111113</v>
      </c>
      <c r="R238" s="14">
        <f t="shared" si="15"/>
        <v>1221</v>
      </c>
    </row>
    <row r="239" spans="2:18" ht="19.899999999999999" customHeight="1" x14ac:dyDescent="0.2">
      <c r="B239" s="17"/>
      <c r="C239" s="14">
        <v>205</v>
      </c>
      <c r="E239" s="14">
        <v>30300</v>
      </c>
      <c r="J239" s="17"/>
      <c r="K239" s="14">
        <v>205</v>
      </c>
      <c r="L239" s="15">
        <v>1572</v>
      </c>
      <c r="M239" s="3">
        <v>0.1</v>
      </c>
      <c r="N239" s="2">
        <v>4.74</v>
      </c>
      <c r="O239" s="2">
        <f t="shared" si="13"/>
        <v>47.4</v>
      </c>
      <c r="P239" s="2">
        <f t="shared" si="12"/>
        <v>0.47400000000000003</v>
      </c>
      <c r="Q239" s="2">
        <f t="shared" si="14"/>
        <v>1.325952777777778</v>
      </c>
      <c r="R239" s="14">
        <f t="shared" si="15"/>
        <v>1227</v>
      </c>
    </row>
    <row r="240" spans="2:18" ht="19.899999999999999" customHeight="1" x14ac:dyDescent="0.2">
      <c r="B240" s="17"/>
      <c r="C240" s="14">
        <v>206</v>
      </c>
      <c r="E240" s="14">
        <v>30300</v>
      </c>
      <c r="J240" s="17"/>
      <c r="K240" s="14">
        <v>206</v>
      </c>
      <c r="L240" s="15">
        <v>1546</v>
      </c>
      <c r="M240" s="3">
        <v>0.1</v>
      </c>
      <c r="N240" s="2">
        <v>4.76</v>
      </c>
      <c r="O240" s="2">
        <f t="shared" si="13"/>
        <v>47.599999999999994</v>
      </c>
      <c r="P240" s="2">
        <f t="shared" si="12"/>
        <v>0.47599999999999998</v>
      </c>
      <c r="Q240" s="2">
        <f t="shared" si="14"/>
        <v>1.3338694444444446</v>
      </c>
      <c r="R240" s="14">
        <f t="shared" si="15"/>
        <v>1233</v>
      </c>
    </row>
    <row r="241" spans="2:18" ht="19.899999999999999" customHeight="1" x14ac:dyDescent="0.2">
      <c r="B241" s="17"/>
      <c r="C241" s="14">
        <v>207</v>
      </c>
      <c r="E241" s="14">
        <v>30400</v>
      </c>
      <c r="J241" s="17"/>
      <c r="K241" s="14">
        <v>207</v>
      </c>
      <c r="L241" s="15">
        <v>1520</v>
      </c>
      <c r="M241" s="3">
        <v>0.1</v>
      </c>
      <c r="N241" s="2">
        <v>4.7850000000000001</v>
      </c>
      <c r="O241" s="2">
        <f t="shared" si="13"/>
        <v>47.85</v>
      </c>
      <c r="P241" s="2">
        <f t="shared" si="12"/>
        <v>0.47850000000000004</v>
      </c>
      <c r="Q241" s="2">
        <f t="shared" si="14"/>
        <v>1.3418236111111113</v>
      </c>
      <c r="R241" s="14">
        <f t="shared" si="15"/>
        <v>1239</v>
      </c>
    </row>
    <row r="242" spans="2:18" ht="19.899999999999999" customHeight="1" x14ac:dyDescent="0.2">
      <c r="B242" s="17"/>
      <c r="C242" s="14">
        <v>208</v>
      </c>
      <c r="E242" s="14">
        <v>30300</v>
      </c>
      <c r="J242" s="17"/>
      <c r="K242" s="14">
        <v>208</v>
      </c>
      <c r="L242" s="15">
        <v>1493</v>
      </c>
      <c r="M242" s="3">
        <v>0.1</v>
      </c>
      <c r="N242" s="2">
        <v>4.8</v>
      </c>
      <c r="O242" s="2">
        <f t="shared" si="13"/>
        <v>47.999999999999993</v>
      </c>
      <c r="P242" s="2">
        <f t="shared" si="12"/>
        <v>0.48</v>
      </c>
      <c r="Q242" s="2">
        <f t="shared" si="14"/>
        <v>1.3498111111111113</v>
      </c>
      <c r="R242" s="14">
        <f t="shared" si="15"/>
        <v>1245</v>
      </c>
    </row>
    <row r="243" spans="2:18" ht="19.899999999999999" customHeight="1" x14ac:dyDescent="0.2">
      <c r="B243" s="17"/>
      <c r="C243" s="14">
        <v>209</v>
      </c>
      <c r="E243" s="14">
        <v>30300</v>
      </c>
      <c r="J243" s="17"/>
      <c r="K243" s="14">
        <v>209</v>
      </c>
      <c r="L243" s="15">
        <v>1468</v>
      </c>
      <c r="M243" s="3">
        <v>0.1</v>
      </c>
      <c r="N243" s="2">
        <v>4.83</v>
      </c>
      <c r="O243" s="2">
        <f t="shared" si="13"/>
        <v>48.3</v>
      </c>
      <c r="P243" s="2">
        <f t="shared" si="12"/>
        <v>0.48300000000000004</v>
      </c>
      <c r="Q243" s="2">
        <f t="shared" si="14"/>
        <v>1.3578361111111112</v>
      </c>
      <c r="R243" s="14">
        <f t="shared" si="15"/>
        <v>1251</v>
      </c>
    </row>
    <row r="244" spans="2:18" ht="19.899999999999999" customHeight="1" x14ac:dyDescent="0.2">
      <c r="B244" s="17"/>
      <c r="C244" s="14">
        <v>210</v>
      </c>
      <c r="E244" s="14">
        <v>30400</v>
      </c>
      <c r="J244" s="17"/>
      <c r="K244" s="14">
        <v>210</v>
      </c>
      <c r="L244" s="15">
        <v>1441</v>
      </c>
      <c r="M244" s="3">
        <v>0.1</v>
      </c>
      <c r="N244" s="2">
        <v>4.8550000000000004</v>
      </c>
      <c r="O244" s="2">
        <f t="shared" si="13"/>
        <v>48.550000000000004</v>
      </c>
      <c r="P244" s="2">
        <f t="shared" si="12"/>
        <v>0.48550000000000004</v>
      </c>
      <c r="Q244" s="2">
        <f t="shared" si="14"/>
        <v>1.3659069444444445</v>
      </c>
      <c r="R244" s="14">
        <f t="shared" si="15"/>
        <v>1257</v>
      </c>
    </row>
    <row r="245" spans="2:18" ht="19.899999999999999" customHeight="1" x14ac:dyDescent="0.2">
      <c r="B245" s="17"/>
      <c r="C245" s="14">
        <v>211</v>
      </c>
      <c r="E245" s="14">
        <v>30300</v>
      </c>
      <c r="J245" s="17"/>
      <c r="K245" s="14">
        <v>211</v>
      </c>
      <c r="L245" s="15">
        <v>1415</v>
      </c>
      <c r="M245" s="3">
        <v>0.1</v>
      </c>
      <c r="N245" s="2">
        <v>4.88</v>
      </c>
      <c r="O245" s="2">
        <f t="shared" si="13"/>
        <v>48.8</v>
      </c>
      <c r="P245" s="2">
        <f t="shared" si="12"/>
        <v>0.48799999999999999</v>
      </c>
      <c r="Q245" s="2">
        <f t="shared" si="14"/>
        <v>1.3740194444444445</v>
      </c>
      <c r="R245" s="14">
        <f t="shared" si="15"/>
        <v>1263</v>
      </c>
    </row>
    <row r="246" spans="2:18" ht="19.899999999999999" customHeight="1" x14ac:dyDescent="0.2">
      <c r="B246" s="17"/>
      <c r="C246" s="14">
        <v>212</v>
      </c>
      <c r="E246" s="14">
        <v>30300</v>
      </c>
      <c r="J246" s="17"/>
      <c r="K246" s="14">
        <v>212</v>
      </c>
      <c r="L246" s="15">
        <v>1389</v>
      </c>
      <c r="M246" s="3">
        <v>0.1</v>
      </c>
      <c r="N246" s="2">
        <v>4.91</v>
      </c>
      <c r="O246" s="2">
        <f t="shared" si="13"/>
        <v>49.1</v>
      </c>
      <c r="P246" s="2">
        <f t="shared" si="12"/>
        <v>0.49100000000000005</v>
      </c>
      <c r="Q246" s="2">
        <f t="shared" si="14"/>
        <v>1.3821777777777777</v>
      </c>
      <c r="R246" s="14">
        <f t="shared" si="15"/>
        <v>1269</v>
      </c>
    </row>
    <row r="247" spans="2:18" ht="19.899999999999999" customHeight="1" x14ac:dyDescent="0.2">
      <c r="B247" s="17"/>
      <c r="C247" s="14">
        <v>213</v>
      </c>
      <c r="E247" s="14">
        <v>30400</v>
      </c>
      <c r="J247" s="17"/>
      <c r="K247" s="14">
        <v>213</v>
      </c>
      <c r="L247" s="15">
        <v>1363</v>
      </c>
      <c r="M247" s="3">
        <v>0.1</v>
      </c>
      <c r="N247" s="2">
        <v>4.9350000000000005</v>
      </c>
      <c r="O247" s="2">
        <f t="shared" si="13"/>
        <v>49.35</v>
      </c>
      <c r="P247" s="2">
        <f t="shared" si="12"/>
        <v>0.49350000000000005</v>
      </c>
      <c r="Q247" s="2">
        <f t="shared" si="14"/>
        <v>1.3903819444444443</v>
      </c>
      <c r="R247" s="14">
        <f t="shared" si="15"/>
        <v>1275</v>
      </c>
    </row>
    <row r="248" spans="2:18" ht="19.899999999999999" customHeight="1" x14ac:dyDescent="0.2">
      <c r="B248" s="17"/>
      <c r="C248" s="14">
        <v>214</v>
      </c>
      <c r="E248" s="14">
        <v>30400</v>
      </c>
      <c r="J248" s="17"/>
      <c r="K248" s="14">
        <v>214</v>
      </c>
      <c r="L248" s="15">
        <v>1338</v>
      </c>
      <c r="M248" s="3">
        <v>0.1</v>
      </c>
      <c r="N248" s="2">
        <v>4.9749999999999996</v>
      </c>
      <c r="O248" s="2">
        <f t="shared" si="13"/>
        <v>49.749999999999993</v>
      </c>
      <c r="P248" s="2">
        <f t="shared" si="12"/>
        <v>0.4975</v>
      </c>
      <c r="Q248" s="2">
        <f t="shared" si="14"/>
        <v>1.3986402777777776</v>
      </c>
      <c r="R248" s="14">
        <f t="shared" si="15"/>
        <v>1281</v>
      </c>
    </row>
    <row r="249" spans="2:18" ht="19.899999999999999" customHeight="1" x14ac:dyDescent="0.2">
      <c r="B249" s="17"/>
      <c r="C249" s="14">
        <v>215</v>
      </c>
      <c r="E249" s="14">
        <v>30300</v>
      </c>
      <c r="J249" s="17"/>
      <c r="K249" s="14">
        <v>215</v>
      </c>
      <c r="L249" s="15">
        <v>1312</v>
      </c>
      <c r="M249" s="3">
        <v>0.1</v>
      </c>
      <c r="N249" s="2">
        <v>5</v>
      </c>
      <c r="O249" s="2">
        <f t="shared" si="13"/>
        <v>50</v>
      </c>
      <c r="P249" s="2">
        <f t="shared" si="12"/>
        <v>0.5</v>
      </c>
      <c r="Q249" s="2">
        <f t="shared" si="14"/>
        <v>1.4069527777777775</v>
      </c>
      <c r="R249" s="14">
        <f t="shared" si="15"/>
        <v>1287</v>
      </c>
    </row>
    <row r="250" spans="2:18" ht="19.899999999999999" customHeight="1" x14ac:dyDescent="0.2">
      <c r="B250" s="17"/>
      <c r="C250" s="14">
        <v>216</v>
      </c>
      <c r="E250" s="14">
        <v>30400</v>
      </c>
      <c r="J250" s="17"/>
      <c r="K250" s="14">
        <v>216</v>
      </c>
      <c r="L250" s="15">
        <v>1286</v>
      </c>
      <c r="M250" s="3">
        <v>0.1</v>
      </c>
      <c r="N250" s="2">
        <v>5.0250000000000004</v>
      </c>
      <c r="O250" s="2">
        <f t="shared" si="13"/>
        <v>50.25</v>
      </c>
      <c r="P250" s="2">
        <f t="shared" si="12"/>
        <v>0.50250000000000006</v>
      </c>
      <c r="Q250" s="2">
        <f t="shared" si="14"/>
        <v>1.4153069444444442</v>
      </c>
      <c r="R250" s="14">
        <f t="shared" si="15"/>
        <v>1293</v>
      </c>
    </row>
    <row r="251" spans="2:18" ht="19.899999999999999" customHeight="1" x14ac:dyDescent="0.2">
      <c r="B251" s="17"/>
      <c r="C251" s="14">
        <v>217</v>
      </c>
      <c r="E251" s="14">
        <v>30300</v>
      </c>
      <c r="J251" s="17"/>
      <c r="K251" s="14">
        <v>217</v>
      </c>
      <c r="L251" s="15">
        <v>1261</v>
      </c>
      <c r="M251" s="3">
        <v>0.1</v>
      </c>
      <c r="N251" s="2">
        <v>5.0649999999999995</v>
      </c>
      <c r="O251" s="2">
        <f t="shared" si="13"/>
        <v>50.649999999999991</v>
      </c>
      <c r="P251" s="2">
        <f t="shared" si="12"/>
        <v>0.50649999999999995</v>
      </c>
      <c r="Q251" s="2">
        <f t="shared" si="14"/>
        <v>1.4237152777777775</v>
      </c>
      <c r="R251" s="14">
        <f t="shared" si="15"/>
        <v>1299</v>
      </c>
    </row>
    <row r="252" spans="2:18" ht="19.899999999999999" customHeight="1" x14ac:dyDescent="0.2">
      <c r="B252" s="17"/>
      <c r="C252" s="14">
        <v>218</v>
      </c>
      <c r="E252" s="14">
        <v>30400</v>
      </c>
      <c r="J252" s="17"/>
      <c r="K252" s="14">
        <v>218</v>
      </c>
      <c r="L252" s="15">
        <v>1235</v>
      </c>
      <c r="M252" s="3">
        <v>0.1</v>
      </c>
      <c r="N252" s="2">
        <v>5.0949999999999998</v>
      </c>
      <c r="O252" s="2">
        <f t="shared" si="13"/>
        <v>50.949999999999996</v>
      </c>
      <c r="P252" s="2">
        <f t="shared" si="12"/>
        <v>0.50949999999999995</v>
      </c>
      <c r="Q252" s="2">
        <f t="shared" si="14"/>
        <v>1.4321819444444441</v>
      </c>
      <c r="R252" s="14">
        <f t="shared" si="15"/>
        <v>1305</v>
      </c>
    </row>
    <row r="253" spans="2:18" ht="19.899999999999999" customHeight="1" x14ac:dyDescent="0.2">
      <c r="B253" s="17"/>
      <c r="C253" s="14">
        <v>219</v>
      </c>
      <c r="E253" s="14">
        <v>30300</v>
      </c>
      <c r="J253" s="17"/>
      <c r="K253" s="14">
        <v>219</v>
      </c>
      <c r="L253" s="15">
        <v>1209</v>
      </c>
      <c r="M253" s="3">
        <v>0.1</v>
      </c>
      <c r="N253" s="2">
        <v>5.1349999999999998</v>
      </c>
      <c r="O253" s="2">
        <f t="shared" si="13"/>
        <v>51.349999999999994</v>
      </c>
      <c r="P253" s="2">
        <f t="shared" si="12"/>
        <v>0.51349999999999996</v>
      </c>
      <c r="Q253" s="2">
        <f t="shared" si="14"/>
        <v>1.440706944444444</v>
      </c>
      <c r="R253" s="14">
        <f t="shared" si="15"/>
        <v>1311</v>
      </c>
    </row>
    <row r="254" spans="2:18" ht="19.899999999999999" customHeight="1" x14ac:dyDescent="0.2">
      <c r="B254" s="17"/>
      <c r="C254" s="14">
        <v>220</v>
      </c>
      <c r="E254" s="14">
        <v>30300</v>
      </c>
      <c r="J254" s="17"/>
      <c r="K254" s="14">
        <v>220</v>
      </c>
      <c r="L254" s="15">
        <v>1184</v>
      </c>
      <c r="M254" s="3">
        <v>0.1</v>
      </c>
      <c r="N254" s="2">
        <v>5.16</v>
      </c>
      <c r="O254" s="2">
        <f t="shared" si="13"/>
        <v>51.6</v>
      </c>
      <c r="P254" s="2">
        <f t="shared" si="12"/>
        <v>0.51600000000000001</v>
      </c>
      <c r="Q254" s="2">
        <f t="shared" si="14"/>
        <v>1.4492861111111106</v>
      </c>
      <c r="R254" s="14">
        <f t="shared" si="15"/>
        <v>1317</v>
      </c>
    </row>
    <row r="255" spans="2:18" ht="19.899999999999999" customHeight="1" x14ac:dyDescent="0.2">
      <c r="B255" s="17"/>
      <c r="C255" s="14">
        <v>221</v>
      </c>
      <c r="E255" s="14">
        <v>30400</v>
      </c>
      <c r="J255" s="17"/>
      <c r="K255" s="14">
        <v>221</v>
      </c>
      <c r="L255" s="15">
        <v>1158</v>
      </c>
      <c r="M255" s="3">
        <v>0.1</v>
      </c>
      <c r="N255" s="2">
        <v>5.2050000000000001</v>
      </c>
      <c r="O255" s="2">
        <f t="shared" si="13"/>
        <v>52.05</v>
      </c>
      <c r="P255" s="2">
        <f t="shared" si="12"/>
        <v>0.52050000000000007</v>
      </c>
      <c r="Q255" s="2">
        <f t="shared" si="14"/>
        <v>1.4579236111111107</v>
      </c>
      <c r="R255" s="14">
        <f t="shared" si="15"/>
        <v>1323</v>
      </c>
    </row>
    <row r="256" spans="2:18" ht="19.899999999999999" customHeight="1" x14ac:dyDescent="0.2">
      <c r="B256" s="17"/>
      <c r="C256" s="14">
        <v>222</v>
      </c>
      <c r="E256" s="14">
        <v>30300</v>
      </c>
      <c r="J256" s="17"/>
      <c r="K256" s="14">
        <v>222</v>
      </c>
      <c r="L256" s="15">
        <v>1133</v>
      </c>
      <c r="M256" s="3">
        <v>0.1</v>
      </c>
      <c r="N256" s="2">
        <v>5.25</v>
      </c>
      <c r="O256" s="2">
        <f t="shared" si="13"/>
        <v>52.5</v>
      </c>
      <c r="P256" s="2">
        <f t="shared" si="12"/>
        <v>0.52500000000000002</v>
      </c>
      <c r="Q256" s="2">
        <f t="shared" si="14"/>
        <v>1.4666361111111106</v>
      </c>
      <c r="R256" s="14">
        <f t="shared" si="15"/>
        <v>1329</v>
      </c>
    </row>
    <row r="257" spans="2:18" ht="19.899999999999999" customHeight="1" x14ac:dyDescent="0.2">
      <c r="B257" s="17"/>
      <c r="C257" s="14">
        <v>223</v>
      </c>
      <c r="E257" s="14">
        <v>30400</v>
      </c>
      <c r="J257" s="17"/>
      <c r="K257" s="14">
        <v>223</v>
      </c>
      <c r="L257" s="15">
        <v>1108</v>
      </c>
      <c r="M257" s="3">
        <v>0.1</v>
      </c>
      <c r="N257" s="2">
        <v>5.28</v>
      </c>
      <c r="O257" s="2">
        <f t="shared" si="13"/>
        <v>52.8</v>
      </c>
      <c r="P257" s="2">
        <f t="shared" si="12"/>
        <v>0.52800000000000002</v>
      </c>
      <c r="Q257" s="2">
        <f t="shared" si="14"/>
        <v>1.4754111111111106</v>
      </c>
      <c r="R257" s="14">
        <f t="shared" si="15"/>
        <v>1335</v>
      </c>
    </row>
    <row r="258" spans="2:18" ht="19.899999999999999" customHeight="1" x14ac:dyDescent="0.2">
      <c r="B258" s="17"/>
      <c r="C258" s="14">
        <v>224</v>
      </c>
      <c r="E258" s="14">
        <v>30400</v>
      </c>
      <c r="J258" s="17"/>
      <c r="K258" s="14">
        <v>224</v>
      </c>
      <c r="L258" s="15">
        <v>1082</v>
      </c>
      <c r="M258" s="3">
        <v>0.1</v>
      </c>
      <c r="N258" s="2">
        <v>5.33</v>
      </c>
      <c r="O258" s="2">
        <f t="shared" si="13"/>
        <v>53.3</v>
      </c>
      <c r="P258" s="2">
        <f t="shared" si="12"/>
        <v>0.53300000000000003</v>
      </c>
      <c r="Q258" s="2">
        <f t="shared" si="14"/>
        <v>1.4842527777777772</v>
      </c>
      <c r="R258" s="14">
        <f t="shared" si="15"/>
        <v>1341</v>
      </c>
    </row>
    <row r="259" spans="2:18" ht="19.899999999999999" customHeight="1" x14ac:dyDescent="0.2">
      <c r="B259" s="17"/>
      <c r="C259" s="14">
        <v>225</v>
      </c>
      <c r="E259" s="14">
        <v>30300</v>
      </c>
      <c r="J259" s="17"/>
      <c r="K259" s="14">
        <v>225</v>
      </c>
      <c r="L259" s="15">
        <v>1057</v>
      </c>
      <c r="M259" s="3">
        <v>0.1</v>
      </c>
      <c r="N259" s="2">
        <v>5.3650000000000002</v>
      </c>
      <c r="O259" s="2">
        <f t="shared" si="13"/>
        <v>53.65</v>
      </c>
      <c r="P259" s="2">
        <f t="shared" si="12"/>
        <v>0.53650000000000009</v>
      </c>
      <c r="Q259" s="2">
        <f t="shared" si="14"/>
        <v>1.4931652777777773</v>
      </c>
      <c r="R259" s="14">
        <f t="shared" si="15"/>
        <v>1347</v>
      </c>
    </row>
    <row r="260" spans="2:18" ht="19.899999999999999" customHeight="1" x14ac:dyDescent="0.2">
      <c r="B260" s="17"/>
      <c r="C260" s="14">
        <v>226</v>
      </c>
      <c r="E260" s="14">
        <v>30300</v>
      </c>
      <c r="J260" s="17"/>
      <c r="K260" s="14">
        <v>226</v>
      </c>
      <c r="L260" s="15">
        <v>1032</v>
      </c>
      <c r="M260" s="3">
        <v>0.1</v>
      </c>
      <c r="N260" s="2">
        <v>5.415</v>
      </c>
      <c r="O260" s="2">
        <f t="shared" si="13"/>
        <v>54.15</v>
      </c>
      <c r="P260" s="2">
        <f t="shared" si="12"/>
        <v>0.54149999999999998</v>
      </c>
      <c r="Q260" s="2">
        <f t="shared" si="14"/>
        <v>1.5021486111111106</v>
      </c>
      <c r="R260" s="14">
        <f t="shared" si="15"/>
        <v>1353</v>
      </c>
    </row>
    <row r="261" spans="2:18" ht="19.899999999999999" customHeight="1" x14ac:dyDescent="0.2">
      <c r="B261" s="17"/>
      <c r="C261" s="14">
        <v>227</v>
      </c>
      <c r="E261" s="14">
        <v>30400</v>
      </c>
      <c r="J261" s="17"/>
      <c r="K261" s="14">
        <v>227</v>
      </c>
      <c r="L261" s="15">
        <v>1006</v>
      </c>
      <c r="M261" s="3">
        <v>0.1</v>
      </c>
      <c r="N261" s="2">
        <v>5.46</v>
      </c>
      <c r="O261" s="2">
        <f t="shared" si="13"/>
        <v>54.599999999999994</v>
      </c>
      <c r="P261" s="2">
        <f t="shared" si="12"/>
        <v>0.54600000000000004</v>
      </c>
      <c r="Q261" s="2">
        <f t="shared" si="14"/>
        <v>1.5112111111111106</v>
      </c>
      <c r="R261" s="14">
        <f t="shared" si="15"/>
        <v>1359</v>
      </c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17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17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17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17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17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17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17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17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17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17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17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17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17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17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17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17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17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17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17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17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17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17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17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17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17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17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17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17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17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17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17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17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17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17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17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17"/>
      <c r="C685" s="2"/>
      <c r="F685" s="14"/>
      <c r="J685" s="17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17"/>
      <c r="C686" s="2"/>
      <c r="F686" s="14"/>
      <c r="J686" s="17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17"/>
      <c r="C687" s="2"/>
      <c r="F687" s="14"/>
      <c r="J687" s="17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17"/>
      <c r="C688" s="2"/>
      <c r="F688" s="14"/>
      <c r="J688" s="17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17"/>
      <c r="C689" s="2"/>
      <c r="F689" s="14"/>
      <c r="J689" s="17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17"/>
      <c r="C690" s="2"/>
      <c r="F690" s="14"/>
      <c r="J690" s="17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17"/>
      <c r="C691" s="2"/>
      <c r="F691" s="14"/>
      <c r="J691" s="17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17"/>
      <c r="C692" s="2"/>
      <c r="F692" s="14"/>
      <c r="J692" s="17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17"/>
      <c r="C693" s="2"/>
      <c r="F693" s="14"/>
      <c r="J693" s="17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17"/>
      <c r="C694" s="2"/>
      <c r="F694" s="14"/>
      <c r="J694" s="17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17"/>
      <c r="C695" s="2"/>
      <c r="F695" s="14"/>
      <c r="J695" s="17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17"/>
      <c r="C696" s="2"/>
      <c r="F696" s="14"/>
      <c r="J696" s="17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17"/>
      <c r="C697" s="2"/>
      <c r="F697" s="14"/>
      <c r="J697" s="17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17"/>
      <c r="C698" s="2"/>
      <c r="F698" s="14"/>
      <c r="J698" s="17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17"/>
      <c r="C699" s="2"/>
      <c r="F699" s="14"/>
      <c r="J699" s="17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17"/>
      <c r="C700" s="2"/>
      <c r="F700" s="14"/>
      <c r="J700" s="17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17"/>
      <c r="C701" s="2"/>
      <c r="F701" s="14"/>
      <c r="J701" s="17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17"/>
      <c r="C702" s="2"/>
      <c r="F702" s="14"/>
      <c r="J702" s="17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17"/>
      <c r="C703" s="2"/>
      <c r="F703" s="14"/>
      <c r="J703" s="17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17"/>
      <c r="C704" s="2"/>
      <c r="F704" s="14"/>
      <c r="J704" s="17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17"/>
      <c r="C705" s="2"/>
      <c r="F705" s="14"/>
      <c r="J705" s="17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17"/>
      <c r="C706" s="2"/>
      <c r="F706" s="14"/>
      <c r="J706" s="17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17"/>
      <c r="C707" s="2"/>
      <c r="F707" s="14"/>
      <c r="J707" s="17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17"/>
      <c r="C708" s="2"/>
      <c r="F708" s="14"/>
      <c r="J708" s="17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17"/>
      <c r="C709" s="2"/>
      <c r="F709" s="14"/>
      <c r="J709" s="17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17"/>
      <c r="C710" s="2"/>
      <c r="F710" s="14"/>
      <c r="J710" s="17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17"/>
      <c r="C711" s="2"/>
      <c r="F711" s="14"/>
      <c r="J711" s="17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17"/>
      <c r="C712" s="2"/>
      <c r="F712" s="14"/>
      <c r="J712" s="17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17"/>
      <c r="C713" s="2"/>
      <c r="F713" s="14"/>
      <c r="J713" s="17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17"/>
      <c r="C714" s="2"/>
      <c r="F714" s="14"/>
      <c r="J714" s="17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17"/>
      <c r="C715" s="2"/>
      <c r="F715" s="14"/>
      <c r="J715" s="17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17"/>
      <c r="C716" s="2"/>
      <c r="F716" s="14"/>
      <c r="J716" s="17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17"/>
      <c r="C717" s="2"/>
      <c r="F717" s="14"/>
      <c r="J717" s="17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17"/>
      <c r="C718" s="2"/>
      <c r="F718" s="14"/>
      <c r="J718" s="17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17"/>
      <c r="C719" s="2"/>
      <c r="F719" s="14"/>
      <c r="J719" s="17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17"/>
      <c r="C720" s="2"/>
      <c r="F720" s="14"/>
      <c r="J720" s="17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17"/>
      <c r="C721" s="2"/>
      <c r="F721" s="14"/>
      <c r="J721" s="17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17"/>
      <c r="C722" s="2"/>
      <c r="F722" s="14"/>
      <c r="J722" s="17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17"/>
      <c r="C723" s="2"/>
      <c r="F723" s="14"/>
      <c r="J723" s="17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17"/>
      <c r="C724" s="2"/>
      <c r="F724" s="14"/>
      <c r="J724" s="17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17"/>
      <c r="C725" s="2"/>
      <c r="F725" s="14"/>
      <c r="J725" s="17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17"/>
      <c r="C726" s="2"/>
      <c r="F726" s="14"/>
      <c r="J726" s="17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17"/>
      <c r="C727" s="2"/>
      <c r="F727" s="14"/>
      <c r="J727" s="17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17"/>
      <c r="C728" s="2"/>
      <c r="F728" s="14"/>
      <c r="J728" s="17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17"/>
      <c r="C729" s="2"/>
      <c r="F729" s="14"/>
      <c r="J729" s="17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17"/>
      <c r="C730" s="2"/>
      <c r="F730" s="14"/>
      <c r="J730" s="17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17"/>
      <c r="C731" s="2"/>
      <c r="F731" s="14"/>
      <c r="J731" s="17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17"/>
      <c r="C732" s="2"/>
      <c r="F732" s="14"/>
      <c r="J732" s="17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17"/>
      <c r="C733" s="2"/>
      <c r="F733" s="14"/>
      <c r="J733" s="17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17"/>
      <c r="C734" s="2"/>
      <c r="F734" s="14"/>
      <c r="J734" s="17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17"/>
      <c r="C735" s="2"/>
      <c r="F735" s="14"/>
      <c r="J735" s="17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17"/>
      <c r="C736" s="2"/>
      <c r="F736" s="14"/>
      <c r="J736" s="17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17"/>
      <c r="C737" s="2"/>
      <c r="F737" s="14"/>
      <c r="J737" s="17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17"/>
      <c r="C738" s="2"/>
      <c r="F738" s="14"/>
      <c r="J738" s="17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17"/>
      <c r="C739" s="2"/>
      <c r="F739" s="14"/>
      <c r="J739" s="17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17"/>
      <c r="C740" s="2"/>
      <c r="F740" s="14"/>
      <c r="J740" s="17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17"/>
      <c r="C741" s="2"/>
      <c r="F741" s="14"/>
      <c r="J741" s="17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17"/>
      <c r="C742" s="2"/>
      <c r="F742" s="14"/>
      <c r="J742" s="17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17"/>
      <c r="C743" s="2"/>
      <c r="F743" s="14"/>
      <c r="J743" s="17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17"/>
      <c r="C744" s="2"/>
      <c r="F744" s="14"/>
      <c r="J744" s="17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17"/>
      <c r="C745" s="2"/>
      <c r="F745" s="14"/>
      <c r="J745" s="17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17"/>
      <c r="C746" s="2"/>
      <c r="F746" s="14"/>
      <c r="J746" s="17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17"/>
      <c r="C747" s="2"/>
      <c r="F747" s="14"/>
      <c r="J747" s="17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17"/>
      <c r="C748" s="2"/>
      <c r="F748" s="14"/>
      <c r="J748" s="17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17"/>
      <c r="C749" s="2"/>
      <c r="F749" s="14"/>
      <c r="J749" s="17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17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17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17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17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17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17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17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17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17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17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17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17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17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17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17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17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17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17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17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17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17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1.0149999999999999</v>
      </c>
      <c r="D16" s="44">
        <v>1.0229999999999999</v>
      </c>
      <c r="E16" s="12" t="s">
        <v>88</v>
      </c>
      <c r="F16" s="39" t="s">
        <v>83</v>
      </c>
      <c r="G16" s="46">
        <f>G17*G18</f>
        <v>6.4429482619884437</v>
      </c>
      <c r="H16" s="47">
        <f>H17*H18</f>
        <v>0.72693922474624006</v>
      </c>
      <c r="I16" s="12" t="s">
        <v>71</v>
      </c>
      <c r="J16" s="39" t="s">
        <v>83</v>
      </c>
      <c r="K16" s="46">
        <f>K17*K18</f>
        <v>36.819151144229338</v>
      </c>
      <c r="L16" s="47">
        <f>L17*L18</f>
        <v>40.571221014446131</v>
      </c>
      <c r="M16" s="12" t="s">
        <v>71</v>
      </c>
      <c r="N16" s="39" t="s">
        <v>86</v>
      </c>
      <c r="O16" s="55">
        <f>MAX(Q34:Q1960)*3.6/G19*-1*(18/14)</f>
        <v>5.563180997433304</v>
      </c>
      <c r="P16" s="25" t="s">
        <v>16</v>
      </c>
      <c r="Q16" s="55">
        <f>MAX(Q34:Q1960)*3.6/G29*-1*(18/14)</f>
        <v>5.3778514933121615</v>
      </c>
    </row>
    <row r="17" spans="2:32" ht="19.899999999999999" customHeight="1" x14ac:dyDescent="0.2">
      <c r="B17" s="39" t="s">
        <v>45</v>
      </c>
      <c r="C17" s="45">
        <v>75.599999999999994</v>
      </c>
      <c r="D17" s="45">
        <v>75.900000000000006</v>
      </c>
      <c r="E17" s="12" t="s">
        <v>87</v>
      </c>
      <c r="F17" s="39" t="s">
        <v>84</v>
      </c>
      <c r="G17" s="46">
        <f>(1.3552*L34/1000^2+183.73*L34/1000)/1000/18*(18+61)</f>
        <v>6.4429482619884437</v>
      </c>
      <c r="H17" s="47">
        <f>(1.3552*(MIN(L34:L2002)/1000)^2+183.73*(MIN(L34:L2002)/1000))/1000/18*(18+61)</f>
        <v>0.80413631056000001</v>
      </c>
      <c r="I17" s="12" t="s">
        <v>91</v>
      </c>
      <c r="J17" s="39" t="s">
        <v>84</v>
      </c>
      <c r="K17" s="46">
        <f>(1.3552*E34/1000^2+183.73*E34/1000)/1000/18*(18+61)</f>
        <v>24.191295101333335</v>
      </c>
      <c r="L17" s="47">
        <f>(1.3552*MAX(E34:E1002)/1000^2+183.73*(MAX(E34:E1002)/1000))/1000/18*(18+61)</f>
        <v>24.997671604711112</v>
      </c>
      <c r="M17" s="12" t="s">
        <v>91</v>
      </c>
      <c r="N17" s="25"/>
      <c r="O17" s="46">
        <f>O16/3.6</f>
        <v>1.5453280548425843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0.90400000000000003</v>
      </c>
      <c r="I18" s="12" t="s">
        <v>88</v>
      </c>
      <c r="J18" s="39" t="s">
        <v>85</v>
      </c>
      <c r="K18" s="44">
        <v>1.522</v>
      </c>
      <c r="L18" s="48">
        <v>1.623</v>
      </c>
      <c r="M18" s="12" t="s">
        <v>88</v>
      </c>
      <c r="N18" s="39" t="s">
        <v>18</v>
      </c>
      <c r="O18" s="43">
        <f>(G19/18*96485)*-1</f>
        <v>6981.1282526368877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-1.3023818059539201</v>
      </c>
      <c r="H19" s="80"/>
      <c r="I19" s="12" t="s">
        <v>71</v>
      </c>
      <c r="J19" s="39" t="s">
        <v>72</v>
      </c>
      <c r="K19" s="80">
        <f>L16/(18+61)*18-K16/(18+61)*18</f>
        <v>0.85490199574559789</v>
      </c>
      <c r="L19" s="80"/>
      <c r="M19" s="12" t="s">
        <v>71</v>
      </c>
      <c r="N19" s="39" t="s">
        <v>19</v>
      </c>
      <c r="O19" s="43">
        <f>MAX(R33:R1048576)*10</f>
        <v>14190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0.49197521160231766</v>
      </c>
      <c r="P20" s="25"/>
      <c r="Q20" s="49">
        <f>(G29*-1/18*96485)/O19</f>
        <v>0.5089294770965469</v>
      </c>
    </row>
    <row r="21" spans="2:32" ht="19.899999999999999" customHeight="1" x14ac:dyDescent="0.2">
      <c r="B21" s="9" t="s">
        <v>82</v>
      </c>
      <c r="C21" s="42">
        <v>7.87</v>
      </c>
      <c r="D21" s="44">
        <v>7.85</v>
      </c>
      <c r="E21" s="25"/>
      <c r="F21" s="9" t="s">
        <v>82</v>
      </c>
      <c r="G21" s="42">
        <v>8.02</v>
      </c>
      <c r="H21" s="42">
        <v>8.8000000000000007</v>
      </c>
      <c r="I21" s="25"/>
      <c r="J21" s="9" t="s">
        <v>82</v>
      </c>
      <c r="K21" s="42">
        <v>8.68</v>
      </c>
      <c r="L21" s="42">
        <v>8.7200000000000006</v>
      </c>
      <c r="M21" s="25"/>
      <c r="N21" s="39" t="s">
        <v>21</v>
      </c>
      <c r="O21" s="49">
        <f>ABS(K19/G19)</f>
        <v>0.65641426487790278</v>
      </c>
      <c r="P21" s="25"/>
      <c r="Q21" s="49">
        <f>K29/G29*-1</f>
        <v>1.0144411191867364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0.8751912512934219</v>
      </c>
      <c r="P22" s="25"/>
      <c r="Q22" s="49">
        <f>1-H28/G28</f>
        <v>0.90359758551307845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1.0333333333333332</v>
      </c>
      <c r="P23" s="25"/>
      <c r="Q23" s="50">
        <f>L28/$K$28</f>
        <v>1.1462502193667683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2466</v>
      </c>
      <c r="D27" s="42">
        <v>2744</v>
      </c>
      <c r="E27" s="12" t="s">
        <v>89</v>
      </c>
      <c r="F27" s="39" t="s">
        <v>64</v>
      </c>
      <c r="G27" s="42">
        <v>1491</v>
      </c>
      <c r="H27" s="42">
        <v>159</v>
      </c>
      <c r="I27" s="12" t="s">
        <v>89</v>
      </c>
      <c r="J27" s="39" t="s">
        <v>64</v>
      </c>
      <c r="K27" s="42">
        <v>6140</v>
      </c>
      <c r="L27" s="42">
        <v>6600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2502.9899999999998</v>
      </c>
      <c r="D28" s="43">
        <f>D27*D16</f>
        <v>2807.1119999999996</v>
      </c>
      <c r="E28" s="12" t="s">
        <v>90</v>
      </c>
      <c r="F28" s="39" t="s">
        <v>67</v>
      </c>
      <c r="G28" s="43">
        <f>G27*G18</f>
        <v>1491</v>
      </c>
      <c r="H28" s="43">
        <f>H27*H18</f>
        <v>143.73599999999999</v>
      </c>
      <c r="I28" s="12" t="s">
        <v>90</v>
      </c>
      <c r="J28" s="39" t="s">
        <v>67</v>
      </c>
      <c r="K28" s="43">
        <f>K27*K18</f>
        <v>9345.08</v>
      </c>
      <c r="L28" s="43">
        <f>L27*L18</f>
        <v>10711.8</v>
      </c>
      <c r="M28" s="12" t="s">
        <v>90</v>
      </c>
      <c r="N28" s="39" t="s">
        <v>68</v>
      </c>
      <c r="O28" s="46">
        <f>(C16*C27+G18*G27+K18*K27)/1000</f>
        <v>13.33907</v>
      </c>
      <c r="P28" s="43">
        <f>(C16+G18+K18)*1000</f>
        <v>3537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0.30412199999999984</v>
      </c>
      <c r="D29" s="80"/>
      <c r="E29" s="12" t="s">
        <v>71</v>
      </c>
      <c r="F29" s="39" t="s">
        <v>72</v>
      </c>
      <c r="G29" s="80">
        <f>(H28-G28)/1000</f>
        <v>-1.347264</v>
      </c>
      <c r="H29" s="80"/>
      <c r="I29" s="12" t="s">
        <v>71</v>
      </c>
      <c r="J29" s="39" t="s">
        <v>72</v>
      </c>
      <c r="K29" s="80">
        <f>(L28-K28)/1000</f>
        <v>1.3667199999999993</v>
      </c>
      <c r="L29" s="80"/>
      <c r="M29" s="12" t="s">
        <v>71</v>
      </c>
      <c r="N29" s="39" t="s">
        <v>73</v>
      </c>
      <c r="O29" s="46">
        <f>(D16*D27+H18*H27+L18*L27)/1000</f>
        <v>13.662647999999999</v>
      </c>
      <c r="P29" s="43">
        <f>(D16+H18+L18)*1000</f>
        <v>3550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8.0000000000000071</v>
      </c>
      <c r="D30" s="80"/>
      <c r="E30" s="12" t="s">
        <v>71</v>
      </c>
      <c r="F30" s="39" t="s">
        <v>76</v>
      </c>
      <c r="G30" s="80">
        <f>(H18-G18)*1000</f>
        <v>-95.999999999999972</v>
      </c>
      <c r="H30" s="80"/>
      <c r="I30" s="12" t="s">
        <v>71</v>
      </c>
      <c r="J30" s="39" t="s">
        <v>76</v>
      </c>
      <c r="K30" s="80">
        <f>(L18-K18)*1000</f>
        <v>100.99999999999997</v>
      </c>
      <c r="L30" s="80"/>
      <c r="M30" s="12" t="s">
        <v>71</v>
      </c>
      <c r="N30" s="39" t="s">
        <v>77</v>
      </c>
      <c r="O30" s="49">
        <f>(O29-O28)/O28</f>
        <v>2.425791303291755E-2</v>
      </c>
      <c r="P30" s="49">
        <f>(P29-P28)/P28</f>
        <v>3.6754311563471868E-3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0.22573304118569176</v>
      </c>
      <c r="N32" s="2">
        <f>AVERAGE(N35:N500)</f>
        <v>3.9746905766526011</v>
      </c>
      <c r="O32" s="2">
        <f>AVERAGE(O35:O500)</f>
        <v>39.746905766526041</v>
      </c>
      <c r="P32" s="2">
        <f>AVERAGE(P35:P500)</f>
        <v>0.39746905766526064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30000</v>
      </c>
      <c r="J34" s="17"/>
      <c r="K34" s="14">
        <v>0</v>
      </c>
      <c r="L34" s="15">
        <v>7990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30000</v>
      </c>
      <c r="J35" s="17"/>
      <c r="K35" s="14">
        <v>1</v>
      </c>
      <c r="L35" s="15">
        <v>8000</v>
      </c>
      <c r="M35" s="3">
        <v>0.1</v>
      </c>
      <c r="N35" s="2">
        <v>3.3633333333333333</v>
      </c>
      <c r="O35" s="2">
        <f t="shared" ref="O35:O98" si="1">N35/M35</f>
        <v>33.633333333333333</v>
      </c>
      <c r="P35" s="2">
        <f t="shared" si="0"/>
        <v>0.33633333333333337</v>
      </c>
      <c r="Q35" s="2">
        <f t="shared" ref="Q35:Q98" si="2">AVERAGE(P35,P34)*(K35-K34)/60+Q34</f>
        <v>2.8027777777777782E-3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30000</v>
      </c>
      <c r="J36" s="17"/>
      <c r="K36" s="14">
        <v>2</v>
      </c>
      <c r="L36" s="15">
        <v>7960</v>
      </c>
      <c r="M36" s="3">
        <v>0.1</v>
      </c>
      <c r="N36" s="2">
        <v>3.4400000000000004</v>
      </c>
      <c r="O36" s="2">
        <f t="shared" si="1"/>
        <v>34.4</v>
      </c>
      <c r="P36" s="2">
        <f t="shared" si="0"/>
        <v>0.34400000000000008</v>
      </c>
      <c r="Q36" s="2">
        <f t="shared" si="2"/>
        <v>8.4722222222222247E-3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30000</v>
      </c>
      <c r="J37" s="17"/>
      <c r="K37" s="14">
        <v>3</v>
      </c>
      <c r="L37" s="15">
        <v>7910</v>
      </c>
      <c r="M37" s="3">
        <v>0.1</v>
      </c>
      <c r="N37" s="2">
        <v>3.4450000000000003</v>
      </c>
      <c r="O37" s="2">
        <f t="shared" si="1"/>
        <v>34.450000000000003</v>
      </c>
      <c r="P37" s="2">
        <f t="shared" si="0"/>
        <v>0.34450000000000003</v>
      </c>
      <c r="Q37" s="2">
        <f t="shared" si="2"/>
        <v>1.4209722222222226E-2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30000</v>
      </c>
      <c r="J38" s="17"/>
      <c r="K38" s="14">
        <v>4</v>
      </c>
      <c r="L38" s="15">
        <v>7880</v>
      </c>
      <c r="M38" s="3">
        <v>0.1</v>
      </c>
      <c r="N38" s="2">
        <v>3.45</v>
      </c>
      <c r="O38" s="2">
        <f t="shared" si="1"/>
        <v>34.5</v>
      </c>
      <c r="P38" s="2">
        <f t="shared" si="0"/>
        <v>0.34500000000000003</v>
      </c>
      <c r="Q38" s="2">
        <f t="shared" si="2"/>
        <v>1.995555555555556E-2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30100</v>
      </c>
      <c r="J39" s="17"/>
      <c r="K39" s="14">
        <v>5</v>
      </c>
      <c r="L39" s="15">
        <v>7830</v>
      </c>
      <c r="M39" s="3">
        <v>0.1</v>
      </c>
      <c r="N39" s="2">
        <v>3.4550000000000001</v>
      </c>
      <c r="O39" s="2">
        <f t="shared" si="1"/>
        <v>34.549999999999997</v>
      </c>
      <c r="P39" s="2">
        <f t="shared" si="0"/>
        <v>0.34550000000000003</v>
      </c>
      <c r="Q39" s="2">
        <f t="shared" si="2"/>
        <v>2.5709722222222228E-2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30100</v>
      </c>
      <c r="J40" s="17"/>
      <c r="K40" s="14">
        <v>6</v>
      </c>
      <c r="L40" s="15">
        <v>7800</v>
      </c>
      <c r="M40" s="3">
        <v>0.1</v>
      </c>
      <c r="N40" s="2">
        <v>3.45</v>
      </c>
      <c r="O40" s="2">
        <f t="shared" si="1"/>
        <v>34.5</v>
      </c>
      <c r="P40" s="2">
        <f t="shared" si="0"/>
        <v>0.34500000000000003</v>
      </c>
      <c r="Q40" s="2">
        <f t="shared" si="2"/>
        <v>3.1463888888888895E-2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30100</v>
      </c>
      <c r="J41" s="17"/>
      <c r="K41" s="14">
        <v>7</v>
      </c>
      <c r="L41" s="15">
        <v>7760</v>
      </c>
      <c r="M41" s="3">
        <v>0.1</v>
      </c>
      <c r="N41" s="2">
        <v>3.4550000000000001</v>
      </c>
      <c r="O41" s="2">
        <f t="shared" si="1"/>
        <v>34.549999999999997</v>
      </c>
      <c r="P41" s="2">
        <f t="shared" si="0"/>
        <v>0.34550000000000003</v>
      </c>
      <c r="Q41" s="2">
        <f t="shared" si="2"/>
        <v>3.721805555555556E-2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30100</v>
      </c>
      <c r="J42" s="17"/>
      <c r="K42" s="14">
        <v>8</v>
      </c>
      <c r="L42" s="15">
        <v>7720</v>
      </c>
      <c r="M42" s="3">
        <v>0.1</v>
      </c>
      <c r="N42" s="2">
        <v>3.4550000000000001</v>
      </c>
      <c r="O42" s="2">
        <f t="shared" si="1"/>
        <v>34.549999999999997</v>
      </c>
      <c r="P42" s="2">
        <f t="shared" si="0"/>
        <v>0.34550000000000003</v>
      </c>
      <c r="Q42" s="2">
        <f t="shared" si="2"/>
        <v>4.2976388888888897E-2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30100</v>
      </c>
      <c r="J43" s="17"/>
      <c r="K43" s="14">
        <v>9</v>
      </c>
      <c r="L43" s="15">
        <v>7680</v>
      </c>
      <c r="M43" s="3">
        <v>0.1</v>
      </c>
      <c r="N43" s="2">
        <v>3.45</v>
      </c>
      <c r="O43" s="2">
        <f t="shared" si="1"/>
        <v>34.5</v>
      </c>
      <c r="P43" s="2">
        <f t="shared" si="0"/>
        <v>0.34500000000000003</v>
      </c>
      <c r="Q43" s="2">
        <f t="shared" si="2"/>
        <v>4.8730555555555569E-2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30100</v>
      </c>
      <c r="J44" s="17"/>
      <c r="K44" s="14">
        <v>10</v>
      </c>
      <c r="L44" s="15">
        <v>7640</v>
      </c>
      <c r="M44" s="3">
        <v>0.1</v>
      </c>
      <c r="N44" s="2">
        <v>3.4550000000000001</v>
      </c>
      <c r="O44" s="2">
        <f t="shared" si="1"/>
        <v>34.549999999999997</v>
      </c>
      <c r="P44" s="2">
        <f t="shared" si="0"/>
        <v>0.34550000000000003</v>
      </c>
      <c r="Q44" s="2">
        <f t="shared" si="2"/>
        <v>5.448472222222224E-2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30100</v>
      </c>
      <c r="J45" s="17"/>
      <c r="K45" s="14">
        <v>11</v>
      </c>
      <c r="L45" s="15">
        <v>7600</v>
      </c>
      <c r="M45" s="3">
        <v>0.1</v>
      </c>
      <c r="N45" s="2">
        <v>3.46</v>
      </c>
      <c r="O45" s="2">
        <f t="shared" si="1"/>
        <v>34.599999999999994</v>
      </c>
      <c r="P45" s="2">
        <f t="shared" si="0"/>
        <v>0.34600000000000003</v>
      </c>
      <c r="Q45" s="2">
        <f t="shared" si="2"/>
        <v>6.0247222222222244E-2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30100</v>
      </c>
      <c r="J46" s="17"/>
      <c r="K46" s="14">
        <v>12</v>
      </c>
      <c r="L46" s="15">
        <v>7570</v>
      </c>
      <c r="M46" s="3">
        <v>0.1</v>
      </c>
      <c r="N46" s="2">
        <v>3.45</v>
      </c>
      <c r="O46" s="2">
        <f t="shared" si="1"/>
        <v>34.5</v>
      </c>
      <c r="P46" s="2">
        <f t="shared" si="0"/>
        <v>0.34500000000000003</v>
      </c>
      <c r="Q46" s="2">
        <f t="shared" si="2"/>
        <v>6.6005555555555581E-2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30100</v>
      </c>
      <c r="J47" s="17"/>
      <c r="K47" s="14">
        <v>13</v>
      </c>
      <c r="L47" s="15">
        <v>7530</v>
      </c>
      <c r="M47" s="3">
        <v>0.1</v>
      </c>
      <c r="N47" s="2">
        <v>3.45</v>
      </c>
      <c r="O47" s="2">
        <f t="shared" si="1"/>
        <v>34.5</v>
      </c>
      <c r="P47" s="2">
        <f t="shared" si="0"/>
        <v>0.34500000000000003</v>
      </c>
      <c r="Q47" s="2">
        <f t="shared" si="2"/>
        <v>7.1755555555555586E-2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30100</v>
      </c>
      <c r="J48" s="17"/>
      <c r="K48" s="14">
        <v>14</v>
      </c>
      <c r="L48" s="15">
        <v>7490</v>
      </c>
      <c r="M48" s="3">
        <v>0.1</v>
      </c>
      <c r="N48" s="2">
        <v>3.44</v>
      </c>
      <c r="O48" s="2">
        <f t="shared" si="1"/>
        <v>34.4</v>
      </c>
      <c r="P48" s="2">
        <f t="shared" si="0"/>
        <v>0.34400000000000003</v>
      </c>
      <c r="Q48" s="2">
        <f t="shared" si="2"/>
        <v>7.7497222222222259E-2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30200</v>
      </c>
      <c r="J49" s="17"/>
      <c r="K49" s="14">
        <v>15</v>
      </c>
      <c r="L49" s="15">
        <v>7450</v>
      </c>
      <c r="M49" s="3">
        <v>0.1</v>
      </c>
      <c r="N49" s="2">
        <v>3.45</v>
      </c>
      <c r="O49" s="2">
        <f t="shared" si="1"/>
        <v>34.5</v>
      </c>
      <c r="P49" s="2">
        <f t="shared" si="0"/>
        <v>0.34500000000000003</v>
      </c>
      <c r="Q49" s="2">
        <f t="shared" si="2"/>
        <v>8.3238888888888932E-2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30200</v>
      </c>
      <c r="J50" s="17"/>
      <c r="K50" s="14">
        <v>16</v>
      </c>
      <c r="L50" s="15">
        <v>7420</v>
      </c>
      <c r="M50" s="3">
        <v>0.1</v>
      </c>
      <c r="N50" s="2">
        <v>3.4550000000000001</v>
      </c>
      <c r="O50" s="2">
        <f t="shared" si="1"/>
        <v>34.549999999999997</v>
      </c>
      <c r="P50" s="2">
        <f t="shared" si="0"/>
        <v>0.34550000000000003</v>
      </c>
      <c r="Q50" s="2">
        <f t="shared" si="2"/>
        <v>8.8993055555555603E-2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30200</v>
      </c>
      <c r="J51" s="17"/>
      <c r="K51" s="14">
        <v>17</v>
      </c>
      <c r="L51" s="15">
        <v>7380</v>
      </c>
      <c r="M51" s="3">
        <v>0.1</v>
      </c>
      <c r="N51" s="2">
        <v>3.4450000000000003</v>
      </c>
      <c r="O51" s="2">
        <f t="shared" si="1"/>
        <v>34.450000000000003</v>
      </c>
      <c r="P51" s="2">
        <f t="shared" si="0"/>
        <v>0.34450000000000003</v>
      </c>
      <c r="Q51" s="2">
        <f t="shared" si="2"/>
        <v>9.4743055555555608E-2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30200</v>
      </c>
      <c r="J52" s="17"/>
      <c r="K52" s="14">
        <v>18</v>
      </c>
      <c r="L52" s="15">
        <v>7340</v>
      </c>
      <c r="M52" s="3">
        <v>0.1</v>
      </c>
      <c r="N52" s="2">
        <v>3.46</v>
      </c>
      <c r="O52" s="2">
        <f t="shared" si="1"/>
        <v>34.599999999999994</v>
      </c>
      <c r="P52" s="2">
        <f t="shared" si="0"/>
        <v>0.34600000000000003</v>
      </c>
      <c r="Q52" s="2">
        <f t="shared" si="2"/>
        <v>0.10049722222222228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30200</v>
      </c>
      <c r="J53" s="17"/>
      <c r="K53" s="14">
        <v>19</v>
      </c>
      <c r="L53" s="15">
        <v>7310</v>
      </c>
      <c r="M53" s="3">
        <v>0.1</v>
      </c>
      <c r="N53" s="2">
        <v>3.44</v>
      </c>
      <c r="O53" s="2">
        <f t="shared" si="1"/>
        <v>34.4</v>
      </c>
      <c r="P53" s="2">
        <f t="shared" si="0"/>
        <v>0.34400000000000003</v>
      </c>
      <c r="Q53" s="2">
        <f t="shared" si="2"/>
        <v>0.10624722222222228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30200</v>
      </c>
      <c r="J54" s="17"/>
      <c r="K54" s="14">
        <v>20</v>
      </c>
      <c r="L54" s="15">
        <v>7270</v>
      </c>
      <c r="M54" s="3">
        <v>0.1</v>
      </c>
      <c r="N54" s="2">
        <v>3.46</v>
      </c>
      <c r="O54" s="2">
        <f t="shared" si="1"/>
        <v>34.599999999999994</v>
      </c>
      <c r="P54" s="2">
        <f t="shared" si="0"/>
        <v>0.34600000000000003</v>
      </c>
      <c r="Q54" s="2">
        <f t="shared" si="2"/>
        <v>0.11199722222222229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30200</v>
      </c>
      <c r="J55" s="17"/>
      <c r="K55" s="14">
        <v>21</v>
      </c>
      <c r="L55" s="15">
        <v>7230</v>
      </c>
      <c r="M55" s="3">
        <v>0.1</v>
      </c>
      <c r="N55" s="2">
        <v>3.45</v>
      </c>
      <c r="O55" s="2">
        <f t="shared" si="1"/>
        <v>34.5</v>
      </c>
      <c r="P55" s="2">
        <f t="shared" si="0"/>
        <v>0.34500000000000003</v>
      </c>
      <c r="Q55" s="2">
        <f t="shared" si="2"/>
        <v>0.11775555555555563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30200</v>
      </c>
      <c r="J56" s="17"/>
      <c r="K56" s="14">
        <v>22</v>
      </c>
      <c r="L56" s="15">
        <v>7200</v>
      </c>
      <c r="M56" s="3">
        <v>0.1</v>
      </c>
      <c r="N56" s="2">
        <v>3.45</v>
      </c>
      <c r="O56" s="2">
        <f t="shared" si="1"/>
        <v>34.5</v>
      </c>
      <c r="P56" s="2">
        <f t="shared" si="0"/>
        <v>0.34500000000000003</v>
      </c>
      <c r="Q56" s="2">
        <f t="shared" si="2"/>
        <v>0.12350555555555563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30300</v>
      </c>
      <c r="J57" s="17"/>
      <c r="K57" s="14">
        <v>23</v>
      </c>
      <c r="L57" s="15">
        <v>7160</v>
      </c>
      <c r="M57" s="3">
        <v>0.1</v>
      </c>
      <c r="N57" s="2">
        <v>3.47</v>
      </c>
      <c r="O57" s="2">
        <f t="shared" si="1"/>
        <v>34.700000000000003</v>
      </c>
      <c r="P57" s="2">
        <f t="shared" si="0"/>
        <v>0.34700000000000003</v>
      </c>
      <c r="Q57" s="2">
        <f t="shared" si="2"/>
        <v>0.12927222222222229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30300</v>
      </c>
      <c r="J58" s="17"/>
      <c r="K58" s="14">
        <v>24</v>
      </c>
      <c r="L58" s="15">
        <v>7120</v>
      </c>
      <c r="M58" s="3">
        <v>0.1</v>
      </c>
      <c r="N58" s="2">
        <v>3.46</v>
      </c>
      <c r="O58" s="2">
        <f t="shared" si="1"/>
        <v>34.599999999999994</v>
      </c>
      <c r="P58" s="2">
        <f t="shared" si="0"/>
        <v>0.34600000000000003</v>
      </c>
      <c r="Q58" s="2">
        <f t="shared" si="2"/>
        <v>0.13504722222222229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30300</v>
      </c>
      <c r="J59" s="17"/>
      <c r="K59" s="14">
        <v>25</v>
      </c>
      <c r="L59" s="15">
        <v>7090</v>
      </c>
      <c r="M59" s="3">
        <v>0.1</v>
      </c>
      <c r="N59" s="2">
        <v>3.46</v>
      </c>
      <c r="O59" s="2">
        <f t="shared" si="1"/>
        <v>34.599999999999994</v>
      </c>
      <c r="P59" s="2">
        <f t="shared" si="0"/>
        <v>0.34600000000000003</v>
      </c>
      <c r="Q59" s="2">
        <f t="shared" si="2"/>
        <v>0.14081388888888896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30300</v>
      </c>
      <c r="J60" s="17"/>
      <c r="K60" s="14">
        <v>26</v>
      </c>
      <c r="L60" s="15">
        <v>7050</v>
      </c>
      <c r="M60" s="3">
        <v>0.1</v>
      </c>
      <c r="N60" s="2">
        <v>3.4649999999999999</v>
      </c>
      <c r="O60" s="2">
        <f t="shared" si="1"/>
        <v>34.65</v>
      </c>
      <c r="P60" s="2">
        <f t="shared" si="0"/>
        <v>0.34650000000000003</v>
      </c>
      <c r="Q60" s="2">
        <f t="shared" si="2"/>
        <v>0.1465847222222223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30300</v>
      </c>
      <c r="J61" s="17"/>
      <c r="K61" s="14">
        <v>27</v>
      </c>
      <c r="L61" s="15">
        <v>7020</v>
      </c>
      <c r="M61" s="3">
        <v>0.1</v>
      </c>
      <c r="N61" s="2">
        <v>3.45</v>
      </c>
      <c r="O61" s="2">
        <f t="shared" si="1"/>
        <v>34.5</v>
      </c>
      <c r="P61" s="2">
        <f t="shared" si="0"/>
        <v>0.34500000000000003</v>
      </c>
      <c r="Q61" s="2">
        <f t="shared" si="2"/>
        <v>0.1523472222222223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30300</v>
      </c>
      <c r="J62" s="17"/>
      <c r="K62" s="14">
        <v>28</v>
      </c>
      <c r="L62" s="15">
        <v>6980</v>
      </c>
      <c r="M62" s="3">
        <v>0.1</v>
      </c>
      <c r="N62" s="2">
        <v>3.47</v>
      </c>
      <c r="O62" s="2">
        <f t="shared" si="1"/>
        <v>34.700000000000003</v>
      </c>
      <c r="P62" s="2">
        <f t="shared" si="0"/>
        <v>0.34700000000000003</v>
      </c>
      <c r="Q62" s="2">
        <f t="shared" si="2"/>
        <v>0.15811388888888897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30400</v>
      </c>
      <c r="J63" s="17"/>
      <c r="K63" s="14">
        <v>29</v>
      </c>
      <c r="L63" s="15">
        <v>6940</v>
      </c>
      <c r="M63" s="3">
        <v>0.1</v>
      </c>
      <c r="N63" s="2">
        <v>3.4649999999999999</v>
      </c>
      <c r="O63" s="2">
        <f t="shared" si="1"/>
        <v>34.65</v>
      </c>
      <c r="P63" s="2">
        <f t="shared" si="0"/>
        <v>0.34650000000000003</v>
      </c>
      <c r="Q63" s="2">
        <f t="shared" si="2"/>
        <v>0.16389305555555564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30400</v>
      </c>
      <c r="J64" s="17"/>
      <c r="K64" s="14">
        <v>30</v>
      </c>
      <c r="L64" s="15">
        <v>6910</v>
      </c>
      <c r="M64" s="3">
        <v>0.1</v>
      </c>
      <c r="N64" s="2">
        <v>3.46</v>
      </c>
      <c r="O64" s="2">
        <f t="shared" si="1"/>
        <v>34.599999999999994</v>
      </c>
      <c r="P64" s="2">
        <f t="shared" si="0"/>
        <v>0.34600000000000003</v>
      </c>
      <c r="Q64" s="2">
        <f t="shared" si="2"/>
        <v>0.16966388888888898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30300</v>
      </c>
      <c r="J65" s="17"/>
      <c r="K65" s="14">
        <v>31</v>
      </c>
      <c r="L65" s="15">
        <v>6870</v>
      </c>
      <c r="M65" s="3">
        <v>0.1</v>
      </c>
      <c r="N65" s="2">
        <v>3.47</v>
      </c>
      <c r="O65" s="2">
        <f t="shared" si="1"/>
        <v>34.700000000000003</v>
      </c>
      <c r="P65" s="2">
        <f t="shared" si="0"/>
        <v>0.34700000000000003</v>
      </c>
      <c r="Q65" s="2">
        <f t="shared" si="2"/>
        <v>0.17543888888888898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30300</v>
      </c>
      <c r="J66" s="17"/>
      <c r="K66" s="14">
        <v>32</v>
      </c>
      <c r="L66" s="15">
        <v>6830</v>
      </c>
      <c r="M66" s="3">
        <v>0.1</v>
      </c>
      <c r="N66" s="2">
        <v>3.4649999999999999</v>
      </c>
      <c r="O66" s="2">
        <f t="shared" si="1"/>
        <v>34.65</v>
      </c>
      <c r="P66" s="2">
        <f t="shared" si="0"/>
        <v>0.34650000000000003</v>
      </c>
      <c r="Q66" s="2">
        <f t="shared" si="2"/>
        <v>0.18121805555555565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30400</v>
      </c>
      <c r="J67" s="17"/>
      <c r="K67" s="14">
        <v>33</v>
      </c>
      <c r="L67" s="15">
        <v>6800</v>
      </c>
      <c r="M67" s="3">
        <v>0.1</v>
      </c>
      <c r="N67" s="2">
        <v>3.47</v>
      </c>
      <c r="O67" s="2">
        <f t="shared" si="1"/>
        <v>34.700000000000003</v>
      </c>
      <c r="P67" s="2">
        <f t="shared" si="0"/>
        <v>0.34700000000000003</v>
      </c>
      <c r="Q67" s="2">
        <f t="shared" si="2"/>
        <v>0.18699722222222231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30400</v>
      </c>
      <c r="J68" s="17"/>
      <c r="K68" s="14">
        <v>34</v>
      </c>
      <c r="L68" s="15">
        <v>6760</v>
      </c>
      <c r="M68" s="3">
        <v>0.1</v>
      </c>
      <c r="N68" s="2">
        <v>3.47</v>
      </c>
      <c r="O68" s="2">
        <f t="shared" si="1"/>
        <v>34.700000000000003</v>
      </c>
      <c r="P68" s="2">
        <f t="shared" si="0"/>
        <v>0.34700000000000003</v>
      </c>
      <c r="Q68" s="2">
        <f t="shared" si="2"/>
        <v>0.19278055555555565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30400</v>
      </c>
      <c r="J69" s="17"/>
      <c r="K69" s="14">
        <v>35</v>
      </c>
      <c r="L69" s="15">
        <v>6730</v>
      </c>
      <c r="M69" s="3">
        <v>0.1</v>
      </c>
      <c r="N69" s="2">
        <v>3.47</v>
      </c>
      <c r="O69" s="2">
        <f t="shared" si="1"/>
        <v>34.700000000000003</v>
      </c>
      <c r="P69" s="2">
        <f t="shared" si="0"/>
        <v>0.34700000000000003</v>
      </c>
      <c r="Q69" s="2">
        <f t="shared" si="2"/>
        <v>0.19856388888888898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30500</v>
      </c>
      <c r="J70" s="17"/>
      <c r="K70" s="14">
        <v>36</v>
      </c>
      <c r="L70" s="15">
        <v>6690</v>
      </c>
      <c r="M70" s="3">
        <v>0.1</v>
      </c>
      <c r="N70" s="2">
        <v>3.47</v>
      </c>
      <c r="O70" s="2">
        <f t="shared" si="1"/>
        <v>34.700000000000003</v>
      </c>
      <c r="P70" s="2">
        <f t="shared" si="0"/>
        <v>0.34700000000000003</v>
      </c>
      <c r="Q70" s="2">
        <f t="shared" si="2"/>
        <v>0.20434722222222232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30400</v>
      </c>
      <c r="J71" s="17"/>
      <c r="K71" s="14">
        <v>37</v>
      </c>
      <c r="L71" s="15">
        <v>6660</v>
      </c>
      <c r="M71" s="3">
        <v>0.1</v>
      </c>
      <c r="N71" s="2">
        <v>3.4750000000000001</v>
      </c>
      <c r="O71" s="2">
        <f t="shared" si="1"/>
        <v>34.75</v>
      </c>
      <c r="P71" s="2">
        <f t="shared" si="0"/>
        <v>0.34750000000000003</v>
      </c>
      <c r="Q71" s="2">
        <f t="shared" si="2"/>
        <v>0.21013472222222232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30400</v>
      </c>
      <c r="J72" s="17"/>
      <c r="K72" s="14">
        <v>38</v>
      </c>
      <c r="L72" s="15">
        <v>6620</v>
      </c>
      <c r="M72" s="3">
        <v>0.1</v>
      </c>
      <c r="N72" s="2">
        <v>3.47</v>
      </c>
      <c r="O72" s="2">
        <f t="shared" si="1"/>
        <v>34.700000000000003</v>
      </c>
      <c r="P72" s="2">
        <f t="shared" si="0"/>
        <v>0.34700000000000003</v>
      </c>
      <c r="Q72" s="2">
        <f t="shared" si="2"/>
        <v>0.21592222222222232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30400</v>
      </c>
      <c r="J73" s="17"/>
      <c r="K73" s="14">
        <v>39</v>
      </c>
      <c r="L73" s="15">
        <v>6590</v>
      </c>
      <c r="M73" s="3">
        <v>0.1</v>
      </c>
      <c r="N73" s="2">
        <v>3.4750000000000001</v>
      </c>
      <c r="O73" s="2">
        <f t="shared" si="1"/>
        <v>34.75</v>
      </c>
      <c r="P73" s="2">
        <f t="shared" si="0"/>
        <v>0.34750000000000003</v>
      </c>
      <c r="Q73" s="2">
        <f t="shared" si="2"/>
        <v>0.22170972222222232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30400</v>
      </c>
      <c r="J74" s="17"/>
      <c r="K74" s="14">
        <v>40</v>
      </c>
      <c r="L74" s="15">
        <v>6550</v>
      </c>
      <c r="M74" s="3">
        <v>0.1</v>
      </c>
      <c r="N74" s="2">
        <v>3.47</v>
      </c>
      <c r="O74" s="2">
        <f t="shared" si="1"/>
        <v>34.700000000000003</v>
      </c>
      <c r="P74" s="2">
        <f t="shared" si="0"/>
        <v>0.34700000000000003</v>
      </c>
      <c r="Q74" s="2">
        <f t="shared" si="2"/>
        <v>0.22749722222222232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30400</v>
      </c>
      <c r="J75" s="17"/>
      <c r="K75" s="14">
        <v>41</v>
      </c>
      <c r="L75" s="15">
        <v>6520</v>
      </c>
      <c r="M75" s="3">
        <v>0.1</v>
      </c>
      <c r="N75" s="2">
        <v>3.4850000000000003</v>
      </c>
      <c r="O75" s="2">
        <f t="shared" si="1"/>
        <v>34.85</v>
      </c>
      <c r="P75" s="2">
        <f t="shared" si="0"/>
        <v>0.34850000000000003</v>
      </c>
      <c r="Q75" s="2">
        <f t="shared" si="2"/>
        <v>0.23329305555555566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30400</v>
      </c>
      <c r="J76" s="17"/>
      <c r="K76" s="14">
        <v>42</v>
      </c>
      <c r="L76" s="15">
        <v>6480</v>
      </c>
      <c r="M76" s="3">
        <v>0.1</v>
      </c>
      <c r="N76" s="2">
        <v>3.47</v>
      </c>
      <c r="O76" s="2">
        <f t="shared" si="1"/>
        <v>34.700000000000003</v>
      </c>
      <c r="P76" s="2">
        <f t="shared" si="0"/>
        <v>0.34700000000000003</v>
      </c>
      <c r="Q76" s="2">
        <f t="shared" si="2"/>
        <v>0.23908888888888899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30400</v>
      </c>
      <c r="J77" s="17"/>
      <c r="K77" s="14">
        <v>43</v>
      </c>
      <c r="L77" s="15">
        <v>6450</v>
      </c>
      <c r="M77" s="3">
        <v>0.1</v>
      </c>
      <c r="N77" s="2">
        <v>3.49</v>
      </c>
      <c r="O77" s="2">
        <f t="shared" si="1"/>
        <v>34.9</v>
      </c>
      <c r="P77" s="2">
        <f t="shared" si="0"/>
        <v>0.34900000000000003</v>
      </c>
      <c r="Q77" s="2">
        <f t="shared" si="2"/>
        <v>0.24488888888888899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30500</v>
      </c>
      <c r="J78" s="17"/>
      <c r="K78" s="14">
        <v>44</v>
      </c>
      <c r="L78" s="15">
        <v>6410</v>
      </c>
      <c r="M78" s="3">
        <v>0.1</v>
      </c>
      <c r="N78" s="2">
        <v>3.49</v>
      </c>
      <c r="O78" s="2">
        <f t="shared" si="1"/>
        <v>34.9</v>
      </c>
      <c r="P78" s="2">
        <f t="shared" si="0"/>
        <v>0.34900000000000003</v>
      </c>
      <c r="Q78" s="2">
        <f t="shared" si="2"/>
        <v>0.25070555555555568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30400</v>
      </c>
      <c r="J79" s="17"/>
      <c r="K79" s="14">
        <v>45</v>
      </c>
      <c r="L79" s="15">
        <v>6380</v>
      </c>
      <c r="M79" s="3">
        <v>0.1</v>
      </c>
      <c r="N79" s="2">
        <v>3.48</v>
      </c>
      <c r="O79" s="2">
        <f t="shared" si="1"/>
        <v>34.799999999999997</v>
      </c>
      <c r="P79" s="2">
        <f t="shared" si="0"/>
        <v>0.34800000000000003</v>
      </c>
      <c r="Q79" s="2">
        <f t="shared" si="2"/>
        <v>0.25651388888888904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30500</v>
      </c>
      <c r="J80" s="17"/>
      <c r="K80" s="14">
        <v>46</v>
      </c>
      <c r="L80" s="15">
        <v>6340</v>
      </c>
      <c r="M80" s="3">
        <v>0.1</v>
      </c>
      <c r="N80" s="2">
        <v>3.48</v>
      </c>
      <c r="O80" s="2">
        <f t="shared" si="1"/>
        <v>34.799999999999997</v>
      </c>
      <c r="P80" s="2">
        <f t="shared" si="0"/>
        <v>0.34800000000000003</v>
      </c>
      <c r="Q80" s="2">
        <f t="shared" si="2"/>
        <v>0.26231388888888907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30500</v>
      </c>
      <c r="J81" s="17"/>
      <c r="K81" s="14">
        <v>47</v>
      </c>
      <c r="L81" s="15">
        <v>6310</v>
      </c>
      <c r="M81" s="3">
        <v>0.1</v>
      </c>
      <c r="N81" s="2">
        <v>3.4850000000000003</v>
      </c>
      <c r="O81" s="2">
        <f t="shared" si="1"/>
        <v>34.85</v>
      </c>
      <c r="P81" s="2">
        <f t="shared" si="0"/>
        <v>0.34850000000000003</v>
      </c>
      <c r="Q81" s="2">
        <f t="shared" si="2"/>
        <v>0.26811805555555573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30500</v>
      </c>
      <c r="J82" s="17"/>
      <c r="K82" s="14">
        <v>48</v>
      </c>
      <c r="L82" s="15">
        <v>6270</v>
      </c>
      <c r="M82" s="3">
        <v>0.1</v>
      </c>
      <c r="N82" s="2">
        <v>3.48</v>
      </c>
      <c r="O82" s="2">
        <f t="shared" si="1"/>
        <v>34.799999999999997</v>
      </c>
      <c r="P82" s="2">
        <f t="shared" si="0"/>
        <v>0.34800000000000003</v>
      </c>
      <c r="Q82" s="2">
        <f t="shared" si="2"/>
        <v>0.2739222222222224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30500</v>
      </c>
      <c r="J83" s="17"/>
      <c r="K83" s="14">
        <v>49</v>
      </c>
      <c r="L83" s="15">
        <v>6240</v>
      </c>
      <c r="M83" s="3">
        <v>0.1</v>
      </c>
      <c r="N83" s="2">
        <v>3.49</v>
      </c>
      <c r="O83" s="2">
        <f t="shared" si="1"/>
        <v>34.9</v>
      </c>
      <c r="P83" s="2">
        <f t="shared" si="0"/>
        <v>0.34900000000000003</v>
      </c>
      <c r="Q83" s="2">
        <f t="shared" si="2"/>
        <v>0.27973055555555576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30500</v>
      </c>
      <c r="J84" s="17"/>
      <c r="K84" s="14">
        <v>50</v>
      </c>
      <c r="L84" s="15">
        <v>6210</v>
      </c>
      <c r="M84" s="3">
        <v>0.1</v>
      </c>
      <c r="N84" s="2">
        <v>3.51</v>
      </c>
      <c r="O84" s="2">
        <f t="shared" si="1"/>
        <v>35.099999999999994</v>
      </c>
      <c r="P84" s="2">
        <f t="shared" si="0"/>
        <v>0.35099999999999998</v>
      </c>
      <c r="Q84" s="2">
        <f t="shared" si="2"/>
        <v>0.28556388888888912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30500</v>
      </c>
      <c r="J85" s="17"/>
      <c r="K85" s="14">
        <v>51</v>
      </c>
      <c r="L85" s="15">
        <v>6170</v>
      </c>
      <c r="M85" s="3">
        <v>0.1</v>
      </c>
      <c r="N85" s="2">
        <v>3.49</v>
      </c>
      <c r="O85" s="2">
        <f t="shared" si="1"/>
        <v>34.9</v>
      </c>
      <c r="P85" s="2">
        <f t="shared" si="0"/>
        <v>0.34900000000000003</v>
      </c>
      <c r="Q85" s="2">
        <f t="shared" si="2"/>
        <v>0.29139722222222247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30500</v>
      </c>
      <c r="J86" s="17"/>
      <c r="K86" s="14">
        <v>52</v>
      </c>
      <c r="L86" s="15">
        <v>6140</v>
      </c>
      <c r="M86" s="3">
        <v>0.1</v>
      </c>
      <c r="N86" s="2">
        <v>3.51</v>
      </c>
      <c r="O86" s="2">
        <f t="shared" si="1"/>
        <v>35.099999999999994</v>
      </c>
      <c r="P86" s="2">
        <f t="shared" si="0"/>
        <v>0.35099999999999998</v>
      </c>
      <c r="Q86" s="2">
        <f t="shared" si="2"/>
        <v>0.29723055555555583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30500</v>
      </c>
      <c r="J87" s="17"/>
      <c r="K87" s="14">
        <v>53</v>
      </c>
      <c r="L87" s="15">
        <v>6100</v>
      </c>
      <c r="M87" s="3">
        <v>0.1</v>
      </c>
      <c r="N87" s="2">
        <v>3.51</v>
      </c>
      <c r="O87" s="2">
        <f t="shared" si="1"/>
        <v>35.099999999999994</v>
      </c>
      <c r="P87" s="2">
        <f t="shared" si="0"/>
        <v>0.35099999999999998</v>
      </c>
      <c r="Q87" s="2">
        <f t="shared" si="2"/>
        <v>0.30308055555555585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30500</v>
      </c>
      <c r="J88" s="17"/>
      <c r="K88" s="14">
        <v>54</v>
      </c>
      <c r="L88" s="15">
        <v>6070</v>
      </c>
      <c r="M88" s="3">
        <v>0.1</v>
      </c>
      <c r="N88" s="2">
        <v>3.5049999999999999</v>
      </c>
      <c r="O88" s="2">
        <f t="shared" si="1"/>
        <v>35.049999999999997</v>
      </c>
      <c r="P88" s="2">
        <f t="shared" si="0"/>
        <v>0.35050000000000003</v>
      </c>
      <c r="Q88" s="2">
        <f t="shared" si="2"/>
        <v>0.30892638888888918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30500</v>
      </c>
      <c r="J89" s="17"/>
      <c r="K89" s="14">
        <v>55</v>
      </c>
      <c r="L89" s="15">
        <v>6040</v>
      </c>
      <c r="M89" s="3">
        <v>0.1</v>
      </c>
      <c r="N89" s="2">
        <v>3.51</v>
      </c>
      <c r="O89" s="2">
        <f t="shared" si="1"/>
        <v>35.099999999999994</v>
      </c>
      <c r="P89" s="2">
        <f t="shared" si="0"/>
        <v>0.35099999999999998</v>
      </c>
      <c r="Q89" s="2">
        <f t="shared" si="2"/>
        <v>0.31477222222222251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30500</v>
      </c>
      <c r="J90" s="17"/>
      <c r="K90" s="14">
        <v>56</v>
      </c>
      <c r="L90" s="15">
        <v>6000</v>
      </c>
      <c r="M90" s="3">
        <v>0.1</v>
      </c>
      <c r="N90" s="2">
        <v>3.52</v>
      </c>
      <c r="O90" s="2">
        <f t="shared" si="1"/>
        <v>35.199999999999996</v>
      </c>
      <c r="P90" s="2">
        <f t="shared" si="0"/>
        <v>0.35200000000000004</v>
      </c>
      <c r="Q90" s="2">
        <f t="shared" si="2"/>
        <v>0.32063055555555586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30600</v>
      </c>
      <c r="J91" s="17"/>
      <c r="K91" s="14">
        <v>57</v>
      </c>
      <c r="L91" s="15">
        <v>5970</v>
      </c>
      <c r="M91" s="3">
        <v>0.1</v>
      </c>
      <c r="N91" s="2">
        <v>3.5249999999999999</v>
      </c>
      <c r="O91" s="2">
        <f t="shared" si="1"/>
        <v>35.25</v>
      </c>
      <c r="P91" s="2">
        <f t="shared" si="0"/>
        <v>0.35250000000000004</v>
      </c>
      <c r="Q91" s="2">
        <f t="shared" si="2"/>
        <v>0.32650138888888919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30500</v>
      </c>
      <c r="J92" s="17"/>
      <c r="K92" s="14">
        <v>58</v>
      </c>
      <c r="L92" s="15">
        <v>5940</v>
      </c>
      <c r="M92" s="3">
        <v>0.1</v>
      </c>
      <c r="N92" s="2">
        <v>3.51</v>
      </c>
      <c r="O92" s="2">
        <f t="shared" si="1"/>
        <v>35.099999999999994</v>
      </c>
      <c r="P92" s="2">
        <f t="shared" si="0"/>
        <v>0.35099999999999998</v>
      </c>
      <c r="Q92" s="2">
        <f t="shared" si="2"/>
        <v>0.33236388888888918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30600</v>
      </c>
      <c r="J93" s="17"/>
      <c r="K93" s="14">
        <v>59</v>
      </c>
      <c r="L93" s="15">
        <v>5900</v>
      </c>
      <c r="M93" s="3">
        <v>0.1</v>
      </c>
      <c r="N93" s="2">
        <v>3.5249999999999999</v>
      </c>
      <c r="O93" s="2">
        <f t="shared" si="1"/>
        <v>35.25</v>
      </c>
      <c r="P93" s="2">
        <f t="shared" si="0"/>
        <v>0.35250000000000004</v>
      </c>
      <c r="Q93" s="2">
        <f t="shared" si="2"/>
        <v>0.33822638888888917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30500</v>
      </c>
      <c r="J94" s="17"/>
      <c r="K94" s="14">
        <v>60</v>
      </c>
      <c r="L94" s="15">
        <v>5870</v>
      </c>
      <c r="M94" s="3">
        <v>0.1</v>
      </c>
      <c r="N94" s="2">
        <v>3.5249999999999999</v>
      </c>
      <c r="O94" s="2">
        <f t="shared" si="1"/>
        <v>35.25</v>
      </c>
      <c r="P94" s="2">
        <f t="shared" si="0"/>
        <v>0.35250000000000004</v>
      </c>
      <c r="Q94" s="2">
        <f t="shared" si="2"/>
        <v>0.34410138888888919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30600</v>
      </c>
      <c r="J95" s="17"/>
      <c r="K95" s="14">
        <v>61</v>
      </c>
      <c r="L95" s="15">
        <v>5840</v>
      </c>
      <c r="M95" s="3">
        <v>0.1</v>
      </c>
      <c r="N95" s="2">
        <v>3.53</v>
      </c>
      <c r="O95" s="2">
        <f t="shared" si="1"/>
        <v>35.299999999999997</v>
      </c>
      <c r="P95" s="2">
        <f t="shared" si="0"/>
        <v>0.35299999999999998</v>
      </c>
      <c r="Q95" s="2">
        <f t="shared" si="2"/>
        <v>0.34998055555555585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30600</v>
      </c>
      <c r="J96" s="17"/>
      <c r="K96" s="14">
        <v>62</v>
      </c>
      <c r="L96" s="15">
        <v>5800</v>
      </c>
      <c r="M96" s="3">
        <v>0.1</v>
      </c>
      <c r="N96" s="2">
        <v>3.5350000000000001</v>
      </c>
      <c r="O96" s="2">
        <f t="shared" si="1"/>
        <v>35.35</v>
      </c>
      <c r="P96" s="2">
        <f t="shared" si="0"/>
        <v>0.35350000000000004</v>
      </c>
      <c r="Q96" s="2">
        <f t="shared" si="2"/>
        <v>0.35586805555555584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30600</v>
      </c>
      <c r="J97" s="17"/>
      <c r="K97" s="14">
        <v>63</v>
      </c>
      <c r="L97" s="15">
        <v>5770</v>
      </c>
      <c r="M97" s="3">
        <v>0.1</v>
      </c>
      <c r="N97" s="2">
        <v>3.53</v>
      </c>
      <c r="O97" s="2">
        <f t="shared" si="1"/>
        <v>35.299999999999997</v>
      </c>
      <c r="P97" s="2">
        <f t="shared" si="0"/>
        <v>0.35299999999999998</v>
      </c>
      <c r="Q97" s="2">
        <f t="shared" si="2"/>
        <v>0.36175555555555583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30600</v>
      </c>
      <c r="J98" s="17"/>
      <c r="K98" s="14">
        <v>64</v>
      </c>
      <c r="L98" s="15">
        <v>5740</v>
      </c>
      <c r="M98" s="3">
        <v>0.1</v>
      </c>
      <c r="N98" s="2">
        <v>3.53</v>
      </c>
      <c r="O98" s="2">
        <f t="shared" si="1"/>
        <v>35.299999999999997</v>
      </c>
      <c r="P98" s="2">
        <f t="shared" ref="P98:P161" si="4">M98*N98</f>
        <v>0.35299999999999998</v>
      </c>
      <c r="Q98" s="2">
        <f t="shared" si="2"/>
        <v>0.36763888888888918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30600</v>
      </c>
      <c r="J99" s="17"/>
      <c r="K99" s="14">
        <v>65</v>
      </c>
      <c r="L99" s="15">
        <v>5700</v>
      </c>
      <c r="M99" s="3">
        <v>0.1</v>
      </c>
      <c r="N99" s="2">
        <v>3.55</v>
      </c>
      <c r="O99" s="2">
        <f t="shared" ref="O99:O162" si="5">N99/M99</f>
        <v>35.499999999999993</v>
      </c>
      <c r="P99" s="2">
        <f t="shared" si="4"/>
        <v>0.35499999999999998</v>
      </c>
      <c r="Q99" s="2">
        <f t="shared" ref="Q99:Q162" si="6">AVERAGE(P99,P98)*(K99-K98)/60+Q98</f>
        <v>0.3735388888888892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30600</v>
      </c>
      <c r="J100" s="17"/>
      <c r="K100" s="14">
        <v>66</v>
      </c>
      <c r="L100" s="15">
        <v>5670</v>
      </c>
      <c r="M100" s="3">
        <v>0.1</v>
      </c>
      <c r="N100" s="2">
        <v>3.54</v>
      </c>
      <c r="O100" s="2">
        <f t="shared" si="5"/>
        <v>35.4</v>
      </c>
      <c r="P100" s="2">
        <f t="shared" si="4"/>
        <v>0.35400000000000004</v>
      </c>
      <c r="Q100" s="2">
        <f t="shared" si="6"/>
        <v>0.37944722222222255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30600</v>
      </c>
      <c r="J101" s="17"/>
      <c r="K101" s="14">
        <v>67</v>
      </c>
      <c r="L101" s="15">
        <v>5640</v>
      </c>
      <c r="M101" s="3">
        <v>0.1</v>
      </c>
      <c r="N101" s="2">
        <v>3.54</v>
      </c>
      <c r="O101" s="2">
        <f t="shared" si="5"/>
        <v>35.4</v>
      </c>
      <c r="P101" s="2">
        <f t="shared" si="4"/>
        <v>0.35400000000000004</v>
      </c>
      <c r="Q101" s="2">
        <f t="shared" si="6"/>
        <v>0.38534722222222256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30600</v>
      </c>
      <c r="J102" s="17"/>
      <c r="K102" s="14">
        <v>68</v>
      </c>
      <c r="L102" s="15">
        <v>5610</v>
      </c>
      <c r="M102" s="3">
        <v>0.1</v>
      </c>
      <c r="N102" s="2">
        <v>3.55</v>
      </c>
      <c r="O102" s="2">
        <f t="shared" si="5"/>
        <v>35.499999999999993</v>
      </c>
      <c r="P102" s="2">
        <f t="shared" si="4"/>
        <v>0.35499999999999998</v>
      </c>
      <c r="Q102" s="2">
        <f t="shared" si="6"/>
        <v>0.39125555555555591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30600</v>
      </c>
      <c r="J103" s="17"/>
      <c r="K103" s="14">
        <v>69</v>
      </c>
      <c r="L103" s="15">
        <v>5570</v>
      </c>
      <c r="M103" s="3">
        <v>0.1</v>
      </c>
      <c r="N103" s="2">
        <v>3.55</v>
      </c>
      <c r="O103" s="2">
        <f t="shared" si="5"/>
        <v>35.499999999999993</v>
      </c>
      <c r="P103" s="2">
        <f t="shared" si="4"/>
        <v>0.35499999999999998</v>
      </c>
      <c r="Q103" s="2">
        <f t="shared" si="6"/>
        <v>0.39717222222222259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30600</v>
      </c>
      <c r="J104" s="17"/>
      <c r="K104" s="14">
        <v>70</v>
      </c>
      <c r="L104" s="15">
        <v>5540</v>
      </c>
      <c r="M104" s="3">
        <v>0.1</v>
      </c>
      <c r="N104" s="2">
        <v>3.55</v>
      </c>
      <c r="O104" s="2">
        <f t="shared" si="5"/>
        <v>35.499999999999993</v>
      </c>
      <c r="P104" s="2">
        <f t="shared" si="4"/>
        <v>0.35499999999999998</v>
      </c>
      <c r="Q104" s="2">
        <f t="shared" si="6"/>
        <v>0.40308888888888927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30600</v>
      </c>
      <c r="J105" s="17"/>
      <c r="K105" s="14">
        <v>71</v>
      </c>
      <c r="L105" s="15">
        <v>5510</v>
      </c>
      <c r="M105" s="3">
        <v>0.1</v>
      </c>
      <c r="N105" s="2">
        <v>3.55</v>
      </c>
      <c r="O105" s="2">
        <f t="shared" si="5"/>
        <v>35.499999999999993</v>
      </c>
      <c r="P105" s="2">
        <f t="shared" si="4"/>
        <v>0.35499999999999998</v>
      </c>
      <c r="Q105" s="2">
        <f t="shared" si="6"/>
        <v>0.40900555555555596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30600</v>
      </c>
      <c r="J106" s="17"/>
      <c r="K106" s="14">
        <v>72</v>
      </c>
      <c r="L106" s="15">
        <v>5480</v>
      </c>
      <c r="M106" s="3">
        <v>0.1</v>
      </c>
      <c r="N106" s="2">
        <v>3.5549999999999997</v>
      </c>
      <c r="O106" s="2">
        <f t="shared" si="5"/>
        <v>35.549999999999997</v>
      </c>
      <c r="P106" s="2">
        <f t="shared" si="4"/>
        <v>0.35549999999999998</v>
      </c>
      <c r="Q106" s="2">
        <f t="shared" si="6"/>
        <v>0.41492638888888927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30600</v>
      </c>
      <c r="J107" s="17"/>
      <c r="K107" s="14">
        <v>73</v>
      </c>
      <c r="L107" s="15">
        <v>5450</v>
      </c>
      <c r="M107" s="3">
        <v>0.1</v>
      </c>
      <c r="N107" s="2">
        <v>3.55</v>
      </c>
      <c r="O107" s="2">
        <f t="shared" si="5"/>
        <v>35.499999999999993</v>
      </c>
      <c r="P107" s="2">
        <f t="shared" si="4"/>
        <v>0.35499999999999998</v>
      </c>
      <c r="Q107" s="2">
        <f t="shared" si="6"/>
        <v>0.42084722222222259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30600</v>
      </c>
      <c r="J108" s="17"/>
      <c r="K108" s="14">
        <v>74</v>
      </c>
      <c r="L108" s="15">
        <v>5410</v>
      </c>
      <c r="M108" s="3">
        <v>0.1</v>
      </c>
      <c r="N108" s="2">
        <v>3.55</v>
      </c>
      <c r="O108" s="2">
        <f t="shared" si="5"/>
        <v>35.499999999999993</v>
      </c>
      <c r="P108" s="2">
        <f t="shared" si="4"/>
        <v>0.35499999999999998</v>
      </c>
      <c r="Q108" s="2">
        <f t="shared" si="6"/>
        <v>0.42676388888888928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30600</v>
      </c>
      <c r="J109" s="17"/>
      <c r="K109" s="14">
        <v>75</v>
      </c>
      <c r="L109" s="15">
        <v>5380</v>
      </c>
      <c r="M109" s="3">
        <v>0.1</v>
      </c>
      <c r="N109" s="2">
        <v>3.5649999999999999</v>
      </c>
      <c r="O109" s="2">
        <f t="shared" si="5"/>
        <v>35.65</v>
      </c>
      <c r="P109" s="2">
        <f t="shared" si="4"/>
        <v>0.35650000000000004</v>
      </c>
      <c r="Q109" s="2">
        <f t="shared" si="6"/>
        <v>0.43269305555555593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30600</v>
      </c>
      <c r="J110" s="17"/>
      <c r="K110" s="14">
        <v>76</v>
      </c>
      <c r="L110" s="15">
        <v>5350</v>
      </c>
      <c r="M110" s="3">
        <v>0.1</v>
      </c>
      <c r="N110" s="2">
        <v>3.5750000000000002</v>
      </c>
      <c r="O110" s="2">
        <f t="shared" si="5"/>
        <v>35.75</v>
      </c>
      <c r="P110" s="2">
        <f t="shared" si="4"/>
        <v>0.35750000000000004</v>
      </c>
      <c r="Q110" s="2">
        <f t="shared" si="6"/>
        <v>0.43864305555555594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30700</v>
      </c>
      <c r="J111" s="17"/>
      <c r="K111" s="14">
        <v>77</v>
      </c>
      <c r="L111" s="15">
        <v>5320</v>
      </c>
      <c r="M111" s="3">
        <v>0.1</v>
      </c>
      <c r="N111" s="2">
        <v>3.5649999999999999</v>
      </c>
      <c r="O111" s="2">
        <f t="shared" si="5"/>
        <v>35.65</v>
      </c>
      <c r="P111" s="2">
        <f t="shared" si="4"/>
        <v>0.35650000000000004</v>
      </c>
      <c r="Q111" s="2">
        <f t="shared" si="6"/>
        <v>0.44459305555555595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30600</v>
      </c>
      <c r="J112" s="17"/>
      <c r="K112" s="14">
        <v>78</v>
      </c>
      <c r="L112" s="15">
        <v>5290</v>
      </c>
      <c r="M112" s="3">
        <v>0.1</v>
      </c>
      <c r="N112" s="2">
        <v>3.57</v>
      </c>
      <c r="O112" s="2">
        <f t="shared" si="5"/>
        <v>35.699999999999996</v>
      </c>
      <c r="P112" s="2">
        <f t="shared" si="4"/>
        <v>0.35699999999999998</v>
      </c>
      <c r="Q112" s="2">
        <f t="shared" si="6"/>
        <v>0.45053888888888927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30600</v>
      </c>
      <c r="J113" s="17"/>
      <c r="K113" s="14">
        <v>79</v>
      </c>
      <c r="L113" s="15">
        <v>5250</v>
      </c>
      <c r="M113" s="3">
        <v>0.1</v>
      </c>
      <c r="N113" s="2">
        <v>3.58</v>
      </c>
      <c r="O113" s="2">
        <f t="shared" si="5"/>
        <v>35.799999999999997</v>
      </c>
      <c r="P113" s="2">
        <f t="shared" si="4"/>
        <v>0.35800000000000004</v>
      </c>
      <c r="Q113" s="2">
        <f t="shared" si="6"/>
        <v>0.45649722222222261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30600</v>
      </c>
      <c r="J114" s="17"/>
      <c r="K114" s="14">
        <v>80</v>
      </c>
      <c r="L114" s="15">
        <v>5220</v>
      </c>
      <c r="M114" s="3">
        <v>0.1</v>
      </c>
      <c r="N114" s="2">
        <v>3.59</v>
      </c>
      <c r="O114" s="2">
        <f t="shared" si="5"/>
        <v>35.9</v>
      </c>
      <c r="P114" s="2">
        <f t="shared" si="4"/>
        <v>0.35899999999999999</v>
      </c>
      <c r="Q114" s="2">
        <f t="shared" si="6"/>
        <v>0.46247222222222262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30700</v>
      </c>
      <c r="J115" s="17"/>
      <c r="K115" s="14">
        <v>81</v>
      </c>
      <c r="L115" s="15">
        <v>5190</v>
      </c>
      <c r="M115" s="3">
        <v>0.1</v>
      </c>
      <c r="N115" s="2">
        <v>3.57</v>
      </c>
      <c r="O115" s="2">
        <f t="shared" si="5"/>
        <v>35.699999999999996</v>
      </c>
      <c r="P115" s="2">
        <f t="shared" si="4"/>
        <v>0.35699999999999998</v>
      </c>
      <c r="Q115" s="2">
        <f t="shared" si="6"/>
        <v>0.46843888888888929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30700</v>
      </c>
      <c r="J116" s="17"/>
      <c r="K116" s="14">
        <v>82</v>
      </c>
      <c r="L116" s="15">
        <v>5160</v>
      </c>
      <c r="M116" s="3">
        <v>0.1</v>
      </c>
      <c r="N116" s="2">
        <v>3.58</v>
      </c>
      <c r="O116" s="2">
        <f t="shared" si="5"/>
        <v>35.799999999999997</v>
      </c>
      <c r="P116" s="2">
        <f t="shared" si="4"/>
        <v>0.35800000000000004</v>
      </c>
      <c r="Q116" s="2">
        <f t="shared" si="6"/>
        <v>0.47439722222222264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30700</v>
      </c>
      <c r="J117" s="17"/>
      <c r="K117" s="14">
        <v>83</v>
      </c>
      <c r="L117" s="15">
        <v>5130</v>
      </c>
      <c r="M117" s="3">
        <v>0.1</v>
      </c>
      <c r="N117" s="2">
        <v>3.58</v>
      </c>
      <c r="O117" s="2">
        <f t="shared" si="5"/>
        <v>35.799999999999997</v>
      </c>
      <c r="P117" s="2">
        <f t="shared" si="4"/>
        <v>0.35800000000000004</v>
      </c>
      <c r="Q117" s="2">
        <f t="shared" si="6"/>
        <v>0.48036388888888931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30700</v>
      </c>
      <c r="J118" s="17"/>
      <c r="K118" s="14">
        <v>84</v>
      </c>
      <c r="L118" s="15">
        <v>5100</v>
      </c>
      <c r="M118" s="3">
        <v>0.1</v>
      </c>
      <c r="N118" s="2">
        <v>3.585</v>
      </c>
      <c r="O118" s="2">
        <f t="shared" si="5"/>
        <v>35.849999999999994</v>
      </c>
      <c r="P118" s="2">
        <f t="shared" si="4"/>
        <v>0.35850000000000004</v>
      </c>
      <c r="Q118" s="2">
        <f t="shared" si="6"/>
        <v>0.48633472222222263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30700</v>
      </c>
      <c r="J119" s="17"/>
      <c r="K119" s="14">
        <v>85</v>
      </c>
      <c r="L119" s="15">
        <v>5070</v>
      </c>
      <c r="M119" s="3">
        <v>0.1</v>
      </c>
      <c r="N119" s="2">
        <v>3.6</v>
      </c>
      <c r="O119" s="2">
        <f t="shared" si="5"/>
        <v>36</v>
      </c>
      <c r="P119" s="2">
        <f t="shared" si="4"/>
        <v>0.36000000000000004</v>
      </c>
      <c r="Q119" s="2">
        <f t="shared" si="6"/>
        <v>0.49232222222222261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30700</v>
      </c>
      <c r="J120" s="17"/>
      <c r="K120" s="14">
        <v>86</v>
      </c>
      <c r="L120" s="15">
        <v>5040</v>
      </c>
      <c r="M120" s="3">
        <v>0.1</v>
      </c>
      <c r="N120" s="2">
        <v>3.59</v>
      </c>
      <c r="O120" s="2">
        <f t="shared" si="5"/>
        <v>35.9</v>
      </c>
      <c r="P120" s="2">
        <f t="shared" si="4"/>
        <v>0.35899999999999999</v>
      </c>
      <c r="Q120" s="2">
        <f t="shared" si="6"/>
        <v>0.49831388888888928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30700</v>
      </c>
      <c r="J121" s="17"/>
      <c r="K121" s="14">
        <v>87</v>
      </c>
      <c r="L121" s="15">
        <v>5000</v>
      </c>
      <c r="M121" s="3">
        <v>0.1</v>
      </c>
      <c r="N121" s="2">
        <v>3.61</v>
      </c>
      <c r="O121" s="2">
        <f t="shared" si="5"/>
        <v>36.099999999999994</v>
      </c>
      <c r="P121" s="2">
        <f t="shared" si="4"/>
        <v>0.36099999999999999</v>
      </c>
      <c r="Q121" s="2">
        <f t="shared" si="6"/>
        <v>0.50431388888888928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30700</v>
      </c>
      <c r="J122" s="17"/>
      <c r="K122" s="14">
        <v>88</v>
      </c>
      <c r="L122" s="15">
        <v>4970</v>
      </c>
      <c r="M122" s="3">
        <v>0.1</v>
      </c>
      <c r="N122" s="2">
        <v>3.605</v>
      </c>
      <c r="O122" s="2">
        <f t="shared" si="5"/>
        <v>36.049999999999997</v>
      </c>
      <c r="P122" s="2">
        <f t="shared" si="4"/>
        <v>0.36050000000000004</v>
      </c>
      <c r="Q122" s="2">
        <f t="shared" si="6"/>
        <v>0.51032638888888926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30700</v>
      </c>
      <c r="J123" s="17"/>
      <c r="K123" s="14">
        <v>89</v>
      </c>
      <c r="L123" s="15">
        <v>4940</v>
      </c>
      <c r="M123" s="3">
        <v>0.1</v>
      </c>
      <c r="N123" s="2">
        <v>3.71</v>
      </c>
      <c r="O123" s="2">
        <f t="shared" si="5"/>
        <v>37.099999999999994</v>
      </c>
      <c r="P123" s="2">
        <f t="shared" si="4"/>
        <v>0.371</v>
      </c>
      <c r="Q123" s="2">
        <f t="shared" si="6"/>
        <v>0.51642222222222256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30700</v>
      </c>
      <c r="J124" s="17"/>
      <c r="K124" s="14">
        <v>90</v>
      </c>
      <c r="L124" s="15">
        <v>4910</v>
      </c>
      <c r="M124" s="3">
        <v>0.1</v>
      </c>
      <c r="N124" s="2">
        <v>3.6933333333333334</v>
      </c>
      <c r="O124" s="2">
        <f t="shared" si="5"/>
        <v>36.93333333333333</v>
      </c>
      <c r="P124" s="2">
        <f t="shared" si="4"/>
        <v>0.36933333333333335</v>
      </c>
      <c r="Q124" s="2">
        <f t="shared" si="6"/>
        <v>0.52259166666666701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30800</v>
      </c>
      <c r="J125" s="17"/>
      <c r="K125" s="14">
        <v>91</v>
      </c>
      <c r="L125" s="15">
        <v>4880</v>
      </c>
      <c r="M125" s="3">
        <v>0.1</v>
      </c>
      <c r="N125" s="2">
        <v>3.7</v>
      </c>
      <c r="O125" s="2">
        <f t="shared" si="5"/>
        <v>37</v>
      </c>
      <c r="P125" s="2">
        <f t="shared" si="4"/>
        <v>0.37000000000000005</v>
      </c>
      <c r="Q125" s="2">
        <f t="shared" si="6"/>
        <v>0.52875277777777807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30800</v>
      </c>
      <c r="J126" s="17"/>
      <c r="K126" s="14">
        <v>92</v>
      </c>
      <c r="L126" s="15">
        <v>4850</v>
      </c>
      <c r="M126" s="3">
        <v>0.1</v>
      </c>
      <c r="N126" s="2">
        <v>3.71</v>
      </c>
      <c r="O126" s="2">
        <f t="shared" si="5"/>
        <v>37.099999999999994</v>
      </c>
      <c r="P126" s="2">
        <f t="shared" si="4"/>
        <v>0.371</v>
      </c>
      <c r="Q126" s="2">
        <f t="shared" si="6"/>
        <v>0.53492777777777811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30700</v>
      </c>
      <c r="J127" s="17"/>
      <c r="K127" s="14">
        <v>93</v>
      </c>
      <c r="L127" s="15">
        <v>4820</v>
      </c>
      <c r="M127" s="3">
        <v>0.1</v>
      </c>
      <c r="N127" s="2">
        <v>3.7050000000000001</v>
      </c>
      <c r="O127" s="2">
        <f t="shared" si="5"/>
        <v>37.049999999999997</v>
      </c>
      <c r="P127" s="2">
        <f t="shared" si="4"/>
        <v>0.37050000000000005</v>
      </c>
      <c r="Q127" s="2">
        <f t="shared" si="6"/>
        <v>0.54110694444444474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30700</v>
      </c>
      <c r="J128" s="17"/>
      <c r="K128" s="14">
        <v>94</v>
      </c>
      <c r="L128" s="15">
        <v>4790</v>
      </c>
      <c r="M128" s="3">
        <v>0.1</v>
      </c>
      <c r="N128" s="2">
        <v>3.7</v>
      </c>
      <c r="O128" s="2">
        <f t="shared" si="5"/>
        <v>37</v>
      </c>
      <c r="P128" s="2">
        <f t="shared" si="4"/>
        <v>0.37000000000000005</v>
      </c>
      <c r="Q128" s="2">
        <f t="shared" si="6"/>
        <v>0.54727777777777808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30700</v>
      </c>
      <c r="J129" s="17"/>
      <c r="K129" s="14">
        <v>95</v>
      </c>
      <c r="L129" s="15">
        <v>4760</v>
      </c>
      <c r="M129" s="3">
        <v>0.1</v>
      </c>
      <c r="N129" s="2">
        <v>3.7050000000000001</v>
      </c>
      <c r="O129" s="2">
        <f t="shared" si="5"/>
        <v>37.049999999999997</v>
      </c>
      <c r="P129" s="2">
        <f t="shared" si="4"/>
        <v>0.37050000000000005</v>
      </c>
      <c r="Q129" s="2">
        <f t="shared" si="6"/>
        <v>0.55344861111111143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30700</v>
      </c>
      <c r="J130" s="17"/>
      <c r="K130" s="14">
        <v>96</v>
      </c>
      <c r="L130" s="15">
        <v>4730</v>
      </c>
      <c r="M130" s="3">
        <v>0.1</v>
      </c>
      <c r="N130" s="2">
        <v>3.71</v>
      </c>
      <c r="O130" s="2">
        <f t="shared" si="5"/>
        <v>37.099999999999994</v>
      </c>
      <c r="P130" s="2">
        <f t="shared" si="4"/>
        <v>0.371</v>
      </c>
      <c r="Q130" s="2">
        <f t="shared" si="6"/>
        <v>0.55962777777777806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30700</v>
      </c>
      <c r="J131" s="17"/>
      <c r="K131" s="14">
        <v>97</v>
      </c>
      <c r="L131" s="15">
        <v>4700</v>
      </c>
      <c r="M131" s="3">
        <v>0.1</v>
      </c>
      <c r="N131" s="2">
        <v>3.72</v>
      </c>
      <c r="O131" s="2">
        <f t="shared" si="5"/>
        <v>37.200000000000003</v>
      </c>
      <c r="P131" s="2">
        <f t="shared" si="4"/>
        <v>0.37200000000000005</v>
      </c>
      <c r="Q131" s="2">
        <f t="shared" si="6"/>
        <v>0.56581944444444476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30700</v>
      </c>
      <c r="J132" s="17"/>
      <c r="K132" s="14">
        <v>98</v>
      </c>
      <c r="L132" s="15">
        <v>4670</v>
      </c>
      <c r="M132" s="3">
        <v>0.1</v>
      </c>
      <c r="N132" s="2">
        <v>3.73</v>
      </c>
      <c r="O132" s="2">
        <f t="shared" si="5"/>
        <v>37.299999999999997</v>
      </c>
      <c r="P132" s="2">
        <f t="shared" si="4"/>
        <v>0.373</v>
      </c>
      <c r="Q132" s="2">
        <f t="shared" si="6"/>
        <v>0.57202777777777813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30800</v>
      </c>
      <c r="J133" s="17"/>
      <c r="K133" s="14">
        <v>99</v>
      </c>
      <c r="L133" s="15">
        <v>4640</v>
      </c>
      <c r="M133" s="3">
        <v>0.1</v>
      </c>
      <c r="N133" s="2">
        <v>3.72</v>
      </c>
      <c r="O133" s="2">
        <f t="shared" si="5"/>
        <v>37.200000000000003</v>
      </c>
      <c r="P133" s="2">
        <f t="shared" si="4"/>
        <v>0.37200000000000005</v>
      </c>
      <c r="Q133" s="2">
        <f t="shared" si="6"/>
        <v>0.57823611111111151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30700</v>
      </c>
      <c r="J134" s="17"/>
      <c r="K134" s="14">
        <v>100</v>
      </c>
      <c r="L134" s="15">
        <v>4610</v>
      </c>
      <c r="M134" s="3">
        <v>0.1</v>
      </c>
      <c r="N134" s="2">
        <v>3.74</v>
      </c>
      <c r="O134" s="2">
        <f t="shared" si="5"/>
        <v>37.4</v>
      </c>
      <c r="P134" s="2">
        <f t="shared" si="4"/>
        <v>0.37400000000000005</v>
      </c>
      <c r="Q134" s="2">
        <f t="shared" si="6"/>
        <v>0.58445277777777815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30800</v>
      </c>
      <c r="J135" s="17"/>
      <c r="K135" s="14">
        <v>101</v>
      </c>
      <c r="L135" s="15">
        <v>4580</v>
      </c>
      <c r="M135" s="3">
        <v>0.1</v>
      </c>
      <c r="N135" s="2">
        <v>3.74</v>
      </c>
      <c r="O135" s="2">
        <f t="shared" si="5"/>
        <v>37.4</v>
      </c>
      <c r="P135" s="2">
        <f t="shared" si="4"/>
        <v>0.37400000000000005</v>
      </c>
      <c r="Q135" s="2">
        <f t="shared" si="6"/>
        <v>0.59068611111111147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30800</v>
      </c>
      <c r="J136" s="17"/>
      <c r="K136" s="14">
        <v>102</v>
      </c>
      <c r="L136" s="15">
        <v>4550</v>
      </c>
      <c r="M136" s="3">
        <v>0.1</v>
      </c>
      <c r="N136" s="2">
        <v>3.7450000000000001</v>
      </c>
      <c r="O136" s="2">
        <f t="shared" si="5"/>
        <v>37.449999999999996</v>
      </c>
      <c r="P136" s="2">
        <f t="shared" si="4"/>
        <v>0.37450000000000006</v>
      </c>
      <c r="Q136" s="2">
        <f t="shared" si="6"/>
        <v>0.59692361111111147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30800</v>
      </c>
      <c r="J137" s="17"/>
      <c r="K137" s="14">
        <v>103</v>
      </c>
      <c r="L137" s="15">
        <v>4520</v>
      </c>
      <c r="M137" s="3">
        <v>0.1</v>
      </c>
      <c r="N137" s="2">
        <v>3.74</v>
      </c>
      <c r="O137" s="2">
        <f t="shared" si="5"/>
        <v>37.4</v>
      </c>
      <c r="P137" s="2">
        <f t="shared" si="4"/>
        <v>0.37400000000000005</v>
      </c>
      <c r="Q137" s="2">
        <f t="shared" si="6"/>
        <v>0.60316111111111148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30800</v>
      </c>
      <c r="J138" s="17"/>
      <c r="K138" s="14">
        <v>104</v>
      </c>
      <c r="L138" s="15">
        <v>4490</v>
      </c>
      <c r="M138" s="3">
        <v>0.1</v>
      </c>
      <c r="N138" s="2">
        <v>3.7549999999999999</v>
      </c>
      <c r="O138" s="2">
        <f t="shared" si="5"/>
        <v>37.549999999999997</v>
      </c>
      <c r="P138" s="2">
        <f t="shared" si="4"/>
        <v>0.3755</v>
      </c>
      <c r="Q138" s="2">
        <f t="shared" si="6"/>
        <v>0.60940694444444476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30800</v>
      </c>
      <c r="J139" s="17"/>
      <c r="K139" s="14">
        <v>105</v>
      </c>
      <c r="L139" s="15">
        <v>4460</v>
      </c>
      <c r="M139" s="3">
        <v>0.1</v>
      </c>
      <c r="N139" s="2">
        <v>3.76</v>
      </c>
      <c r="O139" s="2">
        <f t="shared" si="5"/>
        <v>37.599999999999994</v>
      </c>
      <c r="P139" s="2">
        <f t="shared" si="4"/>
        <v>0.376</v>
      </c>
      <c r="Q139" s="2">
        <f t="shared" si="6"/>
        <v>0.61566944444444471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30800</v>
      </c>
      <c r="J140" s="17"/>
      <c r="K140" s="14">
        <v>106</v>
      </c>
      <c r="L140" s="15">
        <v>4430</v>
      </c>
      <c r="M140" s="3">
        <v>0.1</v>
      </c>
      <c r="N140" s="2">
        <v>3.7649999999999997</v>
      </c>
      <c r="O140" s="2">
        <f t="shared" si="5"/>
        <v>37.649999999999991</v>
      </c>
      <c r="P140" s="2">
        <f t="shared" si="4"/>
        <v>0.3765</v>
      </c>
      <c r="Q140" s="2">
        <f t="shared" si="6"/>
        <v>0.62194027777777805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30800</v>
      </c>
      <c r="J141" s="17"/>
      <c r="K141" s="14">
        <v>107</v>
      </c>
      <c r="L141" s="15">
        <v>4400</v>
      </c>
      <c r="M141" s="3">
        <v>0.1</v>
      </c>
      <c r="N141" s="2">
        <v>3.76</v>
      </c>
      <c r="O141" s="2">
        <f t="shared" si="5"/>
        <v>37.599999999999994</v>
      </c>
      <c r="P141" s="2">
        <f t="shared" si="4"/>
        <v>0.376</v>
      </c>
      <c r="Q141" s="2">
        <f t="shared" si="6"/>
        <v>0.62821111111111139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30800</v>
      </c>
      <c r="J142" s="17"/>
      <c r="K142" s="14">
        <v>108</v>
      </c>
      <c r="L142" s="15">
        <v>4370</v>
      </c>
      <c r="M142" s="3">
        <v>0.1</v>
      </c>
      <c r="N142" s="2">
        <v>3.78</v>
      </c>
      <c r="O142" s="2">
        <f t="shared" si="5"/>
        <v>37.799999999999997</v>
      </c>
      <c r="P142" s="2">
        <f t="shared" si="4"/>
        <v>0.378</v>
      </c>
      <c r="Q142" s="2">
        <f t="shared" si="6"/>
        <v>0.63449444444444469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30800</v>
      </c>
      <c r="J143" s="17"/>
      <c r="K143" s="14">
        <v>109</v>
      </c>
      <c r="L143" s="15">
        <v>4330</v>
      </c>
      <c r="M143" s="3">
        <v>0.1</v>
      </c>
      <c r="N143" s="2">
        <v>3.77</v>
      </c>
      <c r="O143" s="2">
        <f t="shared" si="5"/>
        <v>37.699999999999996</v>
      </c>
      <c r="P143" s="2">
        <f t="shared" si="4"/>
        <v>0.377</v>
      </c>
      <c r="Q143" s="2">
        <f t="shared" si="6"/>
        <v>0.64078611111111139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30800</v>
      </c>
      <c r="J144" s="17"/>
      <c r="K144" s="14">
        <v>110</v>
      </c>
      <c r="L144" s="15">
        <v>4310</v>
      </c>
      <c r="M144" s="3">
        <v>0.1</v>
      </c>
      <c r="N144" s="2">
        <v>3.78</v>
      </c>
      <c r="O144" s="2">
        <f t="shared" si="5"/>
        <v>37.799999999999997</v>
      </c>
      <c r="P144" s="2">
        <f t="shared" si="4"/>
        <v>0.378</v>
      </c>
      <c r="Q144" s="2">
        <f t="shared" si="6"/>
        <v>0.64707777777777808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30800</v>
      </c>
      <c r="J145" s="17"/>
      <c r="K145" s="14">
        <v>111</v>
      </c>
      <c r="L145" s="15">
        <v>4290</v>
      </c>
      <c r="M145" s="3">
        <v>0.1</v>
      </c>
      <c r="N145" s="2">
        <v>3.79</v>
      </c>
      <c r="O145" s="2">
        <f t="shared" si="5"/>
        <v>37.9</v>
      </c>
      <c r="P145" s="2">
        <f t="shared" si="4"/>
        <v>0.379</v>
      </c>
      <c r="Q145" s="2">
        <f t="shared" si="6"/>
        <v>0.65338611111111145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30800</v>
      </c>
      <c r="J146" s="17"/>
      <c r="K146" s="14">
        <v>112</v>
      </c>
      <c r="L146" s="15">
        <v>4250</v>
      </c>
      <c r="M146" s="3">
        <v>0.1</v>
      </c>
      <c r="N146" s="2">
        <v>3.79</v>
      </c>
      <c r="O146" s="2">
        <f t="shared" si="5"/>
        <v>37.9</v>
      </c>
      <c r="P146" s="2">
        <f t="shared" si="4"/>
        <v>0.379</v>
      </c>
      <c r="Q146" s="2">
        <f t="shared" si="6"/>
        <v>0.65970277777777808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30800</v>
      </c>
      <c r="J147" s="17"/>
      <c r="K147" s="14">
        <v>113</v>
      </c>
      <c r="L147" s="15">
        <v>4220</v>
      </c>
      <c r="M147" s="3">
        <v>0.1</v>
      </c>
      <c r="N147" s="2">
        <v>3.8</v>
      </c>
      <c r="O147" s="2">
        <f t="shared" si="5"/>
        <v>37.999999999999993</v>
      </c>
      <c r="P147" s="2">
        <f t="shared" si="4"/>
        <v>0.38</v>
      </c>
      <c r="Q147" s="2">
        <f t="shared" si="6"/>
        <v>0.66602777777777811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30800</v>
      </c>
      <c r="J148" s="17"/>
      <c r="K148" s="14">
        <v>114</v>
      </c>
      <c r="L148" s="15">
        <v>4200</v>
      </c>
      <c r="M148" s="3">
        <v>0.1</v>
      </c>
      <c r="N148" s="2">
        <v>3.81</v>
      </c>
      <c r="O148" s="2">
        <f t="shared" si="5"/>
        <v>38.1</v>
      </c>
      <c r="P148" s="2">
        <f t="shared" si="4"/>
        <v>0.38100000000000001</v>
      </c>
      <c r="Q148" s="2">
        <f t="shared" si="6"/>
        <v>0.6723694444444448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30800</v>
      </c>
      <c r="J149" s="17"/>
      <c r="K149" s="14">
        <v>115</v>
      </c>
      <c r="L149" s="15">
        <v>4170</v>
      </c>
      <c r="M149" s="3">
        <v>0.1</v>
      </c>
      <c r="N149" s="2">
        <v>3.81</v>
      </c>
      <c r="O149" s="2">
        <f t="shared" si="5"/>
        <v>38.1</v>
      </c>
      <c r="P149" s="2">
        <f t="shared" si="4"/>
        <v>0.38100000000000001</v>
      </c>
      <c r="Q149" s="2">
        <f t="shared" si="6"/>
        <v>0.67871944444444476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30800</v>
      </c>
      <c r="J150" s="17"/>
      <c r="K150" s="14">
        <v>116</v>
      </c>
      <c r="L150" s="15">
        <v>4140</v>
      </c>
      <c r="M150" s="3">
        <v>0.1</v>
      </c>
      <c r="N150" s="2">
        <v>3.81</v>
      </c>
      <c r="O150" s="2">
        <f t="shared" si="5"/>
        <v>38.1</v>
      </c>
      <c r="P150" s="2">
        <f t="shared" si="4"/>
        <v>0.38100000000000001</v>
      </c>
      <c r="Q150" s="2">
        <f t="shared" si="6"/>
        <v>0.68506944444444473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30800</v>
      </c>
      <c r="J151" s="17"/>
      <c r="K151" s="14">
        <v>117</v>
      </c>
      <c r="L151" s="15">
        <v>4110</v>
      </c>
      <c r="M151" s="3">
        <v>0.1</v>
      </c>
      <c r="N151" s="2">
        <v>3.8149999999999999</v>
      </c>
      <c r="O151" s="2">
        <f t="shared" si="5"/>
        <v>38.15</v>
      </c>
      <c r="P151" s="2">
        <f t="shared" si="4"/>
        <v>0.38150000000000001</v>
      </c>
      <c r="Q151" s="2">
        <f t="shared" si="6"/>
        <v>0.69142361111111139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30800</v>
      </c>
      <c r="J152" s="17"/>
      <c r="K152" s="14">
        <v>118</v>
      </c>
      <c r="L152" s="15">
        <v>4070</v>
      </c>
      <c r="M152" s="3">
        <v>0.1</v>
      </c>
      <c r="N152" s="2">
        <v>3.83</v>
      </c>
      <c r="O152" s="2">
        <f t="shared" si="5"/>
        <v>38.299999999999997</v>
      </c>
      <c r="P152" s="2">
        <f t="shared" si="4"/>
        <v>0.38300000000000001</v>
      </c>
      <c r="Q152" s="2">
        <f t="shared" si="6"/>
        <v>0.69779444444444472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30800</v>
      </c>
      <c r="J153" s="17"/>
      <c r="K153" s="14">
        <v>119</v>
      </c>
      <c r="L153" s="15">
        <v>4050</v>
      </c>
      <c r="M153" s="3">
        <v>0.1</v>
      </c>
      <c r="N153" s="2">
        <v>3.8250000000000002</v>
      </c>
      <c r="O153" s="2">
        <f t="shared" si="5"/>
        <v>38.25</v>
      </c>
      <c r="P153" s="2">
        <f t="shared" si="4"/>
        <v>0.38250000000000006</v>
      </c>
      <c r="Q153" s="2">
        <f t="shared" si="6"/>
        <v>0.70417361111111143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30800</v>
      </c>
      <c r="J154" s="17"/>
      <c r="K154" s="14">
        <v>120</v>
      </c>
      <c r="L154" s="15">
        <v>4020</v>
      </c>
      <c r="M154" s="3">
        <v>0.1</v>
      </c>
      <c r="N154" s="2">
        <v>3.83</v>
      </c>
      <c r="O154" s="2">
        <f t="shared" si="5"/>
        <v>38.299999999999997</v>
      </c>
      <c r="P154" s="2">
        <f t="shared" si="4"/>
        <v>0.38300000000000001</v>
      </c>
      <c r="Q154" s="2">
        <f t="shared" si="6"/>
        <v>0.71055277777777814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30800</v>
      </c>
      <c r="J155" s="17"/>
      <c r="K155" s="14">
        <v>121</v>
      </c>
      <c r="L155" s="15">
        <v>3990</v>
      </c>
      <c r="M155" s="3">
        <v>0.1</v>
      </c>
      <c r="N155" s="2">
        <v>3.83</v>
      </c>
      <c r="O155" s="2">
        <f t="shared" si="5"/>
        <v>38.299999999999997</v>
      </c>
      <c r="P155" s="2">
        <f t="shared" si="4"/>
        <v>0.38300000000000001</v>
      </c>
      <c r="Q155" s="2">
        <f t="shared" si="6"/>
        <v>0.71693611111111144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30800</v>
      </c>
      <c r="J156" s="17"/>
      <c r="K156" s="14">
        <v>122</v>
      </c>
      <c r="L156" s="15">
        <v>3960</v>
      </c>
      <c r="M156" s="3">
        <v>0.1</v>
      </c>
      <c r="N156" s="2">
        <v>3.84</v>
      </c>
      <c r="O156" s="2">
        <f t="shared" si="5"/>
        <v>38.4</v>
      </c>
      <c r="P156" s="2">
        <f t="shared" si="4"/>
        <v>0.38400000000000001</v>
      </c>
      <c r="Q156" s="2">
        <f t="shared" si="6"/>
        <v>0.72332777777777812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30800</v>
      </c>
      <c r="J157" s="17"/>
      <c r="K157" s="14">
        <v>123</v>
      </c>
      <c r="L157" s="15">
        <v>3940</v>
      </c>
      <c r="M157" s="3">
        <v>0.1</v>
      </c>
      <c r="N157" s="2">
        <v>3.85</v>
      </c>
      <c r="O157" s="2">
        <f t="shared" si="5"/>
        <v>38.5</v>
      </c>
      <c r="P157" s="2">
        <f t="shared" si="4"/>
        <v>0.38500000000000001</v>
      </c>
      <c r="Q157" s="2">
        <f t="shared" si="6"/>
        <v>0.72973611111111147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30900</v>
      </c>
      <c r="J158" s="17"/>
      <c r="K158" s="14">
        <v>124</v>
      </c>
      <c r="L158" s="15">
        <v>3910</v>
      </c>
      <c r="M158" s="3">
        <v>0.1</v>
      </c>
      <c r="N158" s="2">
        <v>3.85</v>
      </c>
      <c r="O158" s="2">
        <f t="shared" si="5"/>
        <v>38.5</v>
      </c>
      <c r="P158" s="2">
        <f t="shared" si="4"/>
        <v>0.38500000000000001</v>
      </c>
      <c r="Q158" s="2">
        <f t="shared" si="6"/>
        <v>0.7361527777777781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30800</v>
      </c>
      <c r="J159" s="17"/>
      <c r="K159" s="14">
        <v>125</v>
      </c>
      <c r="L159" s="15">
        <v>3880</v>
      </c>
      <c r="M159" s="3">
        <v>0.1</v>
      </c>
      <c r="N159" s="2">
        <v>3.87</v>
      </c>
      <c r="O159" s="2">
        <f t="shared" si="5"/>
        <v>38.699999999999996</v>
      </c>
      <c r="P159" s="2">
        <f t="shared" si="4"/>
        <v>0.38700000000000001</v>
      </c>
      <c r="Q159" s="2">
        <f t="shared" si="6"/>
        <v>0.74258611111111139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30800</v>
      </c>
      <c r="J160" s="17"/>
      <c r="K160" s="14">
        <v>126</v>
      </c>
      <c r="L160" s="15">
        <v>3850</v>
      </c>
      <c r="M160" s="3">
        <v>0.1</v>
      </c>
      <c r="N160" s="2">
        <v>3.86</v>
      </c>
      <c r="O160" s="2">
        <f t="shared" si="5"/>
        <v>38.599999999999994</v>
      </c>
      <c r="P160" s="2">
        <f t="shared" si="4"/>
        <v>0.38600000000000001</v>
      </c>
      <c r="Q160" s="2">
        <f t="shared" si="6"/>
        <v>0.74902777777777807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30900</v>
      </c>
      <c r="J161" s="17"/>
      <c r="K161" s="14">
        <v>127</v>
      </c>
      <c r="L161" s="15">
        <v>3820</v>
      </c>
      <c r="M161" s="3">
        <v>0.1</v>
      </c>
      <c r="N161" s="2">
        <v>3.87</v>
      </c>
      <c r="O161" s="2">
        <f t="shared" si="5"/>
        <v>38.699999999999996</v>
      </c>
      <c r="P161" s="2">
        <f t="shared" si="4"/>
        <v>0.38700000000000001</v>
      </c>
      <c r="Q161" s="2">
        <f t="shared" si="6"/>
        <v>0.75546944444444475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30900</v>
      </c>
      <c r="J162" s="17"/>
      <c r="K162" s="14">
        <v>128</v>
      </c>
      <c r="L162" s="15">
        <v>3790</v>
      </c>
      <c r="M162" s="3">
        <v>0.1</v>
      </c>
      <c r="N162" s="2">
        <v>3.89</v>
      </c>
      <c r="O162" s="2">
        <f t="shared" si="5"/>
        <v>38.9</v>
      </c>
      <c r="P162" s="2">
        <f t="shared" ref="P162:P225" si="8">M162*N162</f>
        <v>0.38900000000000001</v>
      </c>
      <c r="Q162" s="2">
        <f t="shared" si="6"/>
        <v>0.76193611111111137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30800</v>
      </c>
      <c r="J163" s="17"/>
      <c r="K163" s="14">
        <v>129</v>
      </c>
      <c r="L163" s="15">
        <v>3760</v>
      </c>
      <c r="M163" s="3">
        <v>0.1</v>
      </c>
      <c r="N163" s="2">
        <v>3.88</v>
      </c>
      <c r="O163" s="2">
        <f t="shared" ref="O163:O226" si="9">N163/M163</f>
        <v>38.799999999999997</v>
      </c>
      <c r="P163" s="2">
        <f t="shared" si="8"/>
        <v>0.38800000000000001</v>
      </c>
      <c r="Q163" s="2">
        <f t="shared" ref="Q163:Q226" si="10">AVERAGE(P163,P162)*(K163-K162)/60+Q162</f>
        <v>0.76841111111111138</v>
      </c>
      <c r="R163" s="14">
        <f t="shared" ref="R163:R22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30900</v>
      </c>
      <c r="J164" s="17"/>
      <c r="K164" s="14">
        <v>130</v>
      </c>
      <c r="L164" s="15">
        <v>3730</v>
      </c>
      <c r="M164" s="3">
        <v>0.1</v>
      </c>
      <c r="N164" s="2">
        <v>3.89</v>
      </c>
      <c r="O164" s="2">
        <f t="shared" si="9"/>
        <v>38.9</v>
      </c>
      <c r="P164" s="2">
        <f t="shared" si="8"/>
        <v>0.38900000000000001</v>
      </c>
      <c r="Q164" s="2">
        <f t="shared" si="10"/>
        <v>0.77488611111111139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30800</v>
      </c>
      <c r="J165" s="17"/>
      <c r="K165" s="14">
        <v>131</v>
      </c>
      <c r="L165" s="15">
        <v>3710</v>
      </c>
      <c r="M165" s="3">
        <v>0.1</v>
      </c>
      <c r="N165" s="2">
        <v>3.89</v>
      </c>
      <c r="O165" s="2">
        <f t="shared" si="9"/>
        <v>38.9</v>
      </c>
      <c r="P165" s="2">
        <f t="shared" si="8"/>
        <v>0.38900000000000001</v>
      </c>
      <c r="Q165" s="2">
        <f t="shared" si="10"/>
        <v>0.78136944444444467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30900</v>
      </c>
      <c r="J166" s="17"/>
      <c r="K166" s="14">
        <v>132</v>
      </c>
      <c r="L166" s="15">
        <v>3680</v>
      </c>
      <c r="M166" s="3">
        <v>0.1</v>
      </c>
      <c r="N166" s="2">
        <v>3.9</v>
      </c>
      <c r="O166" s="2">
        <f t="shared" si="9"/>
        <v>39</v>
      </c>
      <c r="P166" s="2">
        <f t="shared" si="8"/>
        <v>0.39</v>
      </c>
      <c r="Q166" s="2">
        <f t="shared" si="10"/>
        <v>0.78786111111111135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30900</v>
      </c>
      <c r="J167" s="17"/>
      <c r="K167" s="14">
        <v>133</v>
      </c>
      <c r="L167" s="15">
        <v>3650</v>
      </c>
      <c r="M167" s="3">
        <v>0.1</v>
      </c>
      <c r="N167" s="2">
        <v>3.9</v>
      </c>
      <c r="O167" s="2">
        <f t="shared" si="9"/>
        <v>39</v>
      </c>
      <c r="P167" s="2">
        <f t="shared" si="8"/>
        <v>0.39</v>
      </c>
      <c r="Q167" s="2">
        <f t="shared" si="10"/>
        <v>0.7943611111111113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30900</v>
      </c>
      <c r="J168" s="17"/>
      <c r="K168" s="14">
        <v>134</v>
      </c>
      <c r="L168" s="15">
        <v>3620</v>
      </c>
      <c r="M168" s="3">
        <v>0.1</v>
      </c>
      <c r="N168" s="2">
        <v>3.91</v>
      </c>
      <c r="O168" s="2">
        <f t="shared" si="9"/>
        <v>39.1</v>
      </c>
      <c r="P168" s="2">
        <f t="shared" si="8"/>
        <v>0.39100000000000001</v>
      </c>
      <c r="Q168" s="2">
        <f t="shared" si="10"/>
        <v>0.80086944444444463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30800</v>
      </c>
      <c r="J169" s="17"/>
      <c r="K169" s="14">
        <v>135</v>
      </c>
      <c r="L169" s="15">
        <v>3600</v>
      </c>
      <c r="M169" s="3">
        <v>0.1</v>
      </c>
      <c r="N169" s="2">
        <v>3.91</v>
      </c>
      <c r="O169" s="2">
        <f t="shared" si="9"/>
        <v>39.1</v>
      </c>
      <c r="P169" s="2">
        <f t="shared" si="8"/>
        <v>0.39100000000000001</v>
      </c>
      <c r="Q169" s="2">
        <f t="shared" si="10"/>
        <v>0.80738611111111125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30900</v>
      </c>
      <c r="J170" s="17"/>
      <c r="K170" s="14">
        <v>136</v>
      </c>
      <c r="L170" s="15">
        <v>3570</v>
      </c>
      <c r="M170" s="3">
        <v>0.1</v>
      </c>
      <c r="N170" s="2">
        <v>3.9249999999999998</v>
      </c>
      <c r="O170" s="2">
        <f t="shared" si="9"/>
        <v>39.249999999999993</v>
      </c>
      <c r="P170" s="2">
        <f t="shared" si="8"/>
        <v>0.39250000000000002</v>
      </c>
      <c r="Q170" s="2">
        <f t="shared" si="10"/>
        <v>0.81391527777777795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30900</v>
      </c>
      <c r="J171" s="17"/>
      <c r="K171" s="14">
        <v>137</v>
      </c>
      <c r="L171" s="15">
        <v>3540</v>
      </c>
      <c r="M171" s="3">
        <v>0.1</v>
      </c>
      <c r="N171" s="2">
        <v>3.93</v>
      </c>
      <c r="O171" s="2">
        <f t="shared" si="9"/>
        <v>39.299999999999997</v>
      </c>
      <c r="P171" s="2">
        <f t="shared" si="8"/>
        <v>0.39300000000000002</v>
      </c>
      <c r="Q171" s="2">
        <f t="shared" si="10"/>
        <v>0.82046111111111131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30900</v>
      </c>
      <c r="J172" s="17"/>
      <c r="K172" s="14">
        <v>138</v>
      </c>
      <c r="L172" s="15">
        <v>3510</v>
      </c>
      <c r="M172" s="3">
        <v>0.1</v>
      </c>
      <c r="N172" s="2">
        <v>3.94</v>
      </c>
      <c r="O172" s="2">
        <f t="shared" si="9"/>
        <v>39.4</v>
      </c>
      <c r="P172" s="2">
        <f t="shared" si="8"/>
        <v>0.39400000000000002</v>
      </c>
      <c r="Q172" s="2">
        <f t="shared" si="10"/>
        <v>0.82701944444444464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30900</v>
      </c>
      <c r="J173" s="17"/>
      <c r="K173" s="14">
        <v>139</v>
      </c>
      <c r="L173" s="15">
        <v>3480</v>
      </c>
      <c r="M173" s="3">
        <v>0.1</v>
      </c>
      <c r="N173" s="2">
        <v>3.9450000000000003</v>
      </c>
      <c r="O173" s="2">
        <f t="shared" si="9"/>
        <v>39.450000000000003</v>
      </c>
      <c r="P173" s="2">
        <f t="shared" si="8"/>
        <v>0.39450000000000007</v>
      </c>
      <c r="Q173" s="2">
        <f t="shared" si="10"/>
        <v>0.83359027777777794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30900</v>
      </c>
      <c r="J174" s="17"/>
      <c r="K174" s="14">
        <v>140</v>
      </c>
      <c r="L174" s="15">
        <v>3450</v>
      </c>
      <c r="M174" s="3">
        <v>0.1</v>
      </c>
      <c r="N174" s="2">
        <v>3.95</v>
      </c>
      <c r="O174" s="2">
        <f t="shared" si="9"/>
        <v>39.5</v>
      </c>
      <c r="P174" s="2">
        <f t="shared" si="8"/>
        <v>0.39500000000000002</v>
      </c>
      <c r="Q174" s="2">
        <f t="shared" si="10"/>
        <v>0.84016944444444464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30800</v>
      </c>
      <c r="J175" s="17"/>
      <c r="K175" s="14">
        <v>141</v>
      </c>
      <c r="L175" s="15">
        <v>3430</v>
      </c>
      <c r="M175" s="3">
        <v>0.1</v>
      </c>
      <c r="N175" s="2">
        <v>3.9649999999999999</v>
      </c>
      <c r="O175" s="2">
        <f t="shared" si="9"/>
        <v>39.65</v>
      </c>
      <c r="P175" s="2">
        <f t="shared" si="8"/>
        <v>0.39650000000000002</v>
      </c>
      <c r="Q175" s="2">
        <f t="shared" si="10"/>
        <v>0.84676527777777799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30900</v>
      </c>
      <c r="J176" s="17"/>
      <c r="K176" s="14">
        <v>142</v>
      </c>
      <c r="L176" s="15">
        <v>3400</v>
      </c>
      <c r="M176" s="3">
        <v>0.1</v>
      </c>
      <c r="N176" s="2">
        <v>3.97</v>
      </c>
      <c r="O176" s="2">
        <f t="shared" si="9"/>
        <v>39.700000000000003</v>
      </c>
      <c r="P176" s="2">
        <f t="shared" si="8"/>
        <v>0.39700000000000002</v>
      </c>
      <c r="Q176" s="2">
        <f t="shared" si="10"/>
        <v>0.85337777777777801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30900</v>
      </c>
      <c r="J177" s="17"/>
      <c r="K177" s="14">
        <v>143</v>
      </c>
      <c r="L177" s="15">
        <v>3370</v>
      </c>
      <c r="M177" s="3">
        <v>0.1</v>
      </c>
      <c r="N177" s="2">
        <v>3.9750000000000001</v>
      </c>
      <c r="O177" s="2">
        <f t="shared" si="9"/>
        <v>39.75</v>
      </c>
      <c r="P177" s="2">
        <f t="shared" si="8"/>
        <v>0.39750000000000002</v>
      </c>
      <c r="Q177" s="2">
        <f t="shared" si="10"/>
        <v>0.85999861111111131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30900</v>
      </c>
      <c r="J178" s="17"/>
      <c r="K178" s="14">
        <v>144</v>
      </c>
      <c r="L178" s="15">
        <v>3340</v>
      </c>
      <c r="M178" s="3">
        <v>0.1</v>
      </c>
      <c r="N178" s="2">
        <v>3.9850000000000003</v>
      </c>
      <c r="O178" s="2">
        <f t="shared" si="9"/>
        <v>39.85</v>
      </c>
      <c r="P178" s="2">
        <f t="shared" si="8"/>
        <v>0.39850000000000008</v>
      </c>
      <c r="Q178" s="2">
        <f t="shared" si="10"/>
        <v>0.86663194444444469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30900</v>
      </c>
      <c r="J179" s="17"/>
      <c r="K179" s="14">
        <v>145</v>
      </c>
      <c r="L179" s="15">
        <v>3320</v>
      </c>
      <c r="M179" s="3">
        <v>0.1</v>
      </c>
      <c r="N179" s="2">
        <v>3.99</v>
      </c>
      <c r="O179" s="2">
        <f t="shared" si="9"/>
        <v>39.9</v>
      </c>
      <c r="P179" s="2">
        <f t="shared" si="8"/>
        <v>0.39900000000000002</v>
      </c>
      <c r="Q179" s="2">
        <f t="shared" si="10"/>
        <v>0.87327777777777804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30900</v>
      </c>
      <c r="J180" s="17"/>
      <c r="K180" s="14">
        <v>146</v>
      </c>
      <c r="L180" s="15">
        <v>3290</v>
      </c>
      <c r="M180" s="3">
        <v>0.1</v>
      </c>
      <c r="N180" s="2">
        <v>3.9950000000000001</v>
      </c>
      <c r="O180" s="2">
        <f t="shared" si="9"/>
        <v>39.949999999999996</v>
      </c>
      <c r="P180" s="2">
        <f t="shared" si="8"/>
        <v>0.39950000000000002</v>
      </c>
      <c r="Q180" s="2">
        <f t="shared" si="10"/>
        <v>0.87993194444444467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30900</v>
      </c>
      <c r="J181" s="17"/>
      <c r="K181" s="14">
        <v>147</v>
      </c>
      <c r="L181" s="15">
        <v>3260</v>
      </c>
      <c r="M181" s="3">
        <v>0.1</v>
      </c>
      <c r="N181" s="2">
        <v>3.99</v>
      </c>
      <c r="O181" s="2">
        <f t="shared" si="9"/>
        <v>39.9</v>
      </c>
      <c r="P181" s="2">
        <f t="shared" si="8"/>
        <v>0.39900000000000002</v>
      </c>
      <c r="Q181" s="2">
        <f t="shared" si="10"/>
        <v>0.8865861111111113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30900</v>
      </c>
      <c r="J182" s="17"/>
      <c r="K182" s="14">
        <v>148</v>
      </c>
      <c r="L182" s="15">
        <v>3230</v>
      </c>
      <c r="M182" s="3">
        <v>0.1</v>
      </c>
      <c r="N182" s="2">
        <v>4.01</v>
      </c>
      <c r="O182" s="2">
        <f t="shared" si="9"/>
        <v>40.099999999999994</v>
      </c>
      <c r="P182" s="2">
        <f t="shared" si="8"/>
        <v>0.40100000000000002</v>
      </c>
      <c r="Q182" s="2">
        <f t="shared" si="10"/>
        <v>0.89325277777777801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30900</v>
      </c>
      <c r="J183" s="17"/>
      <c r="K183" s="14">
        <v>149</v>
      </c>
      <c r="L183" s="15">
        <v>3210</v>
      </c>
      <c r="M183" s="3">
        <v>0.1</v>
      </c>
      <c r="N183" s="2">
        <v>4.0199999999999996</v>
      </c>
      <c r="O183" s="2">
        <f t="shared" si="9"/>
        <v>40.199999999999996</v>
      </c>
      <c r="P183" s="2">
        <f t="shared" si="8"/>
        <v>0.40199999999999997</v>
      </c>
      <c r="Q183" s="2">
        <f t="shared" si="10"/>
        <v>0.89994444444444466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30900</v>
      </c>
      <c r="J184" s="17"/>
      <c r="K184" s="14">
        <v>150</v>
      </c>
      <c r="L184" s="15">
        <v>3180</v>
      </c>
      <c r="M184" s="3">
        <v>0.1</v>
      </c>
      <c r="N184" s="2">
        <v>4.0199999999999996</v>
      </c>
      <c r="O184" s="2">
        <f t="shared" si="9"/>
        <v>40.199999999999996</v>
      </c>
      <c r="P184" s="2">
        <f t="shared" si="8"/>
        <v>0.40199999999999997</v>
      </c>
      <c r="Q184" s="2">
        <f t="shared" si="10"/>
        <v>0.9066444444444447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30900</v>
      </c>
      <c r="J185" s="17"/>
      <c r="K185" s="14">
        <v>151</v>
      </c>
      <c r="L185" s="15">
        <v>3150</v>
      </c>
      <c r="M185" s="3">
        <v>0.1</v>
      </c>
      <c r="N185" s="2">
        <v>4.0250000000000004</v>
      </c>
      <c r="O185" s="2">
        <f t="shared" si="9"/>
        <v>40.25</v>
      </c>
      <c r="P185" s="2">
        <f t="shared" si="8"/>
        <v>0.40250000000000008</v>
      </c>
      <c r="Q185" s="2">
        <f t="shared" si="10"/>
        <v>0.91334861111111132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30800</v>
      </c>
      <c r="J186" s="17"/>
      <c r="K186" s="14">
        <v>152</v>
      </c>
      <c r="L186" s="15">
        <v>3120</v>
      </c>
      <c r="M186" s="3">
        <v>0.1</v>
      </c>
      <c r="N186" s="2">
        <v>4.0350000000000001</v>
      </c>
      <c r="O186" s="2">
        <f t="shared" si="9"/>
        <v>40.35</v>
      </c>
      <c r="P186" s="2">
        <f t="shared" si="8"/>
        <v>0.40350000000000003</v>
      </c>
      <c r="Q186" s="2">
        <f t="shared" si="10"/>
        <v>0.92006527777777802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30900</v>
      </c>
      <c r="J187" s="17"/>
      <c r="K187" s="14">
        <v>153</v>
      </c>
      <c r="L187" s="15">
        <v>3100</v>
      </c>
      <c r="M187" s="3">
        <v>0.1</v>
      </c>
      <c r="N187" s="2">
        <v>4.0449999999999999</v>
      </c>
      <c r="O187" s="2">
        <f t="shared" si="9"/>
        <v>40.449999999999996</v>
      </c>
      <c r="P187" s="2">
        <f t="shared" si="8"/>
        <v>0.40450000000000003</v>
      </c>
      <c r="Q187" s="2">
        <f t="shared" si="10"/>
        <v>0.92679861111111139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30900</v>
      </c>
      <c r="J188" s="17"/>
      <c r="K188" s="14">
        <v>154</v>
      </c>
      <c r="L188" s="15">
        <v>3070</v>
      </c>
      <c r="M188" s="3">
        <v>0.1</v>
      </c>
      <c r="N188" s="2">
        <v>4.05</v>
      </c>
      <c r="O188" s="2">
        <f t="shared" si="9"/>
        <v>40.499999999999993</v>
      </c>
      <c r="P188" s="2">
        <f t="shared" si="8"/>
        <v>0.40500000000000003</v>
      </c>
      <c r="Q188" s="2">
        <f t="shared" si="10"/>
        <v>0.93354444444444473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30900</v>
      </c>
      <c r="J189" s="17"/>
      <c r="K189" s="14">
        <v>155</v>
      </c>
      <c r="L189" s="15">
        <v>3040</v>
      </c>
      <c r="M189" s="3">
        <v>0.1</v>
      </c>
      <c r="N189" s="2">
        <v>4.0599999999999996</v>
      </c>
      <c r="O189" s="2">
        <f t="shared" si="9"/>
        <v>40.599999999999994</v>
      </c>
      <c r="P189" s="2">
        <f t="shared" si="8"/>
        <v>0.40599999999999997</v>
      </c>
      <c r="Q189" s="2">
        <f t="shared" si="10"/>
        <v>0.94030277777777804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30900</v>
      </c>
      <c r="J190" s="17"/>
      <c r="K190" s="14">
        <v>156</v>
      </c>
      <c r="L190" s="15">
        <v>3020</v>
      </c>
      <c r="M190" s="3">
        <v>0.1</v>
      </c>
      <c r="N190" s="2">
        <v>4.0599999999999996</v>
      </c>
      <c r="O190" s="2">
        <f t="shared" si="9"/>
        <v>40.599999999999994</v>
      </c>
      <c r="P190" s="2">
        <f t="shared" si="8"/>
        <v>0.40599999999999997</v>
      </c>
      <c r="Q190" s="2">
        <f t="shared" si="10"/>
        <v>0.94706944444444474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30800</v>
      </c>
      <c r="J191" s="17"/>
      <c r="K191" s="14">
        <v>157</v>
      </c>
      <c r="L191" s="15">
        <v>2990</v>
      </c>
      <c r="M191" s="3">
        <v>0.1</v>
      </c>
      <c r="N191" s="2">
        <v>4.0649999999999995</v>
      </c>
      <c r="O191" s="2">
        <f t="shared" si="9"/>
        <v>40.649999999999991</v>
      </c>
      <c r="P191" s="2">
        <f t="shared" si="8"/>
        <v>0.40649999999999997</v>
      </c>
      <c r="Q191" s="2">
        <f t="shared" si="10"/>
        <v>0.95384027777777802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30900</v>
      </c>
      <c r="J192" s="17"/>
      <c r="K192" s="14">
        <v>158</v>
      </c>
      <c r="L192" s="15">
        <v>2960</v>
      </c>
      <c r="M192" s="3">
        <v>0.1</v>
      </c>
      <c r="N192" s="2">
        <v>4.07</v>
      </c>
      <c r="O192" s="2">
        <f t="shared" si="9"/>
        <v>40.700000000000003</v>
      </c>
      <c r="P192" s="2">
        <f t="shared" si="8"/>
        <v>0.40700000000000003</v>
      </c>
      <c r="Q192" s="2">
        <f t="shared" si="10"/>
        <v>0.96061944444444469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30900</v>
      </c>
      <c r="J193" s="17"/>
      <c r="K193" s="14">
        <v>159</v>
      </c>
      <c r="L193" s="15">
        <v>2930</v>
      </c>
      <c r="M193" s="3">
        <v>0.1</v>
      </c>
      <c r="N193" s="2">
        <v>4.0750000000000002</v>
      </c>
      <c r="O193" s="2">
        <f t="shared" si="9"/>
        <v>40.75</v>
      </c>
      <c r="P193" s="2">
        <f t="shared" si="8"/>
        <v>0.40750000000000003</v>
      </c>
      <c r="Q193" s="2">
        <f t="shared" si="10"/>
        <v>0.96740694444444464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30900</v>
      </c>
      <c r="J194" s="17"/>
      <c r="K194" s="14">
        <v>160</v>
      </c>
      <c r="L194" s="15">
        <v>2910</v>
      </c>
      <c r="M194" s="3">
        <v>0.1</v>
      </c>
      <c r="N194" s="2">
        <v>4.0949999999999998</v>
      </c>
      <c r="O194" s="2">
        <f t="shared" si="9"/>
        <v>40.949999999999996</v>
      </c>
      <c r="P194" s="2">
        <f t="shared" si="8"/>
        <v>0.40949999999999998</v>
      </c>
      <c r="Q194" s="2">
        <f t="shared" si="10"/>
        <v>0.97421527777777794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30900</v>
      </c>
      <c r="J195" s="17"/>
      <c r="K195" s="14">
        <v>161</v>
      </c>
      <c r="L195" s="15">
        <v>2880</v>
      </c>
      <c r="M195" s="3">
        <v>0.1</v>
      </c>
      <c r="N195" s="2">
        <v>4.1050000000000004</v>
      </c>
      <c r="O195" s="2">
        <f t="shared" si="9"/>
        <v>41.050000000000004</v>
      </c>
      <c r="P195" s="2">
        <f t="shared" si="8"/>
        <v>0.41050000000000009</v>
      </c>
      <c r="Q195" s="2">
        <f t="shared" si="10"/>
        <v>0.9810486111111113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30900</v>
      </c>
      <c r="J196" s="17"/>
      <c r="K196" s="14">
        <v>162</v>
      </c>
      <c r="L196" s="15">
        <v>2860</v>
      </c>
      <c r="M196" s="3">
        <v>0.1</v>
      </c>
      <c r="N196" s="2">
        <v>4.1100000000000003</v>
      </c>
      <c r="O196" s="2">
        <f t="shared" si="9"/>
        <v>41.1</v>
      </c>
      <c r="P196" s="2">
        <f t="shared" si="8"/>
        <v>0.41100000000000003</v>
      </c>
      <c r="Q196" s="2">
        <f t="shared" si="10"/>
        <v>0.98789444444444463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30900</v>
      </c>
      <c r="J197" s="17"/>
      <c r="K197" s="14">
        <v>163</v>
      </c>
      <c r="L197" s="15">
        <v>2830</v>
      </c>
      <c r="M197" s="3">
        <v>0.1</v>
      </c>
      <c r="N197" s="2">
        <v>4.1150000000000002</v>
      </c>
      <c r="O197" s="2">
        <f t="shared" si="9"/>
        <v>41.15</v>
      </c>
      <c r="P197" s="2">
        <f t="shared" si="8"/>
        <v>0.41150000000000003</v>
      </c>
      <c r="Q197" s="2">
        <f t="shared" si="10"/>
        <v>0.99474861111111135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30900</v>
      </c>
      <c r="J198" s="17"/>
      <c r="K198" s="14">
        <v>164</v>
      </c>
      <c r="L198" s="15">
        <v>2800</v>
      </c>
      <c r="M198" s="3">
        <v>0.1</v>
      </c>
      <c r="N198" s="2">
        <v>4.125</v>
      </c>
      <c r="O198" s="2">
        <f t="shared" si="9"/>
        <v>41.25</v>
      </c>
      <c r="P198" s="2">
        <f t="shared" si="8"/>
        <v>0.41250000000000003</v>
      </c>
      <c r="Q198" s="2">
        <f t="shared" si="10"/>
        <v>1.001615277777778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30900</v>
      </c>
      <c r="J199" s="17"/>
      <c r="K199" s="14">
        <v>165</v>
      </c>
      <c r="L199" s="15">
        <v>2780</v>
      </c>
      <c r="M199" s="3">
        <v>0.1</v>
      </c>
      <c r="N199" s="2">
        <v>4.13</v>
      </c>
      <c r="O199" s="2">
        <f t="shared" si="9"/>
        <v>41.3</v>
      </c>
      <c r="P199" s="2">
        <f t="shared" si="8"/>
        <v>0.41300000000000003</v>
      </c>
      <c r="Q199" s="2">
        <f t="shared" si="10"/>
        <v>1.0084944444444448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30900</v>
      </c>
      <c r="J200" s="17"/>
      <c r="K200" s="14">
        <v>166</v>
      </c>
      <c r="L200" s="15">
        <v>2750</v>
      </c>
      <c r="M200" s="3">
        <v>0.1</v>
      </c>
      <c r="N200" s="2">
        <v>4.1349999999999998</v>
      </c>
      <c r="O200" s="2">
        <f t="shared" si="9"/>
        <v>41.349999999999994</v>
      </c>
      <c r="P200" s="2">
        <f t="shared" si="8"/>
        <v>0.41349999999999998</v>
      </c>
      <c r="Q200" s="2">
        <f t="shared" si="10"/>
        <v>1.0153819444444447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30900</v>
      </c>
      <c r="J201" s="17"/>
      <c r="K201" s="14">
        <v>167</v>
      </c>
      <c r="L201" s="15">
        <v>2720</v>
      </c>
      <c r="M201" s="3">
        <v>0.1</v>
      </c>
      <c r="N201" s="2">
        <v>4.1500000000000004</v>
      </c>
      <c r="O201" s="2">
        <f t="shared" si="9"/>
        <v>41.5</v>
      </c>
      <c r="P201" s="2">
        <f t="shared" si="8"/>
        <v>0.41500000000000004</v>
      </c>
      <c r="Q201" s="2">
        <f t="shared" si="10"/>
        <v>1.0222861111111115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30900</v>
      </c>
      <c r="J202" s="17"/>
      <c r="K202" s="14">
        <v>168</v>
      </c>
      <c r="L202" s="15">
        <v>2700</v>
      </c>
      <c r="M202" s="3">
        <v>0.1</v>
      </c>
      <c r="N202" s="2">
        <v>4.1550000000000002</v>
      </c>
      <c r="O202" s="2">
        <f t="shared" si="9"/>
        <v>41.55</v>
      </c>
      <c r="P202" s="2">
        <f t="shared" si="8"/>
        <v>0.41550000000000004</v>
      </c>
      <c r="Q202" s="2">
        <f t="shared" si="10"/>
        <v>1.0292069444444447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30900</v>
      </c>
      <c r="J203" s="17"/>
      <c r="K203" s="14">
        <v>169</v>
      </c>
      <c r="L203" s="15">
        <v>2670</v>
      </c>
      <c r="M203" s="3">
        <v>0.1</v>
      </c>
      <c r="N203" s="2">
        <v>4.1550000000000002</v>
      </c>
      <c r="O203" s="2">
        <f t="shared" si="9"/>
        <v>41.55</v>
      </c>
      <c r="P203" s="2">
        <f t="shared" si="8"/>
        <v>0.41550000000000004</v>
      </c>
      <c r="Q203" s="2">
        <f t="shared" si="10"/>
        <v>1.0361319444444448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30900</v>
      </c>
      <c r="J204" s="17"/>
      <c r="K204" s="14">
        <v>170</v>
      </c>
      <c r="L204" s="15">
        <v>2640</v>
      </c>
      <c r="M204" s="3">
        <v>0.1</v>
      </c>
      <c r="N204" s="2">
        <v>4.18</v>
      </c>
      <c r="O204" s="2">
        <f t="shared" si="9"/>
        <v>41.8</v>
      </c>
      <c r="P204" s="2">
        <f t="shared" si="8"/>
        <v>0.41799999999999998</v>
      </c>
      <c r="Q204" s="2">
        <f t="shared" si="10"/>
        <v>1.0430777777777782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30900</v>
      </c>
      <c r="J205" s="17"/>
      <c r="K205" s="14">
        <v>171</v>
      </c>
      <c r="L205" s="15">
        <v>2620</v>
      </c>
      <c r="M205" s="3">
        <v>0.1</v>
      </c>
      <c r="N205" s="2">
        <v>4.18</v>
      </c>
      <c r="O205" s="2">
        <f t="shared" si="9"/>
        <v>41.8</v>
      </c>
      <c r="P205" s="2">
        <f t="shared" si="8"/>
        <v>0.41799999999999998</v>
      </c>
      <c r="Q205" s="2">
        <f t="shared" si="10"/>
        <v>1.0500444444444448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30900</v>
      </c>
      <c r="J206" s="17"/>
      <c r="K206" s="14">
        <v>172</v>
      </c>
      <c r="L206" s="15">
        <v>2590</v>
      </c>
      <c r="M206" s="3">
        <v>0.1</v>
      </c>
      <c r="N206" s="2">
        <v>4.1900000000000004</v>
      </c>
      <c r="O206" s="2">
        <f t="shared" si="9"/>
        <v>41.9</v>
      </c>
      <c r="P206" s="2">
        <f t="shared" si="8"/>
        <v>0.41900000000000004</v>
      </c>
      <c r="Q206" s="2">
        <f t="shared" si="10"/>
        <v>1.0570194444444447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31000</v>
      </c>
      <c r="J207" s="17"/>
      <c r="K207" s="14">
        <v>173</v>
      </c>
      <c r="L207" s="15">
        <v>2570</v>
      </c>
      <c r="M207" s="3">
        <v>0.1</v>
      </c>
      <c r="N207" s="2">
        <v>4.2050000000000001</v>
      </c>
      <c r="O207" s="2">
        <f t="shared" si="9"/>
        <v>42.05</v>
      </c>
      <c r="P207" s="2">
        <f t="shared" si="8"/>
        <v>0.42050000000000004</v>
      </c>
      <c r="Q207" s="2">
        <f t="shared" si="10"/>
        <v>1.064015277777778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30900</v>
      </c>
      <c r="J208" s="17"/>
      <c r="K208" s="14">
        <v>174</v>
      </c>
      <c r="L208" s="15">
        <v>2540</v>
      </c>
      <c r="M208" s="3">
        <v>0.1</v>
      </c>
      <c r="N208" s="2">
        <v>4.21</v>
      </c>
      <c r="O208" s="2">
        <f t="shared" si="9"/>
        <v>42.099999999999994</v>
      </c>
      <c r="P208" s="2">
        <f t="shared" si="8"/>
        <v>0.42100000000000004</v>
      </c>
      <c r="Q208" s="2">
        <f t="shared" si="10"/>
        <v>1.0710277777777781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30900</v>
      </c>
      <c r="J209" s="17"/>
      <c r="K209" s="14">
        <v>175</v>
      </c>
      <c r="L209" s="15">
        <v>2510</v>
      </c>
      <c r="M209" s="3">
        <v>0.1</v>
      </c>
      <c r="N209" s="2">
        <v>4.22</v>
      </c>
      <c r="O209" s="2">
        <f t="shared" si="9"/>
        <v>42.199999999999996</v>
      </c>
      <c r="P209" s="2">
        <f t="shared" si="8"/>
        <v>0.42199999999999999</v>
      </c>
      <c r="Q209" s="2">
        <f t="shared" si="10"/>
        <v>1.0780527777777782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30900</v>
      </c>
      <c r="J210" s="17"/>
      <c r="K210" s="14">
        <v>176</v>
      </c>
      <c r="L210" s="15">
        <v>2490</v>
      </c>
      <c r="M210" s="3">
        <v>0.1</v>
      </c>
      <c r="N210" s="2">
        <v>4.2300000000000004</v>
      </c>
      <c r="O210" s="2">
        <f t="shared" si="9"/>
        <v>42.300000000000004</v>
      </c>
      <c r="P210" s="2">
        <f t="shared" si="8"/>
        <v>0.42300000000000004</v>
      </c>
      <c r="Q210" s="2">
        <f t="shared" si="10"/>
        <v>1.0850944444444448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30900</v>
      </c>
      <c r="J211" s="17"/>
      <c r="K211" s="14">
        <v>177</v>
      </c>
      <c r="L211" s="15">
        <v>2460</v>
      </c>
      <c r="M211" s="3">
        <v>0.1</v>
      </c>
      <c r="N211" s="2">
        <v>4.2350000000000003</v>
      </c>
      <c r="O211" s="2">
        <f t="shared" si="9"/>
        <v>42.35</v>
      </c>
      <c r="P211" s="2">
        <f t="shared" si="8"/>
        <v>0.42350000000000004</v>
      </c>
      <c r="Q211" s="2">
        <f t="shared" si="10"/>
        <v>1.0921486111111114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30900</v>
      </c>
      <c r="J212" s="17"/>
      <c r="K212" s="14">
        <v>178</v>
      </c>
      <c r="L212" s="15">
        <v>2440</v>
      </c>
      <c r="M212" s="3">
        <v>0.1</v>
      </c>
      <c r="N212" s="2">
        <v>4.25</v>
      </c>
      <c r="O212" s="2">
        <f t="shared" si="9"/>
        <v>42.5</v>
      </c>
      <c r="P212" s="2">
        <f t="shared" si="8"/>
        <v>0.42500000000000004</v>
      </c>
      <c r="Q212" s="2">
        <f t="shared" si="10"/>
        <v>1.0992194444444447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30900</v>
      </c>
      <c r="J213" s="17"/>
      <c r="K213" s="14">
        <v>179</v>
      </c>
      <c r="L213" s="15">
        <v>2410</v>
      </c>
      <c r="M213" s="3">
        <v>0.1</v>
      </c>
      <c r="N213" s="2">
        <v>4.2649999999999997</v>
      </c>
      <c r="O213" s="2">
        <f t="shared" si="9"/>
        <v>42.649999999999991</v>
      </c>
      <c r="P213" s="2">
        <f t="shared" si="8"/>
        <v>0.42649999999999999</v>
      </c>
      <c r="Q213" s="2">
        <f t="shared" si="10"/>
        <v>1.106315277777778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30900</v>
      </c>
      <c r="J214" s="17"/>
      <c r="K214" s="14">
        <v>180</v>
      </c>
      <c r="L214" s="15">
        <v>2380</v>
      </c>
      <c r="M214" s="3">
        <v>0.1</v>
      </c>
      <c r="N214" s="2">
        <v>4.2750000000000004</v>
      </c>
      <c r="O214" s="2">
        <f t="shared" si="9"/>
        <v>42.75</v>
      </c>
      <c r="P214" s="2">
        <f t="shared" si="8"/>
        <v>0.42750000000000005</v>
      </c>
      <c r="Q214" s="2">
        <f t="shared" si="10"/>
        <v>1.1134319444444447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31000</v>
      </c>
      <c r="J215" s="17"/>
      <c r="K215" s="14">
        <v>181</v>
      </c>
      <c r="L215" s="15">
        <v>2360</v>
      </c>
      <c r="M215" s="3">
        <v>0.1</v>
      </c>
      <c r="N215" s="2">
        <v>4.2850000000000001</v>
      </c>
      <c r="O215" s="2">
        <f t="shared" si="9"/>
        <v>42.85</v>
      </c>
      <c r="P215" s="2">
        <f t="shared" si="8"/>
        <v>0.42850000000000005</v>
      </c>
      <c r="Q215" s="2">
        <f t="shared" si="10"/>
        <v>1.1205652777777781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30900</v>
      </c>
      <c r="J216" s="17"/>
      <c r="K216" s="14">
        <v>182</v>
      </c>
      <c r="L216" s="15">
        <v>2330</v>
      </c>
      <c r="M216" s="3">
        <v>0.1</v>
      </c>
      <c r="N216" s="2">
        <v>4.2949999999999999</v>
      </c>
      <c r="O216" s="2">
        <f t="shared" si="9"/>
        <v>42.949999999999996</v>
      </c>
      <c r="P216" s="2">
        <f t="shared" si="8"/>
        <v>0.42949999999999999</v>
      </c>
      <c r="Q216" s="2">
        <f t="shared" si="10"/>
        <v>1.1277152777777781</v>
      </c>
      <c r="R216" s="14">
        <f t="shared" si="11"/>
        <v>1089</v>
      </c>
    </row>
    <row r="217" spans="2:18" ht="19.899999999999999" customHeight="1" x14ac:dyDescent="0.2">
      <c r="B217" s="17"/>
      <c r="C217" s="14">
        <v>183</v>
      </c>
      <c r="E217" s="14">
        <v>31000</v>
      </c>
      <c r="J217" s="17"/>
      <c r="K217" s="14">
        <v>183</v>
      </c>
      <c r="L217" s="15">
        <v>2310</v>
      </c>
      <c r="M217" s="3">
        <v>0.1</v>
      </c>
      <c r="N217" s="2">
        <v>4.3</v>
      </c>
      <c r="O217" s="2">
        <f t="shared" si="9"/>
        <v>42.999999999999993</v>
      </c>
      <c r="P217" s="2">
        <f t="shared" si="8"/>
        <v>0.43</v>
      </c>
      <c r="Q217" s="2">
        <f t="shared" si="10"/>
        <v>1.1348777777777781</v>
      </c>
      <c r="R217" s="14">
        <f t="shared" si="11"/>
        <v>1095</v>
      </c>
    </row>
    <row r="218" spans="2:18" ht="19.899999999999999" customHeight="1" x14ac:dyDescent="0.2">
      <c r="B218" s="17"/>
      <c r="C218" s="14">
        <v>184</v>
      </c>
      <c r="E218" s="14">
        <v>30900</v>
      </c>
      <c r="J218" s="17"/>
      <c r="K218" s="14">
        <v>184</v>
      </c>
      <c r="L218" s="15">
        <v>2280</v>
      </c>
      <c r="M218" s="3">
        <v>0.1</v>
      </c>
      <c r="N218" s="2">
        <v>4.32</v>
      </c>
      <c r="O218" s="2">
        <f t="shared" si="9"/>
        <v>43.2</v>
      </c>
      <c r="P218" s="2">
        <f t="shared" si="8"/>
        <v>0.43200000000000005</v>
      </c>
      <c r="Q218" s="2">
        <f t="shared" si="10"/>
        <v>1.1420611111111114</v>
      </c>
      <c r="R218" s="14">
        <f t="shared" si="11"/>
        <v>1101</v>
      </c>
    </row>
    <row r="219" spans="2:18" ht="19.899999999999999" customHeight="1" x14ac:dyDescent="0.2">
      <c r="B219" s="17"/>
      <c r="C219" s="14">
        <v>185</v>
      </c>
      <c r="E219" s="14">
        <v>30900</v>
      </c>
      <c r="J219" s="17"/>
      <c r="K219" s="14">
        <v>185</v>
      </c>
      <c r="L219" s="15">
        <v>2250</v>
      </c>
      <c r="M219" s="3">
        <v>0.1</v>
      </c>
      <c r="N219" s="2">
        <v>4.3250000000000002</v>
      </c>
      <c r="O219" s="2">
        <f t="shared" si="9"/>
        <v>43.25</v>
      </c>
      <c r="P219" s="2">
        <f t="shared" si="8"/>
        <v>0.43250000000000005</v>
      </c>
      <c r="Q219" s="2">
        <f t="shared" si="10"/>
        <v>1.1492652777777781</v>
      </c>
      <c r="R219" s="14">
        <f t="shared" si="11"/>
        <v>1107</v>
      </c>
    </row>
    <row r="220" spans="2:18" ht="19.899999999999999" customHeight="1" x14ac:dyDescent="0.2">
      <c r="B220" s="17"/>
      <c r="C220" s="14">
        <v>186</v>
      </c>
      <c r="E220" s="14">
        <v>30900</v>
      </c>
      <c r="J220" s="17"/>
      <c r="K220" s="14">
        <v>186</v>
      </c>
      <c r="L220" s="15">
        <v>2230</v>
      </c>
      <c r="M220" s="3">
        <v>0.1</v>
      </c>
      <c r="N220" s="2">
        <v>4.34</v>
      </c>
      <c r="O220" s="2">
        <f t="shared" si="9"/>
        <v>43.4</v>
      </c>
      <c r="P220" s="2">
        <f t="shared" si="8"/>
        <v>0.434</v>
      </c>
      <c r="Q220" s="2">
        <f t="shared" si="10"/>
        <v>1.1564861111111113</v>
      </c>
      <c r="R220" s="14">
        <f t="shared" si="11"/>
        <v>1113</v>
      </c>
    </row>
    <row r="221" spans="2:18" ht="19.899999999999999" customHeight="1" x14ac:dyDescent="0.2">
      <c r="B221" s="17"/>
      <c r="C221" s="14">
        <v>187</v>
      </c>
      <c r="E221" s="14">
        <v>30900</v>
      </c>
      <c r="J221" s="17"/>
      <c r="K221" s="14">
        <v>187</v>
      </c>
      <c r="L221" s="15">
        <v>2200</v>
      </c>
      <c r="M221" s="3">
        <v>0.1</v>
      </c>
      <c r="N221" s="2">
        <v>4.3600000000000003</v>
      </c>
      <c r="O221" s="2">
        <f t="shared" si="9"/>
        <v>43.6</v>
      </c>
      <c r="P221" s="2">
        <f t="shared" si="8"/>
        <v>0.43600000000000005</v>
      </c>
      <c r="Q221" s="2">
        <f t="shared" si="10"/>
        <v>1.1637361111111113</v>
      </c>
      <c r="R221" s="14">
        <f t="shared" si="11"/>
        <v>1119</v>
      </c>
    </row>
    <row r="222" spans="2:18" ht="19.899999999999999" customHeight="1" x14ac:dyDescent="0.2">
      <c r="B222" s="17"/>
      <c r="C222" s="14">
        <v>188</v>
      </c>
      <c r="E222" s="14">
        <v>30900</v>
      </c>
      <c r="J222" s="17"/>
      <c r="K222" s="14">
        <v>188</v>
      </c>
      <c r="L222" s="15">
        <v>2180</v>
      </c>
      <c r="M222" s="3">
        <v>0.1</v>
      </c>
      <c r="N222" s="2">
        <v>4.3650000000000002</v>
      </c>
      <c r="O222" s="2">
        <f t="shared" si="9"/>
        <v>43.65</v>
      </c>
      <c r="P222" s="2">
        <f t="shared" si="8"/>
        <v>0.43650000000000005</v>
      </c>
      <c r="Q222" s="2">
        <f t="shared" si="10"/>
        <v>1.1710069444444446</v>
      </c>
      <c r="R222" s="14">
        <f t="shared" si="11"/>
        <v>1125</v>
      </c>
    </row>
    <row r="223" spans="2:18" ht="19.899999999999999" customHeight="1" x14ac:dyDescent="0.2">
      <c r="B223" s="17"/>
      <c r="C223" s="14">
        <v>189</v>
      </c>
      <c r="E223" s="14">
        <v>30900</v>
      </c>
      <c r="J223" s="17"/>
      <c r="K223" s="14">
        <v>189</v>
      </c>
      <c r="L223" s="15">
        <v>2150</v>
      </c>
      <c r="M223" s="3">
        <v>0.1</v>
      </c>
      <c r="N223" s="2">
        <v>4.3849999999999998</v>
      </c>
      <c r="O223" s="2">
        <f t="shared" si="9"/>
        <v>43.849999999999994</v>
      </c>
      <c r="P223" s="2">
        <f t="shared" si="8"/>
        <v>0.4385</v>
      </c>
      <c r="Q223" s="2">
        <f t="shared" si="10"/>
        <v>1.1782986111111113</v>
      </c>
      <c r="R223" s="14">
        <f t="shared" si="11"/>
        <v>1131</v>
      </c>
    </row>
    <row r="224" spans="2:18" ht="19.899999999999999" customHeight="1" x14ac:dyDescent="0.2">
      <c r="B224" s="17"/>
      <c r="C224" s="14">
        <v>190</v>
      </c>
      <c r="E224" s="14">
        <v>30900</v>
      </c>
      <c r="J224" s="17"/>
      <c r="K224" s="14">
        <v>190</v>
      </c>
      <c r="L224" s="15">
        <v>2130</v>
      </c>
      <c r="M224" s="3">
        <v>0.1</v>
      </c>
      <c r="N224" s="2">
        <v>4.3933333333333335</v>
      </c>
      <c r="O224" s="2">
        <f t="shared" si="9"/>
        <v>43.93333333333333</v>
      </c>
      <c r="P224" s="2">
        <f t="shared" si="8"/>
        <v>0.43933333333333335</v>
      </c>
      <c r="Q224" s="2">
        <f t="shared" si="10"/>
        <v>1.1856138888888892</v>
      </c>
      <c r="R224" s="14">
        <f t="shared" si="11"/>
        <v>1137</v>
      </c>
    </row>
    <row r="225" spans="2:18" ht="19.899999999999999" customHeight="1" x14ac:dyDescent="0.2">
      <c r="B225" s="17"/>
      <c r="C225" s="14">
        <v>191</v>
      </c>
      <c r="E225" s="14">
        <v>30900</v>
      </c>
      <c r="J225" s="17"/>
      <c r="K225" s="14">
        <v>191</v>
      </c>
      <c r="L225" s="15">
        <v>2100</v>
      </c>
      <c r="M225" s="3">
        <v>0.1</v>
      </c>
      <c r="N225" s="2">
        <v>4.4000000000000004</v>
      </c>
      <c r="O225" s="2">
        <f t="shared" si="9"/>
        <v>44</v>
      </c>
      <c r="P225" s="2">
        <f t="shared" si="8"/>
        <v>0.44000000000000006</v>
      </c>
      <c r="Q225" s="2">
        <f t="shared" si="10"/>
        <v>1.192941666666667</v>
      </c>
      <c r="R225" s="14">
        <f t="shared" si="11"/>
        <v>1143</v>
      </c>
    </row>
    <row r="226" spans="2:18" ht="19.899999999999999" customHeight="1" x14ac:dyDescent="0.2">
      <c r="B226" s="17"/>
      <c r="C226" s="14">
        <v>192</v>
      </c>
      <c r="E226" s="14">
        <v>30900</v>
      </c>
      <c r="J226" s="17"/>
      <c r="K226" s="14">
        <v>192</v>
      </c>
      <c r="L226" s="15">
        <v>2080</v>
      </c>
      <c r="M226" s="3">
        <v>0.1</v>
      </c>
      <c r="N226" s="2">
        <v>4.41</v>
      </c>
      <c r="O226" s="2">
        <f t="shared" si="9"/>
        <v>44.1</v>
      </c>
      <c r="P226" s="2">
        <f t="shared" ref="P226:P271" si="12">M226*N226</f>
        <v>0.44100000000000006</v>
      </c>
      <c r="Q226" s="2">
        <f t="shared" si="10"/>
        <v>1.2002833333333336</v>
      </c>
      <c r="R226" s="14">
        <f t="shared" si="11"/>
        <v>1149</v>
      </c>
    </row>
    <row r="227" spans="2:18" ht="19.899999999999999" customHeight="1" x14ac:dyDescent="0.2">
      <c r="B227" s="17"/>
      <c r="C227" s="14">
        <v>193</v>
      </c>
      <c r="E227" s="14">
        <v>30900</v>
      </c>
      <c r="J227" s="17"/>
      <c r="K227" s="14">
        <v>193</v>
      </c>
      <c r="L227" s="15">
        <v>2050</v>
      </c>
      <c r="M227" s="3">
        <v>0.1</v>
      </c>
      <c r="N227" s="2">
        <v>4.42</v>
      </c>
      <c r="O227" s="2">
        <f t="shared" ref="O227:O271" si="13">N227/M227</f>
        <v>44.199999999999996</v>
      </c>
      <c r="P227" s="2">
        <f t="shared" si="12"/>
        <v>0.442</v>
      </c>
      <c r="Q227" s="2">
        <f t="shared" ref="Q227:Q271" si="14">AVERAGE(P227,P226)*(K227-K226)/60+Q226</f>
        <v>1.2076416666666669</v>
      </c>
      <c r="R227" s="14">
        <f t="shared" ref="R227:R271" si="15">AVERAGE(M227,M226)*((K227-K226)*60)+R226</f>
        <v>1155</v>
      </c>
    </row>
    <row r="228" spans="2:18" ht="19.899999999999999" customHeight="1" x14ac:dyDescent="0.2">
      <c r="B228" s="17"/>
      <c r="C228" s="14">
        <v>194</v>
      </c>
      <c r="E228" s="14">
        <v>30900</v>
      </c>
      <c r="J228" s="17"/>
      <c r="K228" s="14">
        <v>194</v>
      </c>
      <c r="L228" s="15">
        <v>2030</v>
      </c>
      <c r="M228" s="3">
        <v>0.1</v>
      </c>
      <c r="N228" s="2">
        <v>4.4433333333333342</v>
      </c>
      <c r="O228" s="2">
        <f t="shared" si="13"/>
        <v>44.433333333333337</v>
      </c>
      <c r="P228" s="2">
        <f t="shared" si="12"/>
        <v>0.44433333333333347</v>
      </c>
      <c r="Q228" s="2">
        <f t="shared" si="14"/>
        <v>1.215027777777778</v>
      </c>
      <c r="R228" s="14">
        <f t="shared" si="15"/>
        <v>1161</v>
      </c>
    </row>
    <row r="229" spans="2:18" ht="19.899999999999999" customHeight="1" x14ac:dyDescent="0.2">
      <c r="B229" s="17"/>
      <c r="C229" s="14">
        <v>195</v>
      </c>
      <c r="E229" s="14">
        <v>30900</v>
      </c>
      <c r="J229" s="17"/>
      <c r="K229" s="14">
        <v>195</v>
      </c>
      <c r="L229" s="15">
        <v>2000</v>
      </c>
      <c r="M229" s="3">
        <v>0.1</v>
      </c>
      <c r="N229" s="2">
        <v>4.4649999999999999</v>
      </c>
      <c r="O229" s="2">
        <f t="shared" si="13"/>
        <v>44.65</v>
      </c>
      <c r="P229" s="2">
        <f t="shared" si="12"/>
        <v>0.44650000000000001</v>
      </c>
      <c r="Q229" s="2">
        <f t="shared" si="14"/>
        <v>1.222451388888889</v>
      </c>
      <c r="R229" s="14">
        <f t="shared" si="15"/>
        <v>1167</v>
      </c>
    </row>
    <row r="230" spans="2:18" ht="19.899999999999999" customHeight="1" x14ac:dyDescent="0.2">
      <c r="B230" s="17"/>
      <c r="C230" s="14">
        <v>196</v>
      </c>
      <c r="E230" s="14">
        <v>30900</v>
      </c>
      <c r="J230" s="17"/>
      <c r="K230" s="14">
        <v>196</v>
      </c>
      <c r="L230" s="15">
        <v>1978</v>
      </c>
      <c r="M230" s="3">
        <v>0.1</v>
      </c>
      <c r="N230" s="2">
        <v>4.4749999999999996</v>
      </c>
      <c r="O230" s="2">
        <f t="shared" si="13"/>
        <v>44.749999999999993</v>
      </c>
      <c r="P230" s="2">
        <f t="shared" si="12"/>
        <v>0.44750000000000001</v>
      </c>
      <c r="Q230" s="2">
        <f t="shared" si="14"/>
        <v>1.229901388888889</v>
      </c>
      <c r="R230" s="14">
        <f t="shared" si="15"/>
        <v>1173</v>
      </c>
    </row>
    <row r="231" spans="2:18" ht="19.899999999999999" customHeight="1" x14ac:dyDescent="0.2">
      <c r="B231" s="17"/>
      <c r="C231" s="14">
        <v>197</v>
      </c>
      <c r="E231" s="14">
        <v>30900</v>
      </c>
      <c r="J231" s="17"/>
      <c r="K231" s="14">
        <v>197</v>
      </c>
      <c r="L231" s="15">
        <v>1954</v>
      </c>
      <c r="M231" s="3">
        <v>0.1</v>
      </c>
      <c r="N231" s="2">
        <v>4.49</v>
      </c>
      <c r="O231" s="2">
        <f t="shared" si="13"/>
        <v>44.9</v>
      </c>
      <c r="P231" s="2">
        <f t="shared" si="12"/>
        <v>0.44900000000000007</v>
      </c>
      <c r="Q231" s="2">
        <f t="shared" si="14"/>
        <v>1.2373722222222223</v>
      </c>
      <c r="R231" s="14">
        <f t="shared" si="15"/>
        <v>1179</v>
      </c>
    </row>
    <row r="232" spans="2:18" ht="19.899999999999999" customHeight="1" x14ac:dyDescent="0.2">
      <c r="B232" s="17"/>
      <c r="C232" s="14">
        <v>198</v>
      </c>
      <c r="E232" s="14">
        <v>30900</v>
      </c>
      <c r="J232" s="17"/>
      <c r="K232" s="14">
        <v>198</v>
      </c>
      <c r="L232" s="15">
        <v>1928</v>
      </c>
      <c r="M232" s="3">
        <v>0.1</v>
      </c>
      <c r="N232" s="2">
        <v>4.49</v>
      </c>
      <c r="O232" s="2">
        <f t="shared" si="13"/>
        <v>44.9</v>
      </c>
      <c r="P232" s="2">
        <f t="shared" si="12"/>
        <v>0.44900000000000007</v>
      </c>
      <c r="Q232" s="2">
        <f t="shared" si="14"/>
        <v>1.2448555555555556</v>
      </c>
      <c r="R232" s="14">
        <f t="shared" si="15"/>
        <v>1185</v>
      </c>
    </row>
    <row r="233" spans="2:18" ht="19.899999999999999" customHeight="1" x14ac:dyDescent="0.2">
      <c r="B233" s="17"/>
      <c r="C233" s="14">
        <v>199</v>
      </c>
      <c r="E233" s="14">
        <v>30800</v>
      </c>
      <c r="J233" s="17"/>
      <c r="K233" s="14">
        <v>199</v>
      </c>
      <c r="L233" s="15">
        <v>1903</v>
      </c>
      <c r="M233" s="3">
        <v>0.1</v>
      </c>
      <c r="N233" s="2">
        <v>4.5199999999999996</v>
      </c>
      <c r="O233" s="2">
        <f t="shared" si="13"/>
        <v>45.199999999999996</v>
      </c>
      <c r="P233" s="2">
        <f t="shared" si="12"/>
        <v>0.45199999999999996</v>
      </c>
      <c r="Q233" s="2">
        <f t="shared" si="14"/>
        <v>1.2523638888888888</v>
      </c>
      <c r="R233" s="14">
        <f t="shared" si="15"/>
        <v>1191</v>
      </c>
    </row>
    <row r="234" spans="2:18" ht="19.899999999999999" customHeight="1" x14ac:dyDescent="0.2">
      <c r="B234" s="17"/>
      <c r="C234" s="14">
        <v>200</v>
      </c>
      <c r="E234" s="14">
        <v>30900</v>
      </c>
      <c r="J234" s="17"/>
      <c r="K234" s="14">
        <v>200</v>
      </c>
      <c r="L234" s="15">
        <v>1878</v>
      </c>
      <c r="M234" s="3">
        <v>0.1</v>
      </c>
      <c r="N234" s="2">
        <v>4.5350000000000001</v>
      </c>
      <c r="O234" s="2">
        <f t="shared" si="13"/>
        <v>45.35</v>
      </c>
      <c r="P234" s="2">
        <f t="shared" si="12"/>
        <v>0.45350000000000001</v>
      </c>
      <c r="Q234" s="2">
        <f t="shared" si="14"/>
        <v>1.2599097222222222</v>
      </c>
      <c r="R234" s="14">
        <f t="shared" si="15"/>
        <v>1197</v>
      </c>
    </row>
    <row r="235" spans="2:18" ht="19.899999999999999" customHeight="1" x14ac:dyDescent="0.2">
      <c r="B235" s="17"/>
      <c r="C235" s="14">
        <v>201</v>
      </c>
      <c r="E235" s="14">
        <v>30900</v>
      </c>
      <c r="J235" s="17"/>
      <c r="K235" s="14">
        <v>201</v>
      </c>
      <c r="L235" s="15">
        <v>1853</v>
      </c>
      <c r="M235" s="3">
        <v>0.1</v>
      </c>
      <c r="N235" s="2">
        <v>4.5549999999999997</v>
      </c>
      <c r="O235" s="2">
        <f t="shared" si="13"/>
        <v>45.55</v>
      </c>
      <c r="P235" s="2">
        <f t="shared" si="12"/>
        <v>0.45550000000000002</v>
      </c>
      <c r="Q235" s="2">
        <f t="shared" si="14"/>
        <v>1.2674847222222223</v>
      </c>
      <c r="R235" s="14">
        <f t="shared" si="15"/>
        <v>1203</v>
      </c>
    </row>
    <row r="236" spans="2:18" ht="19.899999999999999" customHeight="1" x14ac:dyDescent="0.2">
      <c r="B236" s="17"/>
      <c r="C236" s="14">
        <v>202</v>
      </c>
      <c r="E236" s="14">
        <v>30900</v>
      </c>
      <c r="J236" s="17"/>
      <c r="K236" s="14">
        <v>202</v>
      </c>
      <c r="L236" s="15">
        <v>1829</v>
      </c>
      <c r="M236" s="3">
        <v>0.1</v>
      </c>
      <c r="N236" s="2">
        <v>4.57</v>
      </c>
      <c r="O236" s="2">
        <f t="shared" si="13"/>
        <v>45.7</v>
      </c>
      <c r="P236" s="2">
        <f t="shared" si="12"/>
        <v>0.45700000000000007</v>
      </c>
      <c r="Q236" s="2">
        <f t="shared" si="14"/>
        <v>1.2750888888888889</v>
      </c>
      <c r="R236" s="14">
        <f t="shared" si="15"/>
        <v>1209</v>
      </c>
    </row>
    <row r="237" spans="2:18" ht="19.899999999999999" customHeight="1" x14ac:dyDescent="0.2">
      <c r="B237" s="17"/>
      <c r="C237" s="14">
        <v>203</v>
      </c>
      <c r="E237" s="14">
        <v>30900</v>
      </c>
      <c r="J237" s="17"/>
      <c r="K237" s="14">
        <v>203</v>
      </c>
      <c r="L237" s="15">
        <v>1805</v>
      </c>
      <c r="M237" s="3">
        <v>0.1</v>
      </c>
      <c r="N237" s="2">
        <v>4.5733333333333333</v>
      </c>
      <c r="O237" s="2">
        <f t="shared" si="13"/>
        <v>45.733333333333327</v>
      </c>
      <c r="P237" s="2">
        <f t="shared" si="12"/>
        <v>0.45733333333333337</v>
      </c>
      <c r="Q237" s="2">
        <f t="shared" si="14"/>
        <v>1.2827083333333333</v>
      </c>
      <c r="R237" s="14">
        <f t="shared" si="15"/>
        <v>1215</v>
      </c>
    </row>
    <row r="238" spans="2:18" ht="19.899999999999999" customHeight="1" x14ac:dyDescent="0.2">
      <c r="B238" s="17"/>
      <c r="C238" s="14">
        <v>204</v>
      </c>
      <c r="E238" s="14">
        <v>30900</v>
      </c>
      <c r="J238" s="17"/>
      <c r="K238" s="14">
        <v>204</v>
      </c>
      <c r="L238" s="15">
        <v>1779</v>
      </c>
      <c r="M238" s="3">
        <v>0.1</v>
      </c>
      <c r="N238" s="2">
        <v>4.59</v>
      </c>
      <c r="O238" s="2">
        <f t="shared" si="13"/>
        <v>45.9</v>
      </c>
      <c r="P238" s="2">
        <f t="shared" si="12"/>
        <v>0.45900000000000002</v>
      </c>
      <c r="Q238" s="2">
        <f t="shared" si="14"/>
        <v>1.2903444444444445</v>
      </c>
      <c r="R238" s="14">
        <f t="shared" si="15"/>
        <v>1221</v>
      </c>
    </row>
    <row r="239" spans="2:18" ht="19.899999999999999" customHeight="1" x14ac:dyDescent="0.2">
      <c r="B239" s="17"/>
      <c r="C239" s="14">
        <v>205</v>
      </c>
      <c r="E239" s="14">
        <v>30900</v>
      </c>
      <c r="J239" s="17"/>
      <c r="K239" s="14">
        <v>205</v>
      </c>
      <c r="L239" s="15">
        <v>1754</v>
      </c>
      <c r="M239" s="3">
        <v>0.1</v>
      </c>
      <c r="N239" s="2">
        <v>4.6100000000000003</v>
      </c>
      <c r="O239" s="2">
        <f t="shared" si="13"/>
        <v>46.1</v>
      </c>
      <c r="P239" s="2">
        <f t="shared" si="12"/>
        <v>0.46100000000000008</v>
      </c>
      <c r="Q239" s="2">
        <f t="shared" si="14"/>
        <v>1.2980111111111112</v>
      </c>
      <c r="R239" s="14">
        <f t="shared" si="15"/>
        <v>1227</v>
      </c>
    </row>
    <row r="240" spans="2:18" ht="19.899999999999999" customHeight="1" x14ac:dyDescent="0.2">
      <c r="B240" s="17"/>
      <c r="C240" s="14">
        <v>206</v>
      </c>
      <c r="E240" s="14">
        <v>30900</v>
      </c>
      <c r="J240" s="17"/>
      <c r="K240" s="14">
        <v>206</v>
      </c>
      <c r="L240" s="15">
        <v>1730</v>
      </c>
      <c r="M240" s="3">
        <v>0.1</v>
      </c>
      <c r="N240" s="2">
        <v>4.625</v>
      </c>
      <c r="O240" s="2">
        <f t="shared" si="13"/>
        <v>46.25</v>
      </c>
      <c r="P240" s="2">
        <f t="shared" si="12"/>
        <v>0.46250000000000002</v>
      </c>
      <c r="Q240" s="2">
        <f t="shared" si="14"/>
        <v>1.3057069444444445</v>
      </c>
      <c r="R240" s="14">
        <f t="shared" si="15"/>
        <v>1233</v>
      </c>
    </row>
    <row r="241" spans="2:18" ht="19.899999999999999" customHeight="1" x14ac:dyDescent="0.2">
      <c r="B241" s="17"/>
      <c r="C241" s="14">
        <v>207</v>
      </c>
      <c r="E241" s="14">
        <v>30900</v>
      </c>
      <c r="J241" s="17"/>
      <c r="K241" s="14">
        <v>207</v>
      </c>
      <c r="L241" s="15">
        <v>1707</v>
      </c>
      <c r="M241" s="3">
        <v>0.1</v>
      </c>
      <c r="N241" s="2">
        <v>4.6449999999999996</v>
      </c>
      <c r="O241" s="2">
        <f t="shared" si="13"/>
        <v>46.449999999999996</v>
      </c>
      <c r="P241" s="2">
        <f t="shared" si="12"/>
        <v>0.46449999999999997</v>
      </c>
      <c r="Q241" s="2">
        <f t="shared" si="14"/>
        <v>1.3134319444444444</v>
      </c>
      <c r="R241" s="14">
        <f t="shared" si="15"/>
        <v>1239</v>
      </c>
    </row>
    <row r="242" spans="2:18" ht="19.899999999999999" customHeight="1" x14ac:dyDescent="0.2">
      <c r="B242" s="17"/>
      <c r="C242" s="14">
        <v>208</v>
      </c>
      <c r="E242" s="14">
        <v>30800</v>
      </c>
      <c r="J242" s="17"/>
      <c r="K242" s="14">
        <v>208</v>
      </c>
      <c r="L242" s="15">
        <v>1682</v>
      </c>
      <c r="M242" s="3">
        <v>0.1</v>
      </c>
      <c r="N242" s="2">
        <v>4.66</v>
      </c>
      <c r="O242" s="2">
        <f t="shared" si="13"/>
        <v>46.6</v>
      </c>
      <c r="P242" s="2">
        <f t="shared" si="12"/>
        <v>0.46600000000000003</v>
      </c>
      <c r="Q242" s="2">
        <f t="shared" si="14"/>
        <v>1.3211861111111112</v>
      </c>
      <c r="R242" s="14">
        <f t="shared" si="15"/>
        <v>1245</v>
      </c>
    </row>
    <row r="243" spans="2:18" ht="19.899999999999999" customHeight="1" x14ac:dyDescent="0.2">
      <c r="B243" s="17"/>
      <c r="C243" s="14">
        <v>209</v>
      </c>
      <c r="E243" s="14">
        <v>30900</v>
      </c>
      <c r="J243" s="17"/>
      <c r="K243" s="14">
        <v>209</v>
      </c>
      <c r="L243" s="15">
        <v>1657</v>
      </c>
      <c r="M243" s="3">
        <v>0.1</v>
      </c>
      <c r="N243" s="2">
        <v>4.6850000000000005</v>
      </c>
      <c r="O243" s="2">
        <f t="shared" si="13"/>
        <v>46.85</v>
      </c>
      <c r="P243" s="2">
        <f t="shared" si="12"/>
        <v>0.46850000000000008</v>
      </c>
      <c r="Q243" s="2">
        <f t="shared" si="14"/>
        <v>1.3289736111111112</v>
      </c>
      <c r="R243" s="14">
        <f t="shared" si="15"/>
        <v>1251</v>
      </c>
    </row>
    <row r="244" spans="2:18" ht="19.899999999999999" customHeight="1" x14ac:dyDescent="0.2">
      <c r="B244" s="17"/>
      <c r="C244" s="14">
        <v>210</v>
      </c>
      <c r="E244" s="14">
        <v>30900</v>
      </c>
      <c r="J244" s="17"/>
      <c r="K244" s="14">
        <v>210</v>
      </c>
      <c r="L244" s="15">
        <v>1633</v>
      </c>
      <c r="M244" s="3">
        <v>0.1</v>
      </c>
      <c r="N244" s="2">
        <v>4.7033333333333331</v>
      </c>
      <c r="O244" s="2">
        <f t="shared" si="13"/>
        <v>47.033333333333331</v>
      </c>
      <c r="P244" s="2">
        <f t="shared" si="12"/>
        <v>0.47033333333333333</v>
      </c>
      <c r="Q244" s="2">
        <f t="shared" si="14"/>
        <v>1.3367972222222224</v>
      </c>
      <c r="R244" s="14">
        <f t="shared" si="15"/>
        <v>1257</v>
      </c>
    </row>
    <row r="245" spans="2:18" ht="19.899999999999999" customHeight="1" x14ac:dyDescent="0.2">
      <c r="B245" s="17"/>
      <c r="C245" s="14">
        <v>211</v>
      </c>
      <c r="E245" s="14">
        <v>30900</v>
      </c>
      <c r="J245" s="17"/>
      <c r="K245" s="14">
        <v>211</v>
      </c>
      <c r="L245" s="15">
        <v>1608</v>
      </c>
      <c r="M245" s="3">
        <v>0.1</v>
      </c>
      <c r="N245" s="2">
        <v>4.7249999999999996</v>
      </c>
      <c r="O245" s="2">
        <f t="shared" si="13"/>
        <v>47.249999999999993</v>
      </c>
      <c r="P245" s="2">
        <f t="shared" si="12"/>
        <v>0.47249999999999998</v>
      </c>
      <c r="Q245" s="2">
        <f t="shared" si="14"/>
        <v>1.3446541666666669</v>
      </c>
      <c r="R245" s="14">
        <f t="shared" si="15"/>
        <v>1263</v>
      </c>
    </row>
    <row r="246" spans="2:18" ht="19.899999999999999" customHeight="1" x14ac:dyDescent="0.2">
      <c r="B246" s="17"/>
      <c r="C246" s="14">
        <v>212</v>
      </c>
      <c r="E246" s="14">
        <v>30900</v>
      </c>
      <c r="J246" s="17"/>
      <c r="K246" s="14">
        <v>212</v>
      </c>
      <c r="L246" s="15">
        <v>1584</v>
      </c>
      <c r="M246" s="3">
        <v>0.1</v>
      </c>
      <c r="N246" s="2">
        <v>4.7450000000000001</v>
      </c>
      <c r="O246" s="2">
        <f t="shared" si="13"/>
        <v>47.449999999999996</v>
      </c>
      <c r="P246" s="2">
        <f t="shared" si="12"/>
        <v>0.47450000000000003</v>
      </c>
      <c r="Q246" s="2">
        <f t="shared" si="14"/>
        <v>1.3525458333333336</v>
      </c>
      <c r="R246" s="14">
        <f t="shared" si="15"/>
        <v>1269</v>
      </c>
    </row>
    <row r="247" spans="2:18" ht="19.899999999999999" customHeight="1" x14ac:dyDescent="0.2">
      <c r="B247" s="17"/>
      <c r="C247" s="14">
        <v>213</v>
      </c>
      <c r="E247" s="14">
        <v>30900</v>
      </c>
      <c r="J247" s="17"/>
      <c r="K247" s="14">
        <v>213</v>
      </c>
      <c r="L247" s="15">
        <v>1560</v>
      </c>
      <c r="M247" s="3">
        <v>0.1</v>
      </c>
      <c r="N247" s="2">
        <v>4.76</v>
      </c>
      <c r="O247" s="2">
        <f t="shared" si="13"/>
        <v>47.599999999999994</v>
      </c>
      <c r="P247" s="2">
        <f t="shared" si="12"/>
        <v>0.47599999999999998</v>
      </c>
      <c r="Q247" s="2">
        <f t="shared" si="14"/>
        <v>1.3604666666666669</v>
      </c>
      <c r="R247" s="14">
        <f t="shared" si="15"/>
        <v>1275</v>
      </c>
    </row>
    <row r="248" spans="2:18" ht="19.899999999999999" customHeight="1" x14ac:dyDescent="0.2">
      <c r="B248" s="17"/>
      <c r="C248" s="14">
        <v>214</v>
      </c>
      <c r="E248" s="14">
        <v>30900</v>
      </c>
      <c r="J248" s="17"/>
      <c r="K248" s="14">
        <v>214</v>
      </c>
      <c r="L248" s="15">
        <v>1535</v>
      </c>
      <c r="M248" s="3">
        <v>0.1</v>
      </c>
      <c r="N248" s="2">
        <v>4.79</v>
      </c>
      <c r="O248" s="2">
        <f t="shared" si="13"/>
        <v>47.9</v>
      </c>
      <c r="P248" s="2">
        <f t="shared" si="12"/>
        <v>0.47900000000000004</v>
      </c>
      <c r="Q248" s="2">
        <f t="shared" si="14"/>
        <v>1.3684250000000002</v>
      </c>
      <c r="R248" s="14">
        <f t="shared" si="15"/>
        <v>1281</v>
      </c>
    </row>
    <row r="249" spans="2:18" ht="19.899999999999999" customHeight="1" x14ac:dyDescent="0.2">
      <c r="B249" s="17"/>
      <c r="C249" s="14">
        <v>215</v>
      </c>
      <c r="E249" s="14">
        <v>30900</v>
      </c>
      <c r="J249" s="17"/>
      <c r="K249" s="14">
        <v>215</v>
      </c>
      <c r="L249" s="15">
        <v>1511</v>
      </c>
      <c r="M249" s="3">
        <v>0.1</v>
      </c>
      <c r="N249" s="2">
        <v>4.8049999999999997</v>
      </c>
      <c r="O249" s="2">
        <f t="shared" si="13"/>
        <v>48.05</v>
      </c>
      <c r="P249" s="2">
        <f t="shared" si="12"/>
        <v>0.48049999999999998</v>
      </c>
      <c r="Q249" s="2">
        <f t="shared" si="14"/>
        <v>1.3764208333333336</v>
      </c>
      <c r="R249" s="14">
        <f t="shared" si="15"/>
        <v>1287</v>
      </c>
    </row>
    <row r="250" spans="2:18" ht="19.899999999999999" customHeight="1" x14ac:dyDescent="0.2">
      <c r="B250" s="17"/>
      <c r="C250" s="14">
        <v>216</v>
      </c>
      <c r="E250" s="14">
        <v>30900</v>
      </c>
      <c r="J250" s="17"/>
      <c r="K250" s="14">
        <v>216</v>
      </c>
      <c r="L250" s="15">
        <v>1488</v>
      </c>
      <c r="M250" s="3">
        <v>0.1</v>
      </c>
      <c r="N250" s="2">
        <v>4.83</v>
      </c>
      <c r="O250" s="2">
        <f t="shared" si="13"/>
        <v>48.3</v>
      </c>
      <c r="P250" s="2">
        <f t="shared" si="12"/>
        <v>0.48300000000000004</v>
      </c>
      <c r="Q250" s="2">
        <f t="shared" si="14"/>
        <v>1.3844500000000004</v>
      </c>
      <c r="R250" s="14">
        <f t="shared" si="15"/>
        <v>1293</v>
      </c>
    </row>
    <row r="251" spans="2:18" ht="19.899999999999999" customHeight="1" x14ac:dyDescent="0.2">
      <c r="B251" s="17"/>
      <c r="C251" s="14">
        <v>217</v>
      </c>
      <c r="E251" s="14">
        <v>30900</v>
      </c>
      <c r="J251" s="17"/>
      <c r="K251" s="14">
        <v>217</v>
      </c>
      <c r="L251" s="15">
        <v>1463</v>
      </c>
      <c r="M251" s="3">
        <v>0.1</v>
      </c>
      <c r="N251" s="2">
        <v>4.84</v>
      </c>
      <c r="O251" s="2">
        <f t="shared" si="13"/>
        <v>48.4</v>
      </c>
      <c r="P251" s="2">
        <f t="shared" si="12"/>
        <v>0.48399999999999999</v>
      </c>
      <c r="Q251" s="2">
        <f t="shared" si="14"/>
        <v>1.3925083333333337</v>
      </c>
      <c r="R251" s="14">
        <f t="shared" si="15"/>
        <v>1299</v>
      </c>
    </row>
    <row r="252" spans="2:18" ht="19.899999999999999" customHeight="1" x14ac:dyDescent="0.2">
      <c r="B252" s="17"/>
      <c r="C252" s="14">
        <v>218</v>
      </c>
      <c r="E252" s="14">
        <v>30900</v>
      </c>
      <c r="J252" s="17"/>
      <c r="K252" s="14">
        <v>218</v>
      </c>
      <c r="L252" s="15">
        <v>1438</v>
      </c>
      <c r="M252" s="3">
        <v>0.1</v>
      </c>
      <c r="N252" s="2">
        <v>4.87</v>
      </c>
      <c r="O252" s="2">
        <f t="shared" si="13"/>
        <v>48.699999999999996</v>
      </c>
      <c r="P252" s="2">
        <f t="shared" si="12"/>
        <v>0.48700000000000004</v>
      </c>
      <c r="Q252" s="2">
        <f t="shared" si="14"/>
        <v>1.4006000000000003</v>
      </c>
      <c r="R252" s="14">
        <f t="shared" si="15"/>
        <v>1305</v>
      </c>
    </row>
    <row r="253" spans="2:18" ht="19.899999999999999" customHeight="1" x14ac:dyDescent="0.2">
      <c r="B253" s="17"/>
      <c r="C253" s="14">
        <v>219</v>
      </c>
      <c r="E253" s="14">
        <v>30900</v>
      </c>
      <c r="J253" s="17"/>
      <c r="K253" s="14">
        <v>219</v>
      </c>
      <c r="L253" s="15">
        <v>1416</v>
      </c>
      <c r="M253" s="3">
        <v>0.1</v>
      </c>
      <c r="N253" s="2">
        <v>4.8949999999999996</v>
      </c>
      <c r="O253" s="2">
        <f t="shared" si="13"/>
        <v>48.949999999999996</v>
      </c>
      <c r="P253" s="2">
        <f t="shared" si="12"/>
        <v>0.48949999999999999</v>
      </c>
      <c r="Q253" s="2">
        <f t="shared" si="14"/>
        <v>1.4087375000000002</v>
      </c>
      <c r="R253" s="14">
        <f t="shared" si="15"/>
        <v>1311</v>
      </c>
    </row>
    <row r="254" spans="2:18" ht="19.899999999999999" customHeight="1" x14ac:dyDescent="0.2">
      <c r="B254" s="17"/>
      <c r="C254" s="14">
        <v>220</v>
      </c>
      <c r="E254" s="14">
        <v>30900</v>
      </c>
      <c r="J254" s="17"/>
      <c r="K254" s="14">
        <v>220</v>
      </c>
      <c r="L254" s="15">
        <v>1392</v>
      </c>
      <c r="M254" s="3">
        <v>0.1</v>
      </c>
      <c r="N254" s="2">
        <v>4.915</v>
      </c>
      <c r="O254" s="2">
        <f t="shared" si="13"/>
        <v>49.15</v>
      </c>
      <c r="P254" s="2">
        <f t="shared" si="12"/>
        <v>0.49150000000000005</v>
      </c>
      <c r="Q254" s="2">
        <f t="shared" si="14"/>
        <v>1.4169125000000002</v>
      </c>
      <c r="R254" s="14">
        <f t="shared" si="15"/>
        <v>1317</v>
      </c>
    </row>
    <row r="255" spans="2:18" ht="19.899999999999999" customHeight="1" x14ac:dyDescent="0.2">
      <c r="B255" s="17"/>
      <c r="C255" s="14">
        <v>221</v>
      </c>
      <c r="E255" s="14">
        <v>30900</v>
      </c>
      <c r="J255" s="17"/>
      <c r="K255" s="14">
        <v>221</v>
      </c>
      <c r="L255" s="15">
        <v>1368</v>
      </c>
      <c r="M255" s="3">
        <v>0.1</v>
      </c>
      <c r="N255" s="2">
        <v>4.95</v>
      </c>
      <c r="O255" s="2">
        <f t="shared" si="13"/>
        <v>49.5</v>
      </c>
      <c r="P255" s="2">
        <f t="shared" si="12"/>
        <v>0.49500000000000005</v>
      </c>
      <c r="Q255" s="2">
        <f t="shared" si="14"/>
        <v>1.4251333333333336</v>
      </c>
      <c r="R255" s="14">
        <f t="shared" si="15"/>
        <v>1323</v>
      </c>
    </row>
    <row r="256" spans="2:18" ht="19.899999999999999" customHeight="1" x14ac:dyDescent="0.2">
      <c r="B256" s="17"/>
      <c r="C256" s="14">
        <v>222</v>
      </c>
      <c r="E256" s="14">
        <v>30900</v>
      </c>
      <c r="J256" s="17"/>
      <c r="K256" s="14">
        <v>222</v>
      </c>
      <c r="L256" s="15">
        <v>1344</v>
      </c>
      <c r="M256" s="3">
        <v>0.1</v>
      </c>
      <c r="N256" s="2">
        <v>4.9749999999999996</v>
      </c>
      <c r="O256" s="2">
        <f t="shared" si="13"/>
        <v>49.749999999999993</v>
      </c>
      <c r="P256" s="2">
        <f t="shared" si="12"/>
        <v>0.4975</v>
      </c>
      <c r="Q256" s="2">
        <f t="shared" si="14"/>
        <v>1.4334041666666668</v>
      </c>
      <c r="R256" s="14">
        <f t="shared" si="15"/>
        <v>1329</v>
      </c>
    </row>
    <row r="257" spans="2:18" ht="19.899999999999999" customHeight="1" x14ac:dyDescent="0.2">
      <c r="B257" s="17"/>
      <c r="C257" s="14">
        <v>223</v>
      </c>
      <c r="E257" s="14">
        <v>30800</v>
      </c>
      <c r="J257" s="17"/>
      <c r="K257" s="14">
        <v>223</v>
      </c>
      <c r="L257" s="15">
        <v>1320</v>
      </c>
      <c r="M257" s="3">
        <v>0.1</v>
      </c>
      <c r="N257" s="2">
        <v>5</v>
      </c>
      <c r="O257" s="2">
        <f t="shared" si="13"/>
        <v>50</v>
      </c>
      <c r="P257" s="2">
        <f t="shared" si="12"/>
        <v>0.5</v>
      </c>
      <c r="Q257" s="2">
        <f t="shared" si="14"/>
        <v>1.4417166666666668</v>
      </c>
      <c r="R257" s="14">
        <f t="shared" si="15"/>
        <v>1335</v>
      </c>
    </row>
    <row r="258" spans="2:18" ht="19.899999999999999" customHeight="1" x14ac:dyDescent="0.2">
      <c r="B258" s="17"/>
      <c r="C258" s="14">
        <v>224</v>
      </c>
      <c r="E258" s="14">
        <v>30900</v>
      </c>
      <c r="J258" s="17"/>
      <c r="K258" s="14">
        <v>224</v>
      </c>
      <c r="L258" s="15">
        <v>1295</v>
      </c>
      <c r="M258" s="3">
        <v>0.1</v>
      </c>
      <c r="N258" s="2">
        <v>5.1449999999999996</v>
      </c>
      <c r="O258" s="2">
        <f t="shared" si="13"/>
        <v>51.449999999999996</v>
      </c>
      <c r="P258" s="2">
        <f t="shared" si="12"/>
        <v>0.51449999999999996</v>
      </c>
      <c r="Q258" s="2">
        <f t="shared" si="14"/>
        <v>1.4501708333333334</v>
      </c>
      <c r="R258" s="14">
        <f t="shared" si="15"/>
        <v>1341</v>
      </c>
    </row>
    <row r="259" spans="2:18" ht="19.899999999999999" customHeight="1" x14ac:dyDescent="0.2">
      <c r="B259" s="17"/>
      <c r="C259" s="14">
        <v>225</v>
      </c>
      <c r="E259" s="14">
        <v>30800</v>
      </c>
      <c r="J259" s="17"/>
      <c r="K259" s="14">
        <v>225</v>
      </c>
      <c r="L259" s="15">
        <v>1272</v>
      </c>
      <c r="M259" s="3">
        <v>0.1</v>
      </c>
      <c r="N259" s="2">
        <v>5.15</v>
      </c>
      <c r="O259" s="2">
        <f t="shared" si="13"/>
        <v>51.5</v>
      </c>
      <c r="P259" s="2">
        <f t="shared" si="12"/>
        <v>0.51500000000000001</v>
      </c>
      <c r="Q259" s="2">
        <f t="shared" si="14"/>
        <v>1.45875</v>
      </c>
      <c r="R259" s="14">
        <f t="shared" si="15"/>
        <v>1347</v>
      </c>
    </row>
    <row r="260" spans="2:18" ht="19.899999999999999" customHeight="1" x14ac:dyDescent="0.2">
      <c r="B260" s="17"/>
      <c r="C260" s="14">
        <v>226</v>
      </c>
      <c r="E260" s="14">
        <v>30900</v>
      </c>
      <c r="J260" s="17"/>
      <c r="K260" s="14">
        <v>226</v>
      </c>
      <c r="L260" s="15">
        <v>1249</v>
      </c>
      <c r="M260" s="3">
        <v>0.1</v>
      </c>
      <c r="N260" s="2">
        <v>5.16</v>
      </c>
      <c r="O260" s="2">
        <f t="shared" si="13"/>
        <v>51.6</v>
      </c>
      <c r="P260" s="2">
        <f t="shared" si="12"/>
        <v>0.51600000000000001</v>
      </c>
      <c r="Q260" s="2">
        <f t="shared" si="14"/>
        <v>1.4673416666666668</v>
      </c>
      <c r="R260" s="14">
        <f t="shared" si="15"/>
        <v>1353</v>
      </c>
    </row>
    <row r="261" spans="2:18" ht="19.899999999999999" customHeight="1" x14ac:dyDescent="0.2">
      <c r="B261" s="17"/>
      <c r="C261" s="14">
        <v>227</v>
      </c>
      <c r="E261" s="14">
        <v>30900</v>
      </c>
      <c r="J261" s="17"/>
      <c r="K261" s="14">
        <v>227</v>
      </c>
      <c r="L261" s="15">
        <v>1225</v>
      </c>
      <c r="M261" s="3">
        <v>0.1</v>
      </c>
      <c r="N261" s="2">
        <v>5.1899999999999995</v>
      </c>
      <c r="O261" s="2">
        <f t="shared" si="13"/>
        <v>51.899999999999991</v>
      </c>
      <c r="P261" s="2">
        <f t="shared" si="12"/>
        <v>0.51900000000000002</v>
      </c>
      <c r="Q261" s="2">
        <f t="shared" si="14"/>
        <v>1.4759666666666669</v>
      </c>
      <c r="R261" s="14">
        <f t="shared" si="15"/>
        <v>1359</v>
      </c>
    </row>
    <row r="262" spans="2:18" ht="19.899999999999999" customHeight="1" x14ac:dyDescent="0.2">
      <c r="B262" s="17"/>
      <c r="C262" s="14">
        <v>228</v>
      </c>
      <c r="E262" s="14">
        <v>30900</v>
      </c>
      <c r="J262" s="17"/>
      <c r="K262" s="14">
        <v>228</v>
      </c>
      <c r="L262" s="15">
        <v>1202</v>
      </c>
      <c r="M262" s="3">
        <v>0.1</v>
      </c>
      <c r="N262" s="2">
        <v>5.22</v>
      </c>
      <c r="O262" s="2">
        <f t="shared" si="13"/>
        <v>52.199999999999996</v>
      </c>
      <c r="P262" s="2">
        <f t="shared" si="12"/>
        <v>0.52200000000000002</v>
      </c>
      <c r="Q262" s="2">
        <f t="shared" si="14"/>
        <v>1.4846416666666669</v>
      </c>
      <c r="R262" s="14">
        <f t="shared" si="15"/>
        <v>1365</v>
      </c>
    </row>
    <row r="263" spans="2:18" ht="19.899999999999999" customHeight="1" x14ac:dyDescent="0.2">
      <c r="B263" s="17"/>
      <c r="C263" s="14">
        <v>229</v>
      </c>
      <c r="E263" s="14">
        <v>30900</v>
      </c>
      <c r="J263" s="17"/>
      <c r="K263" s="14">
        <v>229</v>
      </c>
      <c r="L263" s="15">
        <v>1177</v>
      </c>
      <c r="M263" s="3">
        <v>0.1</v>
      </c>
      <c r="N263" s="2">
        <v>5.25</v>
      </c>
      <c r="O263" s="2">
        <f t="shared" si="13"/>
        <v>52.5</v>
      </c>
      <c r="P263" s="2">
        <f t="shared" si="12"/>
        <v>0.52500000000000002</v>
      </c>
      <c r="Q263" s="2">
        <f t="shared" si="14"/>
        <v>1.493366666666667</v>
      </c>
      <c r="R263" s="14">
        <f t="shared" si="15"/>
        <v>1371</v>
      </c>
    </row>
    <row r="264" spans="2:18" ht="19.899999999999999" customHeight="1" x14ac:dyDescent="0.2">
      <c r="B264" s="17"/>
      <c r="C264" s="14">
        <v>230</v>
      </c>
      <c r="E264" s="14">
        <v>30900</v>
      </c>
      <c r="J264" s="17"/>
      <c r="K264" s="14">
        <v>230</v>
      </c>
      <c r="L264" s="15">
        <v>1154</v>
      </c>
      <c r="M264" s="3">
        <v>0.1</v>
      </c>
      <c r="N264" s="2">
        <v>5.2850000000000001</v>
      </c>
      <c r="O264" s="2">
        <f t="shared" si="13"/>
        <v>52.85</v>
      </c>
      <c r="P264" s="2">
        <f t="shared" si="12"/>
        <v>0.52850000000000008</v>
      </c>
      <c r="Q264" s="2">
        <f t="shared" si="14"/>
        <v>1.5021458333333335</v>
      </c>
      <c r="R264" s="14">
        <f t="shared" si="15"/>
        <v>1377</v>
      </c>
    </row>
    <row r="265" spans="2:18" ht="19.899999999999999" customHeight="1" x14ac:dyDescent="0.2">
      <c r="B265" s="17"/>
      <c r="C265" s="14">
        <v>231</v>
      </c>
      <c r="E265" s="14">
        <v>30800</v>
      </c>
      <c r="J265" s="17"/>
      <c r="K265" s="14">
        <v>231</v>
      </c>
      <c r="L265" s="15">
        <v>1130</v>
      </c>
      <c r="M265" s="3">
        <v>0.1</v>
      </c>
      <c r="N265" s="2">
        <v>5.32</v>
      </c>
      <c r="O265" s="2">
        <f t="shared" si="13"/>
        <v>53.2</v>
      </c>
      <c r="P265" s="2">
        <f t="shared" si="12"/>
        <v>0.53200000000000003</v>
      </c>
      <c r="Q265" s="2">
        <f t="shared" si="14"/>
        <v>1.5109833333333336</v>
      </c>
      <c r="R265" s="14">
        <f t="shared" si="15"/>
        <v>1383</v>
      </c>
    </row>
    <row r="266" spans="2:18" ht="19.899999999999999" customHeight="1" x14ac:dyDescent="0.2">
      <c r="B266" s="17"/>
      <c r="C266" s="14">
        <v>232</v>
      </c>
      <c r="E266" s="14">
        <v>30800</v>
      </c>
      <c r="J266" s="17"/>
      <c r="K266" s="14">
        <v>232</v>
      </c>
      <c r="L266" s="15">
        <v>1106</v>
      </c>
      <c r="M266" s="3">
        <v>0.1</v>
      </c>
      <c r="N266" s="2">
        <v>5.3566666666666665</v>
      </c>
      <c r="O266" s="2">
        <f t="shared" si="13"/>
        <v>53.566666666666663</v>
      </c>
      <c r="P266" s="2">
        <f t="shared" si="12"/>
        <v>0.53566666666666662</v>
      </c>
      <c r="Q266" s="2">
        <f t="shared" si="14"/>
        <v>1.5198805555555559</v>
      </c>
      <c r="R266" s="14">
        <f t="shared" si="15"/>
        <v>1389</v>
      </c>
    </row>
    <row r="267" spans="2:18" ht="19.899999999999999" customHeight="1" x14ac:dyDescent="0.2">
      <c r="B267" s="17"/>
      <c r="C267" s="14">
        <v>233</v>
      </c>
      <c r="E267" s="14">
        <v>30900</v>
      </c>
      <c r="J267" s="17"/>
      <c r="K267" s="14">
        <v>233</v>
      </c>
      <c r="L267" s="15">
        <v>1083</v>
      </c>
      <c r="M267" s="3">
        <v>0.1</v>
      </c>
      <c r="N267" s="2">
        <v>5.4050000000000002</v>
      </c>
      <c r="O267" s="2">
        <f t="shared" si="13"/>
        <v>54.05</v>
      </c>
      <c r="P267" s="2">
        <f t="shared" si="12"/>
        <v>0.54050000000000009</v>
      </c>
      <c r="Q267" s="2">
        <f t="shared" si="14"/>
        <v>1.5288486111111115</v>
      </c>
      <c r="R267" s="14">
        <f t="shared" si="15"/>
        <v>1395</v>
      </c>
    </row>
    <row r="268" spans="2:18" ht="19.899999999999999" customHeight="1" x14ac:dyDescent="0.2">
      <c r="B268" s="17"/>
      <c r="C268" s="14">
        <v>234</v>
      </c>
      <c r="E268" s="14">
        <v>30800</v>
      </c>
      <c r="J268" s="17"/>
      <c r="K268" s="14">
        <v>234</v>
      </c>
      <c r="L268" s="15">
        <v>1061</v>
      </c>
      <c r="M268" s="3">
        <v>0.1</v>
      </c>
      <c r="N268" s="2">
        <v>5.43</v>
      </c>
      <c r="O268" s="2">
        <f t="shared" si="13"/>
        <v>54.3</v>
      </c>
      <c r="P268" s="2">
        <f t="shared" si="12"/>
        <v>0.54300000000000004</v>
      </c>
      <c r="Q268" s="2">
        <f t="shared" si="14"/>
        <v>1.5378777777777781</v>
      </c>
      <c r="R268" s="14">
        <f t="shared" si="15"/>
        <v>1401</v>
      </c>
    </row>
    <row r="269" spans="2:18" ht="19.899999999999999" customHeight="1" x14ac:dyDescent="0.2">
      <c r="B269" s="17"/>
      <c r="C269" s="14">
        <v>235</v>
      </c>
      <c r="E269" s="14">
        <v>30900</v>
      </c>
      <c r="J269" s="17"/>
      <c r="K269" s="14">
        <v>235</v>
      </c>
      <c r="L269" s="15">
        <v>1037</v>
      </c>
      <c r="M269" s="3">
        <v>0.1</v>
      </c>
      <c r="N269" s="2">
        <v>5.4749999999999996</v>
      </c>
      <c r="O269" s="2">
        <f t="shared" si="13"/>
        <v>54.749999999999993</v>
      </c>
      <c r="P269" s="2">
        <f t="shared" si="12"/>
        <v>0.54749999999999999</v>
      </c>
      <c r="Q269" s="2">
        <f t="shared" si="14"/>
        <v>1.546965277777778</v>
      </c>
      <c r="R269" s="14">
        <f t="shared" si="15"/>
        <v>1407</v>
      </c>
    </row>
    <row r="270" spans="2:18" ht="19.899999999999999" customHeight="1" x14ac:dyDescent="0.2">
      <c r="B270" s="17"/>
      <c r="C270" s="14">
        <v>236</v>
      </c>
      <c r="E270" s="14">
        <v>30800</v>
      </c>
      <c r="J270" s="17"/>
      <c r="K270" s="14">
        <v>236</v>
      </c>
      <c r="L270" s="15">
        <v>1014</v>
      </c>
      <c r="M270" s="3">
        <v>0.1</v>
      </c>
      <c r="N270" s="2">
        <v>5.5149999999999997</v>
      </c>
      <c r="O270" s="2">
        <f t="shared" si="13"/>
        <v>55.149999999999991</v>
      </c>
      <c r="P270" s="2">
        <f t="shared" si="12"/>
        <v>0.55149999999999999</v>
      </c>
      <c r="Q270" s="2">
        <f t="shared" si="14"/>
        <v>1.5561236111111114</v>
      </c>
      <c r="R270" s="14">
        <f t="shared" si="15"/>
        <v>1413</v>
      </c>
    </row>
    <row r="271" spans="2:18" ht="19.899999999999999" customHeight="1" x14ac:dyDescent="0.2">
      <c r="B271" s="17"/>
      <c r="C271" s="14">
        <v>237</v>
      </c>
      <c r="E271" s="14">
        <v>30900</v>
      </c>
      <c r="J271" s="17"/>
      <c r="K271" s="14">
        <v>237</v>
      </c>
      <c r="L271" s="15">
        <v>990</v>
      </c>
      <c r="M271" s="3">
        <v>0.1</v>
      </c>
      <c r="N271" s="2">
        <v>5.57</v>
      </c>
      <c r="O271" s="2">
        <f t="shared" si="13"/>
        <v>55.7</v>
      </c>
      <c r="P271" s="2">
        <f t="shared" si="12"/>
        <v>0.55700000000000005</v>
      </c>
      <c r="Q271" s="2">
        <f t="shared" si="14"/>
        <v>1.5653611111111114</v>
      </c>
      <c r="R271" s="14">
        <f t="shared" si="15"/>
        <v>1419</v>
      </c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17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17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17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17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17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17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17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17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17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17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17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17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17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17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17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17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17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17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17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17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17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17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17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17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17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17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17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17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17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17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17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17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17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17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17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17"/>
      <c r="C685" s="2"/>
      <c r="F685" s="14"/>
      <c r="J685" s="17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17"/>
      <c r="C686" s="2"/>
      <c r="F686" s="14"/>
      <c r="J686" s="17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17"/>
      <c r="C687" s="2"/>
      <c r="F687" s="14"/>
      <c r="J687" s="17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17"/>
      <c r="C688" s="2"/>
      <c r="F688" s="14"/>
      <c r="J688" s="17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17"/>
      <c r="C689" s="2"/>
      <c r="F689" s="14"/>
      <c r="J689" s="17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17"/>
      <c r="C690" s="2"/>
      <c r="F690" s="14"/>
      <c r="J690" s="17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17"/>
      <c r="C691" s="2"/>
      <c r="F691" s="14"/>
      <c r="J691" s="17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17"/>
      <c r="C692" s="2"/>
      <c r="F692" s="14"/>
      <c r="J692" s="17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17"/>
      <c r="C693" s="2"/>
      <c r="F693" s="14"/>
      <c r="J693" s="17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17"/>
      <c r="C694" s="2"/>
      <c r="F694" s="14"/>
      <c r="J694" s="17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17"/>
      <c r="C695" s="2"/>
      <c r="F695" s="14"/>
      <c r="J695" s="17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17"/>
      <c r="C696" s="2"/>
      <c r="F696" s="14"/>
      <c r="J696" s="17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17"/>
      <c r="C697" s="2"/>
      <c r="F697" s="14"/>
      <c r="J697" s="17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17"/>
      <c r="C698" s="2"/>
      <c r="F698" s="14"/>
      <c r="J698" s="17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17"/>
      <c r="C699" s="2"/>
      <c r="F699" s="14"/>
      <c r="J699" s="17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17"/>
      <c r="C700" s="2"/>
      <c r="F700" s="14"/>
      <c r="J700" s="17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17"/>
      <c r="C701" s="2"/>
      <c r="F701" s="14"/>
      <c r="J701" s="17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17"/>
      <c r="C702" s="2"/>
      <c r="F702" s="14"/>
      <c r="J702" s="17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17"/>
      <c r="C703" s="2"/>
      <c r="F703" s="14"/>
      <c r="J703" s="17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17"/>
      <c r="C704" s="2"/>
      <c r="F704" s="14"/>
      <c r="J704" s="17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17"/>
      <c r="C705" s="2"/>
      <c r="F705" s="14"/>
      <c r="J705" s="17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17"/>
      <c r="C706" s="2"/>
      <c r="F706" s="14"/>
      <c r="J706" s="17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17"/>
      <c r="C707" s="2"/>
      <c r="F707" s="14"/>
      <c r="J707" s="17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17"/>
      <c r="C708" s="2"/>
      <c r="F708" s="14"/>
      <c r="J708" s="17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17"/>
      <c r="C709" s="2"/>
      <c r="F709" s="14"/>
      <c r="J709" s="17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17"/>
      <c r="C710" s="2"/>
      <c r="F710" s="14"/>
      <c r="J710" s="17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17"/>
      <c r="C711" s="2"/>
      <c r="F711" s="14"/>
      <c r="J711" s="17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17"/>
      <c r="C712" s="2"/>
      <c r="F712" s="14"/>
      <c r="J712" s="17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17"/>
      <c r="C713" s="2"/>
      <c r="F713" s="14"/>
      <c r="J713" s="17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17"/>
      <c r="C714" s="2"/>
      <c r="F714" s="14"/>
      <c r="J714" s="17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17"/>
      <c r="C715" s="2"/>
      <c r="F715" s="14"/>
      <c r="J715" s="17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17"/>
      <c r="C716" s="2"/>
      <c r="F716" s="14"/>
      <c r="J716" s="17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17"/>
      <c r="C717" s="2"/>
      <c r="F717" s="14"/>
      <c r="J717" s="17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17"/>
      <c r="C718" s="2"/>
      <c r="F718" s="14"/>
      <c r="J718" s="17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17"/>
      <c r="C719" s="2"/>
      <c r="F719" s="14"/>
      <c r="J719" s="17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17"/>
      <c r="C720" s="2"/>
      <c r="F720" s="14"/>
      <c r="J720" s="17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17"/>
      <c r="C721" s="2"/>
      <c r="F721" s="14"/>
      <c r="J721" s="17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17"/>
      <c r="C722" s="2"/>
      <c r="F722" s="14"/>
      <c r="J722" s="17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17"/>
      <c r="C723" s="2"/>
      <c r="F723" s="14"/>
      <c r="J723" s="17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17"/>
      <c r="C724" s="2"/>
      <c r="F724" s="14"/>
      <c r="J724" s="17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17"/>
      <c r="C725" s="2"/>
      <c r="F725" s="14"/>
      <c r="J725" s="17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17"/>
      <c r="C726" s="2"/>
      <c r="F726" s="14"/>
      <c r="J726" s="17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17"/>
      <c r="C727" s="2"/>
      <c r="F727" s="14"/>
      <c r="J727" s="17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17"/>
      <c r="C728" s="2"/>
      <c r="F728" s="14"/>
      <c r="J728" s="17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17"/>
      <c r="C729" s="2"/>
      <c r="F729" s="14"/>
      <c r="J729" s="17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17"/>
      <c r="C730" s="2"/>
      <c r="F730" s="14"/>
      <c r="J730" s="17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17"/>
      <c r="C731" s="2"/>
      <c r="F731" s="14"/>
      <c r="J731" s="17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17"/>
      <c r="C732" s="2"/>
      <c r="F732" s="14"/>
      <c r="J732" s="17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17"/>
      <c r="C733" s="2"/>
      <c r="F733" s="14"/>
      <c r="J733" s="17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17"/>
      <c r="C734" s="2"/>
      <c r="F734" s="14"/>
      <c r="J734" s="17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17"/>
      <c r="C735" s="2"/>
      <c r="F735" s="14"/>
      <c r="J735" s="17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17"/>
      <c r="C736" s="2"/>
      <c r="F736" s="14"/>
      <c r="J736" s="17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17"/>
      <c r="C737" s="2"/>
      <c r="F737" s="14"/>
      <c r="J737" s="17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17"/>
      <c r="C738" s="2"/>
      <c r="F738" s="14"/>
      <c r="J738" s="17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17"/>
      <c r="C739" s="2"/>
      <c r="F739" s="14"/>
      <c r="J739" s="17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17"/>
      <c r="C740" s="2"/>
      <c r="F740" s="14"/>
      <c r="J740" s="17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17"/>
      <c r="C741" s="2"/>
      <c r="F741" s="14"/>
      <c r="J741" s="17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17"/>
      <c r="C742" s="2"/>
      <c r="F742" s="14"/>
      <c r="J742" s="17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17"/>
      <c r="C743" s="2"/>
      <c r="F743" s="14"/>
      <c r="J743" s="17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17"/>
      <c r="C744" s="2"/>
      <c r="F744" s="14"/>
      <c r="J744" s="17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17"/>
      <c r="C745" s="2"/>
      <c r="F745" s="14"/>
      <c r="J745" s="17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17"/>
      <c r="C746" s="2"/>
      <c r="F746" s="14"/>
      <c r="J746" s="17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17"/>
      <c r="C747" s="2"/>
      <c r="F747" s="14"/>
      <c r="J747" s="17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17"/>
      <c r="C748" s="2"/>
      <c r="F748" s="14"/>
      <c r="J748" s="17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17"/>
      <c r="C749" s="2"/>
      <c r="F749" s="14"/>
      <c r="J749" s="17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17"/>
      <c r="C750" s="2"/>
      <c r="F750" s="14"/>
      <c r="J750" s="17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17"/>
      <c r="C751" s="2"/>
      <c r="F751" s="14"/>
      <c r="J751" s="17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17"/>
      <c r="C752" s="2"/>
      <c r="F752" s="14"/>
      <c r="J752" s="17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17"/>
      <c r="C753" s="2"/>
      <c r="F753" s="14"/>
      <c r="J753" s="17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17"/>
      <c r="C754" s="2"/>
      <c r="F754" s="14"/>
      <c r="J754" s="17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17"/>
      <c r="C755" s="2"/>
      <c r="F755" s="14"/>
      <c r="J755" s="17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17"/>
      <c r="C756" s="2"/>
      <c r="F756" s="14"/>
      <c r="J756" s="17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17"/>
      <c r="C757" s="2"/>
      <c r="F757" s="14"/>
      <c r="J757" s="17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17"/>
      <c r="C758" s="2"/>
      <c r="F758" s="14"/>
      <c r="J758" s="17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17"/>
      <c r="C759" s="2"/>
      <c r="F759" s="14"/>
      <c r="J759" s="17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17"/>
      <c r="C760" s="2"/>
      <c r="F760" s="14"/>
      <c r="J760" s="17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17"/>
      <c r="C761" s="2"/>
      <c r="F761" s="14"/>
      <c r="J761" s="17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17"/>
      <c r="C762" s="2"/>
      <c r="F762" s="14"/>
      <c r="J762" s="17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17"/>
      <c r="C763" s="2"/>
      <c r="F763" s="14"/>
      <c r="J763" s="17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17"/>
      <c r="C764" s="2"/>
      <c r="F764" s="14"/>
      <c r="J764" s="17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17"/>
      <c r="C765" s="2"/>
      <c r="F765" s="14"/>
      <c r="J765" s="17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17"/>
      <c r="C766" s="2"/>
      <c r="F766" s="14"/>
      <c r="J766" s="17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17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17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17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17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17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17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17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17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17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17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17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B778" s="17"/>
      <c r="C778" s="2"/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B779" s="17"/>
      <c r="C779" s="2"/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B780" s="17"/>
      <c r="C780" s="2"/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B781" s="17"/>
      <c r="C781" s="2"/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B782" s="17"/>
      <c r="C782" s="2"/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B783" s="17"/>
      <c r="C783" s="2"/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B784" s="17"/>
      <c r="C784" s="2"/>
      <c r="J784" s="4"/>
      <c r="K784" s="2"/>
      <c r="M784" s="3"/>
      <c r="O784" s="2"/>
      <c r="P784" s="2"/>
      <c r="Q784" s="2"/>
      <c r="R784" s="14"/>
    </row>
    <row r="785" spans="2:18" ht="19.899999999999999" customHeight="1" x14ac:dyDescent="0.2">
      <c r="B785" s="17"/>
      <c r="C785" s="2"/>
      <c r="J785" s="4"/>
      <c r="K785" s="2"/>
      <c r="M785" s="3"/>
      <c r="O785" s="2"/>
      <c r="P785" s="2"/>
      <c r="Q785" s="2"/>
      <c r="R785" s="14"/>
    </row>
    <row r="786" spans="2:18" ht="19.899999999999999" customHeight="1" x14ac:dyDescent="0.2">
      <c r="B786" s="17"/>
      <c r="C786" s="2"/>
      <c r="J786" s="4"/>
      <c r="K786" s="2"/>
      <c r="M786" s="3"/>
      <c r="O786" s="2"/>
      <c r="P786" s="2"/>
      <c r="Q786" s="2"/>
      <c r="R786" s="14"/>
    </row>
    <row r="787" spans="2:18" ht="19.899999999999999" customHeight="1" x14ac:dyDescent="0.2">
      <c r="B787" s="17"/>
      <c r="C787" s="2"/>
      <c r="J787" s="4"/>
      <c r="K787" s="2"/>
      <c r="M787" s="3"/>
      <c r="O787" s="2"/>
      <c r="P787" s="2"/>
      <c r="Q787" s="2"/>
      <c r="R787" s="14"/>
    </row>
    <row r="788" spans="2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2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2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2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2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2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2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2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2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2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2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2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2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I24" sqref="I24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5" width="15.7109375" style="15"/>
    <col min="16" max="16" width="15.7109375" style="15" customWidth="1"/>
    <col min="17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1.0229999999999999</v>
      </c>
      <c r="D16" s="44">
        <v>1.028</v>
      </c>
      <c r="E16" s="12" t="s">
        <v>88</v>
      </c>
      <c r="F16" s="39" t="s">
        <v>83</v>
      </c>
      <c r="G16" s="46">
        <f>G17*G18</f>
        <v>6.7574350983057778</v>
      </c>
      <c r="H16" s="47">
        <f>H17*H18</f>
        <v>0.70476015874082132</v>
      </c>
      <c r="I16" s="12" t="s">
        <v>71</v>
      </c>
      <c r="J16" s="39" t="s">
        <v>83</v>
      </c>
      <c r="K16" s="46">
        <f>K17*K18</f>
        <v>40.17859629495149</v>
      </c>
      <c r="L16" s="47">
        <f>L17*L18</f>
        <v>43.853657209095715</v>
      </c>
      <c r="M16" s="12" t="s">
        <v>71</v>
      </c>
      <c r="N16" s="39" t="s">
        <v>86</v>
      </c>
      <c r="O16" s="50">
        <f>MAX(Q34:Q1960)*3.6/G19*-1*(18/14)</f>
        <v>5.9036890417997716</v>
      </c>
      <c r="P16" s="25" t="s">
        <v>16</v>
      </c>
      <c r="Q16" s="50">
        <f>MAX(Q34:Q1960)*3.6/G29*-1*(18/14)</f>
        <v>6.0625196793437128</v>
      </c>
    </row>
    <row r="17" spans="2:32" ht="19.899999999999999" customHeight="1" x14ac:dyDescent="0.2">
      <c r="B17" s="39" t="s">
        <v>45</v>
      </c>
      <c r="C17" s="45">
        <v>75.599999999999994</v>
      </c>
      <c r="D17" s="45">
        <v>75.599999999999994</v>
      </c>
      <c r="E17" s="12" t="s">
        <v>87</v>
      </c>
      <c r="F17" s="39" t="s">
        <v>84</v>
      </c>
      <c r="G17" s="46">
        <f>(1.3552*L34/1000^2+183.73*L34/1000)/1000/18*(18+61)</f>
        <v>6.7574350983057778</v>
      </c>
      <c r="H17" s="47">
        <f>(1.3552*(MIN(L34:L2002)/1000)^2+183.73*(MIN(L34:L2002)/1000))/1000/18*(18+61)</f>
        <v>0.80086381675093332</v>
      </c>
      <c r="I17" s="12" t="s">
        <v>91</v>
      </c>
      <c r="J17" s="39" t="s">
        <v>84</v>
      </c>
      <c r="K17" s="46">
        <f>(1.3552*E34/1000^2+183.73*E34/1000)/1000/18*(18+61)</f>
        <v>24.755758653697775</v>
      </c>
      <c r="L17" s="47">
        <f>(1.3552*MAX(E34:E1002)/1000^2+183.73*(MAX(E34:E1002)/1000))/1000/18*(18+61)</f>
        <v>25.481497506737774</v>
      </c>
      <c r="M17" s="12" t="s">
        <v>91</v>
      </c>
      <c r="N17" s="25"/>
      <c r="O17" s="46">
        <f>O16/3.6</f>
        <v>1.6399136227221587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0.88</v>
      </c>
      <c r="I18" s="12" t="s">
        <v>88</v>
      </c>
      <c r="J18" s="39" t="s">
        <v>85</v>
      </c>
      <c r="K18" s="44">
        <v>1.623</v>
      </c>
      <c r="L18" s="48">
        <v>1.7210000000000001</v>
      </c>
      <c r="M18" s="12" t="s">
        <v>88</v>
      </c>
      <c r="N18" s="39" t="s">
        <v>18</v>
      </c>
      <c r="O18" s="43">
        <f>(G19/18*96485)*-1</f>
        <v>7392.3081208091744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-1.3790904925591039</v>
      </c>
      <c r="H19" s="80"/>
      <c r="I19" s="12" t="s">
        <v>71</v>
      </c>
      <c r="J19" s="39" t="s">
        <v>72</v>
      </c>
      <c r="K19" s="80">
        <f>L16/(18+61)*18-K16/(18+61)*18</f>
        <v>0.83735565132399969</v>
      </c>
      <c r="L19" s="80"/>
      <c r="M19" s="12" t="s">
        <v>71</v>
      </c>
      <c r="N19" s="39" t="s">
        <v>19</v>
      </c>
      <c r="O19" s="43">
        <f>MAX(R33:R1048576)*10</f>
        <v>14970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0.49380815770268366</v>
      </c>
      <c r="P20" s="25"/>
      <c r="Q20" s="49">
        <f>(G29*-1/18*96485)/O19</f>
        <v>0.48087098493282859</v>
      </c>
    </row>
    <row r="21" spans="2:32" ht="19.899999999999999" customHeight="1" x14ac:dyDescent="0.2">
      <c r="B21" s="9" t="s">
        <v>82</v>
      </c>
      <c r="C21" s="42">
        <v>8.1</v>
      </c>
      <c r="D21" s="44">
        <v>8.0399999999999991</v>
      </c>
      <c r="E21" s="25"/>
      <c r="F21" s="9" t="s">
        <v>82</v>
      </c>
      <c r="G21" s="42">
        <v>8.11</v>
      </c>
      <c r="H21" s="42">
        <v>8.9499999999999993</v>
      </c>
      <c r="I21" s="25"/>
      <c r="J21" s="9" t="s">
        <v>82</v>
      </c>
      <c r="K21" s="42">
        <v>8.89</v>
      </c>
      <c r="L21" s="42">
        <v>8.84</v>
      </c>
      <c r="M21" s="25"/>
      <c r="N21" s="39" t="s">
        <v>21</v>
      </c>
      <c r="O21" s="49">
        <f>ABS(K19/G19)</f>
        <v>0.60717962732827191</v>
      </c>
      <c r="P21" s="25"/>
      <c r="Q21" s="49">
        <f>K29/G29*-1</f>
        <v>0.71229224995532392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0.88148405347589276</v>
      </c>
      <c r="P22" s="25"/>
      <c r="Q22" s="49">
        <f>1-H28/G28</f>
        <v>0.90618083670715255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1.0293159609120521</v>
      </c>
      <c r="P23" s="25"/>
      <c r="Q23" s="50">
        <f>L28/$K$28</f>
        <v>1.089301517952165</v>
      </c>
    </row>
    <row r="24" spans="2:32" ht="19.899999999999999" customHeight="1" x14ac:dyDescent="0.2">
      <c r="B24" s="25"/>
      <c r="C24" s="25"/>
      <c r="D24" s="25"/>
      <c r="E24" s="25"/>
      <c r="F24" s="12"/>
      <c r="G24" s="14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2860</v>
      </c>
      <c r="D27" s="42">
        <v>3160</v>
      </c>
      <c r="E27" s="12" t="s">
        <v>89</v>
      </c>
      <c r="F27" s="39" t="s">
        <v>64</v>
      </c>
      <c r="G27" s="42">
        <v>1482</v>
      </c>
      <c r="H27" s="42">
        <v>158</v>
      </c>
      <c r="I27" s="12" t="s">
        <v>89</v>
      </c>
      <c r="J27" s="39" t="s">
        <v>64</v>
      </c>
      <c r="K27" s="42">
        <v>6600</v>
      </c>
      <c r="L27" s="42">
        <v>6780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2925.7799999999997</v>
      </c>
      <c r="D28" s="43">
        <f>D27*D16</f>
        <v>3248.48</v>
      </c>
      <c r="E28" s="12" t="s">
        <v>90</v>
      </c>
      <c r="F28" s="39" t="s">
        <v>67</v>
      </c>
      <c r="G28" s="43">
        <f>G27*G18</f>
        <v>1482</v>
      </c>
      <c r="H28" s="43">
        <f>H27*H18</f>
        <v>139.04</v>
      </c>
      <c r="I28" s="12" t="s">
        <v>90</v>
      </c>
      <c r="J28" s="39" t="s">
        <v>67</v>
      </c>
      <c r="K28" s="43">
        <f>K27*K18</f>
        <v>10711.8</v>
      </c>
      <c r="L28" s="43">
        <f>L27*L18</f>
        <v>11668.380000000001</v>
      </c>
      <c r="M28" s="12" t="s">
        <v>90</v>
      </c>
      <c r="N28" s="39" t="s">
        <v>68</v>
      </c>
      <c r="O28" s="46">
        <f>(C16*C27+G18*G27+K18*K27)/1000</f>
        <v>15.119579999999997</v>
      </c>
      <c r="P28" s="43">
        <f>(C16+G18+K18)*1000</f>
        <v>3646</v>
      </c>
      <c r="Y28" s="12" t="s">
        <v>69</v>
      </c>
      <c r="AA28" s="25">
        <f>0.08*0.08</f>
        <v>6.4000000000000003E-3</v>
      </c>
      <c r="AD28" t="s">
        <v>70</v>
      </c>
      <c r="AE28" s="20">
        <f>MAX(AE31:AE672)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0.32270000000000026</v>
      </c>
      <c r="D29" s="80"/>
      <c r="E29" s="12" t="s">
        <v>71</v>
      </c>
      <c r="F29" s="39" t="s">
        <v>72</v>
      </c>
      <c r="G29" s="80">
        <f>(H28-G28)/1000</f>
        <v>-1.3429599999999999</v>
      </c>
      <c r="H29" s="80"/>
      <c r="I29" s="12" t="s">
        <v>71</v>
      </c>
      <c r="J29" s="39" t="s">
        <v>72</v>
      </c>
      <c r="K29" s="80">
        <f>(L28-K28)/1000</f>
        <v>0.95658000000000176</v>
      </c>
      <c r="L29" s="80"/>
      <c r="M29" s="12" t="s">
        <v>71</v>
      </c>
      <c r="N29" s="39" t="s">
        <v>73</v>
      </c>
      <c r="O29" s="46">
        <f>(D16*D27+H18*H27+L18*L27)/1000</f>
        <v>15.055900000000001</v>
      </c>
      <c r="P29" s="43">
        <f>(D16+H18+L18)*1000</f>
        <v>3629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5.0000000000001155</v>
      </c>
      <c r="D30" s="80"/>
      <c r="E30" s="12" t="s">
        <v>71</v>
      </c>
      <c r="F30" s="39" t="s">
        <v>76</v>
      </c>
      <c r="G30" s="80">
        <f>(H18-G18)*1000</f>
        <v>-120</v>
      </c>
      <c r="H30" s="80"/>
      <c r="I30" s="12" t="s">
        <v>71</v>
      </c>
      <c r="J30" s="39" t="s">
        <v>76</v>
      </c>
      <c r="K30" s="80">
        <f>(L18-K18)*1000</f>
        <v>98.000000000000085</v>
      </c>
      <c r="L30" s="80"/>
      <c r="M30" s="12" t="s">
        <v>71</v>
      </c>
      <c r="N30" s="39" t="s">
        <v>77</v>
      </c>
      <c r="O30" s="49">
        <f>(O29-O28)/O28</f>
        <v>-4.2117572048956517E-3</v>
      </c>
      <c r="P30" s="49">
        <f>(P29-P28)/P28</f>
        <v>-4.662643993417444E-3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0.24029010543873255</v>
      </c>
      <c r="N32" s="2">
        <f>AVERAGE(N35:N500)</f>
        <v>4.2329933333333338</v>
      </c>
      <c r="O32" s="2">
        <f>AVERAGE(O35:O500)</f>
        <v>42.329933333333329</v>
      </c>
      <c r="P32" s="2">
        <f>AVERAGE(P35:P500)</f>
        <v>0.42329933333333314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30700</v>
      </c>
      <c r="J34" s="17"/>
      <c r="K34" s="14">
        <v>0</v>
      </c>
      <c r="L34" s="15">
        <v>8380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30700</v>
      </c>
      <c r="J35" s="17"/>
      <c r="K35" s="14">
        <v>1</v>
      </c>
      <c r="L35" s="15">
        <v>8370</v>
      </c>
      <c r="M35" s="3">
        <v>0.1</v>
      </c>
      <c r="N35" s="2">
        <v>3.64</v>
      </c>
      <c r="O35" s="2">
        <f t="shared" ref="O35:O98" si="1">N35/M35</f>
        <v>36.4</v>
      </c>
      <c r="P35" s="2">
        <f t="shared" si="0"/>
        <v>0.36400000000000005</v>
      </c>
      <c r="Q35" s="2">
        <f t="shared" ref="Q35:Q98" si="2">AVERAGE(P35,P34)*(K35-K34)/60+Q34</f>
        <v>3.0333333333333336E-3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30700</v>
      </c>
      <c r="J36" s="17"/>
      <c r="K36" s="14">
        <v>2</v>
      </c>
      <c r="L36" s="15">
        <v>8330</v>
      </c>
      <c r="M36" s="3">
        <v>0.1</v>
      </c>
      <c r="N36" s="2">
        <v>3.665</v>
      </c>
      <c r="O36" s="2">
        <f t="shared" si="1"/>
        <v>36.65</v>
      </c>
      <c r="P36" s="2">
        <f t="shared" si="0"/>
        <v>0.36650000000000005</v>
      </c>
      <c r="Q36" s="2">
        <f t="shared" si="2"/>
        <v>9.120833333333335E-3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30700</v>
      </c>
      <c r="J37" s="17"/>
      <c r="K37" s="14">
        <v>3</v>
      </c>
      <c r="L37" s="15">
        <v>8290</v>
      </c>
      <c r="M37" s="3">
        <v>0.1</v>
      </c>
      <c r="N37" s="2">
        <v>3.68</v>
      </c>
      <c r="O37" s="2">
        <f t="shared" si="1"/>
        <v>36.799999999999997</v>
      </c>
      <c r="P37" s="2">
        <f t="shared" si="0"/>
        <v>0.36800000000000005</v>
      </c>
      <c r="Q37" s="2">
        <f t="shared" si="2"/>
        <v>1.5241666666666671E-2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30700</v>
      </c>
      <c r="J38" s="17"/>
      <c r="K38" s="14">
        <v>4</v>
      </c>
      <c r="L38" s="15">
        <v>8250</v>
      </c>
      <c r="M38" s="3">
        <v>0.1</v>
      </c>
      <c r="N38" s="2">
        <v>3.6850000000000001</v>
      </c>
      <c r="O38" s="2">
        <f t="shared" si="1"/>
        <v>36.85</v>
      </c>
      <c r="P38" s="2">
        <f t="shared" si="0"/>
        <v>0.36850000000000005</v>
      </c>
      <c r="Q38" s="2">
        <f t="shared" si="2"/>
        <v>2.1379166666666671E-2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30700</v>
      </c>
      <c r="J39" s="17"/>
      <c r="K39" s="14">
        <v>5</v>
      </c>
      <c r="L39" s="15">
        <v>8220</v>
      </c>
      <c r="M39" s="3">
        <v>0.1</v>
      </c>
      <c r="N39" s="2">
        <v>3.69</v>
      </c>
      <c r="O39" s="2">
        <f t="shared" si="1"/>
        <v>36.9</v>
      </c>
      <c r="P39" s="2">
        <f t="shared" si="0"/>
        <v>0.36899999999999999</v>
      </c>
      <c r="Q39" s="2">
        <f t="shared" si="2"/>
        <v>2.7525000000000004E-2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30800</v>
      </c>
      <c r="J40" s="17"/>
      <c r="K40" s="14">
        <v>6</v>
      </c>
      <c r="L40" s="15">
        <v>8180</v>
      </c>
      <c r="M40" s="3">
        <v>0.1</v>
      </c>
      <c r="N40" s="2">
        <v>3.6799999999999997</v>
      </c>
      <c r="O40" s="2">
        <f t="shared" si="1"/>
        <v>36.799999999999997</v>
      </c>
      <c r="P40" s="2">
        <f t="shared" si="0"/>
        <v>0.36799999999999999</v>
      </c>
      <c r="Q40" s="2">
        <f t="shared" si="2"/>
        <v>3.3666666666666671E-2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30800</v>
      </c>
      <c r="J41" s="17"/>
      <c r="K41" s="14">
        <v>7</v>
      </c>
      <c r="L41" s="15">
        <v>8140</v>
      </c>
      <c r="M41" s="3">
        <v>0.1</v>
      </c>
      <c r="N41" s="2">
        <v>3.6799999999999997</v>
      </c>
      <c r="O41" s="2">
        <f t="shared" si="1"/>
        <v>36.799999999999997</v>
      </c>
      <c r="P41" s="2">
        <f t="shared" si="0"/>
        <v>0.36799999999999999</v>
      </c>
      <c r="Q41" s="2">
        <f t="shared" si="2"/>
        <v>3.9800000000000002E-2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30800</v>
      </c>
      <c r="J42" s="17"/>
      <c r="K42" s="14">
        <v>8</v>
      </c>
      <c r="L42" s="15">
        <v>8100</v>
      </c>
      <c r="M42" s="3">
        <v>0.1</v>
      </c>
      <c r="N42" s="2">
        <v>3.6749999999999998</v>
      </c>
      <c r="O42" s="2">
        <f t="shared" si="1"/>
        <v>36.749999999999993</v>
      </c>
      <c r="P42" s="2">
        <f t="shared" si="0"/>
        <v>0.36749999999999999</v>
      </c>
      <c r="Q42" s="2">
        <f t="shared" si="2"/>
        <v>4.5929166666666667E-2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30800</v>
      </c>
      <c r="J43" s="17"/>
      <c r="K43" s="14">
        <v>9</v>
      </c>
      <c r="L43" s="15">
        <v>8060</v>
      </c>
      <c r="M43" s="3">
        <v>0.1</v>
      </c>
      <c r="N43" s="2">
        <v>3.68</v>
      </c>
      <c r="O43" s="2">
        <f t="shared" si="1"/>
        <v>36.799999999999997</v>
      </c>
      <c r="P43" s="2">
        <f t="shared" si="0"/>
        <v>0.36800000000000005</v>
      </c>
      <c r="Q43" s="2">
        <f t="shared" si="2"/>
        <v>5.2058333333333331E-2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30800</v>
      </c>
      <c r="J44" s="17"/>
      <c r="K44" s="14">
        <v>10</v>
      </c>
      <c r="L44" s="15">
        <v>8030</v>
      </c>
      <c r="M44" s="3">
        <v>0.1</v>
      </c>
      <c r="N44" s="2">
        <v>3.69</v>
      </c>
      <c r="O44" s="2">
        <f t="shared" si="1"/>
        <v>36.9</v>
      </c>
      <c r="P44" s="2">
        <f t="shared" si="0"/>
        <v>0.36899999999999999</v>
      </c>
      <c r="Q44" s="2">
        <f t="shared" si="2"/>
        <v>5.8200000000000002E-2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30800</v>
      </c>
      <c r="J45" s="17"/>
      <c r="K45" s="14">
        <v>11</v>
      </c>
      <c r="L45" s="15">
        <v>7990</v>
      </c>
      <c r="M45" s="3">
        <v>0.1</v>
      </c>
      <c r="N45" s="2">
        <v>3.6850000000000001</v>
      </c>
      <c r="O45" s="2">
        <f t="shared" si="1"/>
        <v>36.85</v>
      </c>
      <c r="P45" s="2">
        <f t="shared" si="0"/>
        <v>0.36850000000000005</v>
      </c>
      <c r="Q45" s="2">
        <f t="shared" si="2"/>
        <v>6.4345833333333338E-2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30800</v>
      </c>
      <c r="J46" s="17"/>
      <c r="K46" s="14">
        <v>12</v>
      </c>
      <c r="L46" s="15">
        <v>7950</v>
      </c>
      <c r="M46" s="3">
        <v>0.1</v>
      </c>
      <c r="N46" s="2">
        <v>3.68</v>
      </c>
      <c r="O46" s="2">
        <f t="shared" si="1"/>
        <v>36.799999999999997</v>
      </c>
      <c r="P46" s="2">
        <f t="shared" si="0"/>
        <v>0.36800000000000005</v>
      </c>
      <c r="Q46" s="2">
        <f t="shared" si="2"/>
        <v>7.0483333333333342E-2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30800</v>
      </c>
      <c r="J47" s="17"/>
      <c r="K47" s="14">
        <v>13</v>
      </c>
      <c r="L47" s="15">
        <v>7910</v>
      </c>
      <c r="M47" s="3">
        <v>0.1</v>
      </c>
      <c r="N47" s="2">
        <v>3.69</v>
      </c>
      <c r="O47" s="2">
        <f t="shared" si="1"/>
        <v>36.9</v>
      </c>
      <c r="P47" s="2">
        <f t="shared" si="0"/>
        <v>0.36899999999999999</v>
      </c>
      <c r="Q47" s="2">
        <f t="shared" si="2"/>
        <v>7.6625000000000013E-2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30800</v>
      </c>
      <c r="J48" s="17"/>
      <c r="K48" s="14">
        <v>14</v>
      </c>
      <c r="L48" s="15">
        <v>7870</v>
      </c>
      <c r="M48" s="3">
        <v>0.1</v>
      </c>
      <c r="N48" s="2">
        <v>3.69</v>
      </c>
      <c r="O48" s="2">
        <f t="shared" si="1"/>
        <v>36.9</v>
      </c>
      <c r="P48" s="2">
        <f t="shared" si="0"/>
        <v>0.36899999999999999</v>
      </c>
      <c r="Q48" s="2">
        <f t="shared" si="2"/>
        <v>8.2775000000000015E-2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30800</v>
      </c>
      <c r="J49" s="17"/>
      <c r="K49" s="14">
        <v>15</v>
      </c>
      <c r="L49" s="15">
        <v>7830</v>
      </c>
      <c r="M49" s="3">
        <v>0.1</v>
      </c>
      <c r="N49" s="2">
        <v>3.7050000000000001</v>
      </c>
      <c r="O49" s="2">
        <f t="shared" si="1"/>
        <v>37.049999999999997</v>
      </c>
      <c r="P49" s="2">
        <f t="shared" si="0"/>
        <v>0.37050000000000005</v>
      </c>
      <c r="Q49" s="2">
        <f t="shared" si="2"/>
        <v>8.8937500000000017E-2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30900</v>
      </c>
      <c r="J50" s="17"/>
      <c r="K50" s="14">
        <v>16</v>
      </c>
      <c r="L50" s="15">
        <v>7790</v>
      </c>
      <c r="M50" s="3">
        <v>0.1</v>
      </c>
      <c r="N50" s="2">
        <v>3.7149999999999999</v>
      </c>
      <c r="O50" s="2">
        <f t="shared" si="1"/>
        <v>37.15</v>
      </c>
      <c r="P50" s="2">
        <f t="shared" si="0"/>
        <v>0.3715</v>
      </c>
      <c r="Q50" s="2">
        <f t="shared" si="2"/>
        <v>9.5120833333333349E-2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30900</v>
      </c>
      <c r="J51" s="17"/>
      <c r="K51" s="14">
        <v>17</v>
      </c>
      <c r="L51" s="15">
        <v>7760</v>
      </c>
      <c r="M51" s="3">
        <v>0.1</v>
      </c>
      <c r="N51" s="2">
        <v>3.71</v>
      </c>
      <c r="O51" s="2">
        <f t="shared" si="1"/>
        <v>37.099999999999994</v>
      </c>
      <c r="P51" s="2">
        <f t="shared" si="0"/>
        <v>0.371</v>
      </c>
      <c r="Q51" s="2">
        <f t="shared" si="2"/>
        <v>0.10130833333333335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30900</v>
      </c>
      <c r="J52" s="17"/>
      <c r="K52" s="14">
        <v>18</v>
      </c>
      <c r="L52" s="15">
        <v>7720</v>
      </c>
      <c r="M52" s="3">
        <v>0.1</v>
      </c>
      <c r="N52" s="2">
        <v>3.7166666666666668</v>
      </c>
      <c r="O52" s="2">
        <f t="shared" si="1"/>
        <v>37.166666666666664</v>
      </c>
      <c r="P52" s="2">
        <f t="shared" si="0"/>
        <v>0.3716666666666667</v>
      </c>
      <c r="Q52" s="2">
        <f t="shared" si="2"/>
        <v>0.10749722222222223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30900</v>
      </c>
      <c r="J53" s="17"/>
      <c r="K53" s="14">
        <v>19</v>
      </c>
      <c r="L53" s="15">
        <v>7680</v>
      </c>
      <c r="M53" s="3">
        <v>0.1</v>
      </c>
      <c r="N53" s="2">
        <v>3.73</v>
      </c>
      <c r="O53" s="2">
        <f t="shared" si="1"/>
        <v>37.299999999999997</v>
      </c>
      <c r="P53" s="2">
        <f t="shared" si="0"/>
        <v>0.373</v>
      </c>
      <c r="Q53" s="2">
        <f t="shared" si="2"/>
        <v>0.11370277777777779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30900</v>
      </c>
      <c r="J54" s="17"/>
      <c r="K54" s="14">
        <v>20</v>
      </c>
      <c r="L54" s="15">
        <v>7650</v>
      </c>
      <c r="M54" s="3">
        <v>0.1</v>
      </c>
      <c r="N54" s="2">
        <v>3.7250000000000001</v>
      </c>
      <c r="O54" s="2">
        <f t="shared" si="1"/>
        <v>37.25</v>
      </c>
      <c r="P54" s="2">
        <f t="shared" si="0"/>
        <v>0.37250000000000005</v>
      </c>
      <c r="Q54" s="2">
        <f t="shared" si="2"/>
        <v>0.11991527777777779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30900</v>
      </c>
      <c r="J55" s="17"/>
      <c r="K55" s="14">
        <v>21</v>
      </c>
      <c r="L55" s="15">
        <v>7610</v>
      </c>
      <c r="M55" s="3">
        <v>0.1</v>
      </c>
      <c r="N55" s="2">
        <v>3.7350000000000003</v>
      </c>
      <c r="O55" s="2">
        <f t="shared" si="1"/>
        <v>37.35</v>
      </c>
      <c r="P55" s="2">
        <f t="shared" si="0"/>
        <v>0.37350000000000005</v>
      </c>
      <c r="Q55" s="2">
        <f t="shared" si="2"/>
        <v>0.12613194444444445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30900</v>
      </c>
      <c r="J56" s="17"/>
      <c r="K56" s="14">
        <v>22</v>
      </c>
      <c r="L56" s="15">
        <v>7560</v>
      </c>
      <c r="M56" s="3">
        <v>0.1</v>
      </c>
      <c r="N56" s="2">
        <v>3.75</v>
      </c>
      <c r="O56" s="2">
        <f t="shared" si="1"/>
        <v>37.5</v>
      </c>
      <c r="P56" s="2">
        <f t="shared" si="0"/>
        <v>0.375</v>
      </c>
      <c r="Q56" s="2">
        <f t="shared" si="2"/>
        <v>0.13236944444444446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31000</v>
      </c>
      <c r="J57" s="17"/>
      <c r="K57" s="14">
        <v>23</v>
      </c>
      <c r="L57" s="15">
        <v>7520</v>
      </c>
      <c r="M57" s="3">
        <v>0.1</v>
      </c>
      <c r="N57" s="2">
        <v>3.74</v>
      </c>
      <c r="O57" s="2">
        <f t="shared" si="1"/>
        <v>37.4</v>
      </c>
      <c r="P57" s="2">
        <f t="shared" si="0"/>
        <v>0.37400000000000005</v>
      </c>
      <c r="Q57" s="2">
        <f t="shared" si="2"/>
        <v>0.13861111111111113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30900</v>
      </c>
      <c r="J58" s="17"/>
      <c r="K58" s="14">
        <v>24</v>
      </c>
      <c r="L58" s="15">
        <v>7480</v>
      </c>
      <c r="M58" s="3">
        <v>0.1</v>
      </c>
      <c r="N58" s="2">
        <v>3.7450000000000001</v>
      </c>
      <c r="O58" s="2">
        <f t="shared" si="1"/>
        <v>37.449999999999996</v>
      </c>
      <c r="P58" s="2">
        <f t="shared" si="0"/>
        <v>0.37450000000000006</v>
      </c>
      <c r="Q58" s="2">
        <f t="shared" si="2"/>
        <v>0.14484861111111114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31000</v>
      </c>
      <c r="J59" s="17"/>
      <c r="K59" s="14">
        <v>25</v>
      </c>
      <c r="L59" s="15">
        <v>7430</v>
      </c>
      <c r="M59" s="3">
        <v>0.1</v>
      </c>
      <c r="N59" s="2">
        <v>3.74</v>
      </c>
      <c r="O59" s="2">
        <f t="shared" si="1"/>
        <v>37.4</v>
      </c>
      <c r="P59" s="2">
        <f t="shared" si="0"/>
        <v>0.37400000000000005</v>
      </c>
      <c r="Q59" s="2">
        <f t="shared" si="2"/>
        <v>0.15108611111111114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31000</v>
      </c>
      <c r="J60" s="17"/>
      <c r="K60" s="14">
        <v>26</v>
      </c>
      <c r="L60" s="15">
        <v>7380</v>
      </c>
      <c r="M60" s="3">
        <v>0.1</v>
      </c>
      <c r="N60" s="2">
        <v>3.74</v>
      </c>
      <c r="O60" s="2">
        <f t="shared" si="1"/>
        <v>37.4</v>
      </c>
      <c r="P60" s="2">
        <f t="shared" si="0"/>
        <v>0.37400000000000005</v>
      </c>
      <c r="Q60" s="2">
        <f t="shared" si="2"/>
        <v>0.15731944444444448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31000</v>
      </c>
      <c r="J61" s="17"/>
      <c r="K61" s="14">
        <v>27</v>
      </c>
      <c r="L61" s="15">
        <v>7340</v>
      </c>
      <c r="M61" s="3">
        <v>0.1</v>
      </c>
      <c r="N61" s="2">
        <v>3.7549999999999999</v>
      </c>
      <c r="O61" s="2">
        <f t="shared" si="1"/>
        <v>37.549999999999997</v>
      </c>
      <c r="P61" s="2">
        <f t="shared" si="0"/>
        <v>0.3755</v>
      </c>
      <c r="Q61" s="2">
        <f t="shared" si="2"/>
        <v>0.16356527777777782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31000</v>
      </c>
      <c r="J62" s="17"/>
      <c r="K62" s="14">
        <v>28</v>
      </c>
      <c r="L62" s="15">
        <v>7310</v>
      </c>
      <c r="M62" s="3">
        <v>0.1</v>
      </c>
      <c r="N62" s="2">
        <v>3.7549999999999999</v>
      </c>
      <c r="O62" s="2">
        <f t="shared" si="1"/>
        <v>37.549999999999997</v>
      </c>
      <c r="P62" s="2">
        <f t="shared" si="0"/>
        <v>0.3755</v>
      </c>
      <c r="Q62" s="2">
        <f t="shared" si="2"/>
        <v>0.16982361111111116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31000</v>
      </c>
      <c r="J63" s="17"/>
      <c r="K63" s="14">
        <v>29</v>
      </c>
      <c r="L63" s="15">
        <v>7270</v>
      </c>
      <c r="M63" s="3">
        <v>0.1</v>
      </c>
      <c r="N63" s="2">
        <v>3.75</v>
      </c>
      <c r="O63" s="2">
        <f t="shared" si="1"/>
        <v>37.5</v>
      </c>
      <c r="P63" s="2">
        <f t="shared" si="0"/>
        <v>0.375</v>
      </c>
      <c r="Q63" s="2">
        <f t="shared" si="2"/>
        <v>0.17607777777777783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31000</v>
      </c>
      <c r="J64" s="17"/>
      <c r="K64" s="14">
        <v>30</v>
      </c>
      <c r="L64" s="15">
        <v>7230</v>
      </c>
      <c r="M64" s="3">
        <v>0.1</v>
      </c>
      <c r="N64" s="2">
        <v>3.75</v>
      </c>
      <c r="O64" s="2">
        <f t="shared" si="1"/>
        <v>37.5</v>
      </c>
      <c r="P64" s="2">
        <f t="shared" si="0"/>
        <v>0.375</v>
      </c>
      <c r="Q64" s="2">
        <f t="shared" si="2"/>
        <v>0.18232777777777784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31000</v>
      </c>
      <c r="J65" s="17"/>
      <c r="K65" s="14">
        <v>31</v>
      </c>
      <c r="L65" s="15">
        <v>7190</v>
      </c>
      <c r="M65" s="3">
        <v>0.1</v>
      </c>
      <c r="N65" s="2">
        <v>3.76</v>
      </c>
      <c r="O65" s="2">
        <f t="shared" si="1"/>
        <v>37.599999999999994</v>
      </c>
      <c r="P65" s="2">
        <f t="shared" si="0"/>
        <v>0.376</v>
      </c>
      <c r="Q65" s="2">
        <f t="shared" si="2"/>
        <v>0.18858611111111118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31000</v>
      </c>
      <c r="J66" s="17"/>
      <c r="K66" s="14">
        <v>32</v>
      </c>
      <c r="L66" s="15">
        <v>7150</v>
      </c>
      <c r="M66" s="3">
        <v>0.1</v>
      </c>
      <c r="N66" s="2">
        <v>3.76</v>
      </c>
      <c r="O66" s="2">
        <f t="shared" si="1"/>
        <v>37.599999999999994</v>
      </c>
      <c r="P66" s="2">
        <f t="shared" si="0"/>
        <v>0.376</v>
      </c>
      <c r="Q66" s="2">
        <f t="shared" si="2"/>
        <v>0.19485277777777785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31000</v>
      </c>
      <c r="J67" s="17"/>
      <c r="K67" s="14">
        <v>33</v>
      </c>
      <c r="L67" s="15">
        <v>7120</v>
      </c>
      <c r="M67" s="3">
        <v>0.1</v>
      </c>
      <c r="N67" s="2">
        <v>3.7649999999999997</v>
      </c>
      <c r="O67" s="2">
        <f t="shared" si="1"/>
        <v>37.649999999999991</v>
      </c>
      <c r="P67" s="2">
        <f t="shared" si="0"/>
        <v>0.3765</v>
      </c>
      <c r="Q67" s="2">
        <f t="shared" si="2"/>
        <v>0.20112361111111118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31000</v>
      </c>
      <c r="J68" s="17"/>
      <c r="K68" s="14">
        <v>34</v>
      </c>
      <c r="L68" s="15">
        <v>7080</v>
      </c>
      <c r="M68" s="3">
        <v>0.1</v>
      </c>
      <c r="N68" s="2">
        <v>3.7699999999999996</v>
      </c>
      <c r="O68" s="2">
        <f t="shared" si="1"/>
        <v>37.699999999999996</v>
      </c>
      <c r="P68" s="2">
        <f t="shared" si="0"/>
        <v>0.377</v>
      </c>
      <c r="Q68" s="2">
        <f t="shared" si="2"/>
        <v>0.20740277777777785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31100</v>
      </c>
      <c r="J69" s="17"/>
      <c r="K69" s="14">
        <v>35</v>
      </c>
      <c r="L69" s="15">
        <v>7050</v>
      </c>
      <c r="M69" s="3">
        <v>0.1</v>
      </c>
      <c r="N69" s="2">
        <v>3.78</v>
      </c>
      <c r="O69" s="2">
        <f t="shared" si="1"/>
        <v>37.799999999999997</v>
      </c>
      <c r="P69" s="2">
        <f t="shared" si="0"/>
        <v>0.378</v>
      </c>
      <c r="Q69" s="2">
        <f t="shared" si="2"/>
        <v>0.21369444444444452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31000</v>
      </c>
      <c r="J70" s="17"/>
      <c r="K70" s="14">
        <v>36</v>
      </c>
      <c r="L70" s="15">
        <v>7010</v>
      </c>
      <c r="M70" s="3">
        <v>0.1</v>
      </c>
      <c r="N70" s="2">
        <v>3.7549999999999999</v>
      </c>
      <c r="O70" s="2">
        <f t="shared" si="1"/>
        <v>37.549999999999997</v>
      </c>
      <c r="P70" s="2">
        <f t="shared" si="0"/>
        <v>0.3755</v>
      </c>
      <c r="Q70" s="2">
        <f t="shared" si="2"/>
        <v>0.21997361111111119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31100</v>
      </c>
      <c r="J71" s="17"/>
      <c r="K71" s="14">
        <v>37</v>
      </c>
      <c r="L71" s="15">
        <v>6970</v>
      </c>
      <c r="M71" s="3">
        <v>0.1</v>
      </c>
      <c r="N71" s="2">
        <v>3.7749999999999999</v>
      </c>
      <c r="O71" s="2">
        <f t="shared" si="1"/>
        <v>37.75</v>
      </c>
      <c r="P71" s="2">
        <f t="shared" si="0"/>
        <v>0.3775</v>
      </c>
      <c r="Q71" s="2">
        <f t="shared" si="2"/>
        <v>0.22624861111111119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31100</v>
      </c>
      <c r="J72" s="17"/>
      <c r="K72" s="14">
        <v>38</v>
      </c>
      <c r="L72" s="15">
        <v>6940</v>
      </c>
      <c r="M72" s="3">
        <v>0.1</v>
      </c>
      <c r="N72" s="2">
        <v>3.7749999999999999</v>
      </c>
      <c r="O72" s="2">
        <f t="shared" si="1"/>
        <v>37.75</v>
      </c>
      <c r="P72" s="2">
        <f t="shared" si="0"/>
        <v>0.3775</v>
      </c>
      <c r="Q72" s="2">
        <f t="shared" si="2"/>
        <v>0.23254027777777786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31100</v>
      </c>
      <c r="J73" s="17"/>
      <c r="K73" s="14">
        <v>39</v>
      </c>
      <c r="L73" s="15">
        <v>6900</v>
      </c>
      <c r="M73" s="3">
        <v>0.1</v>
      </c>
      <c r="N73" s="2">
        <v>3.7749999999999999</v>
      </c>
      <c r="O73" s="2">
        <f t="shared" si="1"/>
        <v>37.75</v>
      </c>
      <c r="P73" s="2">
        <f t="shared" si="0"/>
        <v>0.3775</v>
      </c>
      <c r="Q73" s="2">
        <f t="shared" si="2"/>
        <v>0.23883194444444453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31100</v>
      </c>
      <c r="J74" s="17"/>
      <c r="K74" s="14">
        <v>40</v>
      </c>
      <c r="L74" s="15">
        <v>6860</v>
      </c>
      <c r="M74" s="3">
        <v>0.1</v>
      </c>
      <c r="N74" s="2">
        <v>3.79</v>
      </c>
      <c r="O74" s="2">
        <f t="shared" si="1"/>
        <v>37.9</v>
      </c>
      <c r="P74" s="2">
        <f t="shared" si="0"/>
        <v>0.379</v>
      </c>
      <c r="Q74" s="2">
        <f t="shared" si="2"/>
        <v>0.24513611111111119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31100</v>
      </c>
      <c r="J75" s="17"/>
      <c r="K75" s="14">
        <v>41</v>
      </c>
      <c r="L75" s="15">
        <v>6830</v>
      </c>
      <c r="M75" s="3">
        <v>0.1</v>
      </c>
      <c r="N75" s="2">
        <v>3.8</v>
      </c>
      <c r="O75" s="2">
        <f t="shared" si="1"/>
        <v>37.999999999999993</v>
      </c>
      <c r="P75" s="2">
        <f t="shared" si="0"/>
        <v>0.38</v>
      </c>
      <c r="Q75" s="2">
        <f t="shared" si="2"/>
        <v>0.25146111111111119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31100</v>
      </c>
      <c r="J76" s="17"/>
      <c r="K76" s="14">
        <v>42</v>
      </c>
      <c r="L76" s="15">
        <v>6790</v>
      </c>
      <c r="M76" s="3">
        <v>0.1</v>
      </c>
      <c r="N76" s="2">
        <v>3.8</v>
      </c>
      <c r="O76" s="2">
        <f t="shared" si="1"/>
        <v>37.999999999999993</v>
      </c>
      <c r="P76" s="2">
        <f t="shared" si="0"/>
        <v>0.38</v>
      </c>
      <c r="Q76" s="2">
        <f t="shared" si="2"/>
        <v>0.25779444444444455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31100</v>
      </c>
      <c r="J77" s="17"/>
      <c r="K77" s="14">
        <v>43</v>
      </c>
      <c r="L77" s="15">
        <v>6750</v>
      </c>
      <c r="M77" s="3">
        <v>0.1</v>
      </c>
      <c r="N77" s="2">
        <v>3.8</v>
      </c>
      <c r="O77" s="2">
        <f t="shared" si="1"/>
        <v>37.999999999999993</v>
      </c>
      <c r="P77" s="2">
        <f t="shared" si="0"/>
        <v>0.38</v>
      </c>
      <c r="Q77" s="2">
        <f t="shared" si="2"/>
        <v>0.26412777777777791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31100</v>
      </c>
      <c r="J78" s="17"/>
      <c r="K78" s="14">
        <v>44</v>
      </c>
      <c r="L78" s="15">
        <v>6720</v>
      </c>
      <c r="M78" s="3">
        <v>0.1</v>
      </c>
      <c r="N78" s="2">
        <v>3.81</v>
      </c>
      <c r="O78" s="2">
        <f t="shared" si="1"/>
        <v>38.1</v>
      </c>
      <c r="P78" s="2">
        <f t="shared" si="0"/>
        <v>0.38100000000000001</v>
      </c>
      <c r="Q78" s="2">
        <f t="shared" si="2"/>
        <v>0.2704694444444446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31200</v>
      </c>
      <c r="J79" s="17"/>
      <c r="K79" s="14">
        <v>45</v>
      </c>
      <c r="L79" s="15">
        <v>6680</v>
      </c>
      <c r="M79" s="3">
        <v>0.1</v>
      </c>
      <c r="N79" s="2">
        <v>3.81</v>
      </c>
      <c r="O79" s="2">
        <f t="shared" si="1"/>
        <v>38.1</v>
      </c>
      <c r="P79" s="2">
        <f t="shared" si="0"/>
        <v>0.38100000000000001</v>
      </c>
      <c r="Q79" s="2">
        <f t="shared" si="2"/>
        <v>0.27681944444444462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31100</v>
      </c>
      <c r="J80" s="17"/>
      <c r="K80" s="14">
        <v>46</v>
      </c>
      <c r="L80" s="15">
        <v>6650</v>
      </c>
      <c r="M80" s="3">
        <v>0.1</v>
      </c>
      <c r="N80" s="2">
        <v>3.81</v>
      </c>
      <c r="O80" s="2">
        <f t="shared" si="1"/>
        <v>38.1</v>
      </c>
      <c r="P80" s="2">
        <f t="shared" si="0"/>
        <v>0.38100000000000001</v>
      </c>
      <c r="Q80" s="2">
        <f t="shared" si="2"/>
        <v>0.28316944444444464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31200</v>
      </c>
      <c r="J81" s="17"/>
      <c r="K81" s="14">
        <v>47</v>
      </c>
      <c r="L81" s="15">
        <v>6610</v>
      </c>
      <c r="M81" s="3">
        <v>0.1</v>
      </c>
      <c r="N81" s="2">
        <v>3.8049999999999997</v>
      </c>
      <c r="O81" s="2">
        <f t="shared" si="1"/>
        <v>38.049999999999997</v>
      </c>
      <c r="P81" s="2">
        <f t="shared" si="0"/>
        <v>0.3805</v>
      </c>
      <c r="Q81" s="2">
        <f t="shared" si="2"/>
        <v>0.28951527777777797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31200</v>
      </c>
      <c r="J82" s="17"/>
      <c r="K82" s="14">
        <v>48</v>
      </c>
      <c r="L82" s="15">
        <v>6580</v>
      </c>
      <c r="M82" s="3">
        <v>0.1</v>
      </c>
      <c r="N82" s="2">
        <v>3.81</v>
      </c>
      <c r="O82" s="2">
        <f t="shared" si="1"/>
        <v>38.1</v>
      </c>
      <c r="P82" s="2">
        <f t="shared" si="0"/>
        <v>0.38100000000000001</v>
      </c>
      <c r="Q82" s="2">
        <f t="shared" si="2"/>
        <v>0.2958611111111113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31200</v>
      </c>
      <c r="J83" s="17"/>
      <c r="K83" s="14">
        <v>49</v>
      </c>
      <c r="L83" s="15">
        <v>6540</v>
      </c>
      <c r="M83" s="3">
        <v>0.1</v>
      </c>
      <c r="N83" s="2">
        <v>3.8149999999999999</v>
      </c>
      <c r="O83" s="2">
        <f t="shared" si="1"/>
        <v>38.15</v>
      </c>
      <c r="P83" s="2">
        <f t="shared" si="0"/>
        <v>0.38150000000000001</v>
      </c>
      <c r="Q83" s="2">
        <f t="shared" si="2"/>
        <v>0.30221527777777796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31200</v>
      </c>
      <c r="J84" s="17"/>
      <c r="K84" s="14">
        <v>50</v>
      </c>
      <c r="L84" s="15">
        <v>6510</v>
      </c>
      <c r="M84" s="3">
        <v>0.1</v>
      </c>
      <c r="N84" s="2">
        <v>3.8149999999999999</v>
      </c>
      <c r="O84" s="2">
        <f t="shared" si="1"/>
        <v>38.15</v>
      </c>
      <c r="P84" s="2">
        <f t="shared" si="0"/>
        <v>0.38150000000000001</v>
      </c>
      <c r="Q84" s="2">
        <f t="shared" si="2"/>
        <v>0.30857361111111131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31200</v>
      </c>
      <c r="J85" s="17"/>
      <c r="K85" s="14">
        <v>51</v>
      </c>
      <c r="L85" s="15">
        <v>6470</v>
      </c>
      <c r="M85" s="3">
        <v>0.1</v>
      </c>
      <c r="N85" s="2">
        <v>3.8149999999999999</v>
      </c>
      <c r="O85" s="2">
        <f t="shared" si="1"/>
        <v>38.15</v>
      </c>
      <c r="P85" s="2">
        <f t="shared" si="0"/>
        <v>0.38150000000000001</v>
      </c>
      <c r="Q85" s="2">
        <f t="shared" si="2"/>
        <v>0.31493194444444467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31200</v>
      </c>
      <c r="J86" s="17"/>
      <c r="K86" s="14">
        <v>52</v>
      </c>
      <c r="L86" s="15">
        <v>6440</v>
      </c>
      <c r="M86" s="3">
        <v>0.1</v>
      </c>
      <c r="N86" s="2">
        <v>3.8149999999999999</v>
      </c>
      <c r="O86" s="2">
        <f t="shared" si="1"/>
        <v>38.15</v>
      </c>
      <c r="P86" s="2">
        <f t="shared" si="0"/>
        <v>0.38150000000000001</v>
      </c>
      <c r="Q86" s="2">
        <f t="shared" si="2"/>
        <v>0.32129027777777802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31200</v>
      </c>
      <c r="J87" s="17"/>
      <c r="K87" s="14">
        <v>53</v>
      </c>
      <c r="L87" s="15">
        <v>6400</v>
      </c>
      <c r="M87" s="3">
        <v>0.1</v>
      </c>
      <c r="N87" s="2">
        <v>3.82</v>
      </c>
      <c r="O87" s="2">
        <f t="shared" si="1"/>
        <v>38.199999999999996</v>
      </c>
      <c r="P87" s="2">
        <f t="shared" si="0"/>
        <v>0.38200000000000001</v>
      </c>
      <c r="Q87" s="2">
        <f t="shared" si="2"/>
        <v>0.32765277777777801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31200</v>
      </c>
      <c r="J88" s="17"/>
      <c r="K88" s="14">
        <v>54</v>
      </c>
      <c r="L88" s="15">
        <v>6370</v>
      </c>
      <c r="M88" s="3">
        <v>0.1</v>
      </c>
      <c r="N88" s="2">
        <v>3.8250000000000002</v>
      </c>
      <c r="O88" s="2">
        <f t="shared" si="1"/>
        <v>38.25</v>
      </c>
      <c r="P88" s="2">
        <f t="shared" si="0"/>
        <v>0.38250000000000006</v>
      </c>
      <c r="Q88" s="2">
        <f t="shared" si="2"/>
        <v>0.33402361111111134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31200</v>
      </c>
      <c r="J89" s="17"/>
      <c r="K89" s="14">
        <v>55</v>
      </c>
      <c r="L89" s="15">
        <v>6330</v>
      </c>
      <c r="M89" s="3">
        <v>0.1</v>
      </c>
      <c r="N89" s="2">
        <v>3.83</v>
      </c>
      <c r="O89" s="2">
        <f t="shared" si="1"/>
        <v>38.299999999999997</v>
      </c>
      <c r="P89" s="2">
        <f t="shared" si="0"/>
        <v>0.38300000000000001</v>
      </c>
      <c r="Q89" s="2">
        <f t="shared" si="2"/>
        <v>0.340402777777778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31200</v>
      </c>
      <c r="J90" s="17"/>
      <c r="K90" s="14">
        <v>56</v>
      </c>
      <c r="L90" s="15">
        <v>6300</v>
      </c>
      <c r="M90" s="3">
        <v>0.1</v>
      </c>
      <c r="N90" s="2">
        <v>3.8333333333333335</v>
      </c>
      <c r="O90" s="2">
        <f t="shared" si="1"/>
        <v>38.333333333333336</v>
      </c>
      <c r="P90" s="2">
        <f t="shared" si="0"/>
        <v>0.38333333333333336</v>
      </c>
      <c r="Q90" s="2">
        <f t="shared" si="2"/>
        <v>0.34678888888888909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31200</v>
      </c>
      <c r="J91" s="17"/>
      <c r="K91" s="14">
        <v>57</v>
      </c>
      <c r="L91" s="15">
        <v>6270</v>
      </c>
      <c r="M91" s="3">
        <v>0.1</v>
      </c>
      <c r="N91" s="2">
        <v>3.84</v>
      </c>
      <c r="O91" s="2">
        <f t="shared" si="1"/>
        <v>38.4</v>
      </c>
      <c r="P91" s="2">
        <f t="shared" si="0"/>
        <v>0.38400000000000001</v>
      </c>
      <c r="Q91" s="2">
        <f t="shared" si="2"/>
        <v>0.35318333333333352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31200</v>
      </c>
      <c r="J92" s="17"/>
      <c r="K92" s="14">
        <v>58</v>
      </c>
      <c r="L92" s="15">
        <v>6230</v>
      </c>
      <c r="M92" s="3">
        <v>0.1</v>
      </c>
      <c r="N92" s="2">
        <v>3.835</v>
      </c>
      <c r="O92" s="2">
        <f t="shared" si="1"/>
        <v>38.349999999999994</v>
      </c>
      <c r="P92" s="2">
        <f t="shared" si="0"/>
        <v>0.38350000000000001</v>
      </c>
      <c r="Q92" s="2">
        <f t="shared" si="2"/>
        <v>0.35957916666666684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31200</v>
      </c>
      <c r="J93" s="17"/>
      <c r="K93" s="14">
        <v>59</v>
      </c>
      <c r="L93" s="15">
        <v>6200</v>
      </c>
      <c r="M93" s="3">
        <v>0.1</v>
      </c>
      <c r="N93" s="2">
        <v>3.855</v>
      </c>
      <c r="O93" s="2">
        <f t="shared" si="1"/>
        <v>38.549999999999997</v>
      </c>
      <c r="P93" s="2">
        <f t="shared" si="0"/>
        <v>0.38550000000000001</v>
      </c>
      <c r="Q93" s="2">
        <f t="shared" si="2"/>
        <v>0.36598750000000019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31200</v>
      </c>
      <c r="J94" s="17"/>
      <c r="K94" s="14">
        <v>60</v>
      </c>
      <c r="L94" s="15">
        <v>6160</v>
      </c>
      <c r="M94" s="3">
        <v>0.1</v>
      </c>
      <c r="N94" s="2">
        <v>3.89</v>
      </c>
      <c r="O94" s="2">
        <f t="shared" si="1"/>
        <v>38.9</v>
      </c>
      <c r="P94" s="2">
        <f t="shared" si="0"/>
        <v>0.38900000000000001</v>
      </c>
      <c r="Q94" s="2">
        <f t="shared" si="2"/>
        <v>0.37244166666666684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31200</v>
      </c>
      <c r="J95" s="17"/>
      <c r="K95" s="14">
        <v>61</v>
      </c>
      <c r="L95" s="15">
        <v>6130</v>
      </c>
      <c r="M95" s="3">
        <v>0.1</v>
      </c>
      <c r="N95" s="2">
        <v>3.915</v>
      </c>
      <c r="O95" s="2">
        <f t="shared" si="1"/>
        <v>39.15</v>
      </c>
      <c r="P95" s="2">
        <f t="shared" si="0"/>
        <v>0.39150000000000001</v>
      </c>
      <c r="Q95" s="2">
        <f t="shared" si="2"/>
        <v>0.37894583333333348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31200</v>
      </c>
      <c r="J96" s="17"/>
      <c r="K96" s="14">
        <v>62</v>
      </c>
      <c r="L96" s="15">
        <v>6090</v>
      </c>
      <c r="M96" s="3">
        <v>0.1</v>
      </c>
      <c r="N96" s="2">
        <v>3.895</v>
      </c>
      <c r="O96" s="2">
        <f t="shared" si="1"/>
        <v>38.949999999999996</v>
      </c>
      <c r="P96" s="2">
        <f t="shared" si="0"/>
        <v>0.38950000000000001</v>
      </c>
      <c r="Q96" s="2">
        <f t="shared" si="2"/>
        <v>0.38545416666666682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31300</v>
      </c>
      <c r="J97" s="17"/>
      <c r="K97" s="14">
        <v>63</v>
      </c>
      <c r="L97" s="15">
        <v>6060</v>
      </c>
      <c r="M97" s="3">
        <v>0.1</v>
      </c>
      <c r="N97" s="2">
        <v>3.89</v>
      </c>
      <c r="O97" s="2">
        <f t="shared" si="1"/>
        <v>38.9</v>
      </c>
      <c r="P97" s="2">
        <f t="shared" si="0"/>
        <v>0.38900000000000001</v>
      </c>
      <c r="Q97" s="2">
        <f t="shared" si="2"/>
        <v>0.3919416666666668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31300</v>
      </c>
      <c r="J98" s="17"/>
      <c r="K98" s="14">
        <v>64</v>
      </c>
      <c r="L98" s="15">
        <v>6030</v>
      </c>
      <c r="M98" s="3">
        <v>0.1</v>
      </c>
      <c r="N98" s="2">
        <v>3.88</v>
      </c>
      <c r="O98" s="2">
        <f t="shared" si="1"/>
        <v>38.799999999999997</v>
      </c>
      <c r="P98" s="2">
        <f t="shared" ref="P98:P161" si="4">M98*N98</f>
        <v>0.38800000000000001</v>
      </c>
      <c r="Q98" s="2">
        <f t="shared" si="2"/>
        <v>0.39841666666666681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31300</v>
      </c>
      <c r="J99" s="17"/>
      <c r="K99" s="14">
        <v>65</v>
      </c>
      <c r="L99" s="15">
        <v>5990</v>
      </c>
      <c r="M99" s="3">
        <v>0.1</v>
      </c>
      <c r="N99" s="2">
        <v>3.87</v>
      </c>
      <c r="O99" s="2">
        <f t="shared" ref="O99:O162" si="5">N99/M99</f>
        <v>38.699999999999996</v>
      </c>
      <c r="P99" s="2">
        <f t="shared" si="4"/>
        <v>0.38700000000000001</v>
      </c>
      <c r="Q99" s="2">
        <f t="shared" ref="Q99:Q162" si="6">AVERAGE(P99,P98)*(K99-K98)/60+Q98</f>
        <v>0.40487500000000015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31300</v>
      </c>
      <c r="J100" s="17"/>
      <c r="K100" s="14">
        <v>66</v>
      </c>
      <c r="L100" s="15">
        <v>5960</v>
      </c>
      <c r="M100" s="3">
        <v>0.1</v>
      </c>
      <c r="N100" s="2">
        <v>3.89</v>
      </c>
      <c r="O100" s="2">
        <f t="shared" si="5"/>
        <v>38.9</v>
      </c>
      <c r="P100" s="2">
        <f t="shared" si="4"/>
        <v>0.38900000000000001</v>
      </c>
      <c r="Q100" s="2">
        <f t="shared" si="6"/>
        <v>0.41134166666666683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31300</v>
      </c>
      <c r="J101" s="17"/>
      <c r="K101" s="14">
        <v>67</v>
      </c>
      <c r="L101" s="15">
        <v>5930</v>
      </c>
      <c r="M101" s="3">
        <v>0.1</v>
      </c>
      <c r="N101" s="2">
        <v>3.895</v>
      </c>
      <c r="O101" s="2">
        <f t="shared" si="5"/>
        <v>38.949999999999996</v>
      </c>
      <c r="P101" s="2">
        <f t="shared" si="4"/>
        <v>0.38950000000000001</v>
      </c>
      <c r="Q101" s="2">
        <f t="shared" si="6"/>
        <v>0.41782916666666681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31300</v>
      </c>
      <c r="J102" s="17"/>
      <c r="K102" s="14">
        <v>68</v>
      </c>
      <c r="L102" s="15">
        <v>5890</v>
      </c>
      <c r="M102" s="3">
        <v>0.1</v>
      </c>
      <c r="N102" s="2">
        <v>3.89</v>
      </c>
      <c r="O102" s="2">
        <f t="shared" si="5"/>
        <v>38.9</v>
      </c>
      <c r="P102" s="2">
        <f t="shared" si="4"/>
        <v>0.38900000000000001</v>
      </c>
      <c r="Q102" s="2">
        <f t="shared" si="6"/>
        <v>0.42431666666666679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31300</v>
      </c>
      <c r="J103" s="17"/>
      <c r="K103" s="14">
        <v>69</v>
      </c>
      <c r="L103" s="15">
        <v>5860</v>
      </c>
      <c r="M103" s="3">
        <v>0.1</v>
      </c>
      <c r="N103" s="2">
        <v>3.8849999999999998</v>
      </c>
      <c r="O103" s="2">
        <f t="shared" si="5"/>
        <v>38.849999999999994</v>
      </c>
      <c r="P103" s="2">
        <f t="shared" si="4"/>
        <v>0.38850000000000001</v>
      </c>
      <c r="Q103" s="2">
        <f t="shared" si="6"/>
        <v>0.43079583333333343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31300</v>
      </c>
      <c r="J104" s="17"/>
      <c r="K104" s="14">
        <v>70</v>
      </c>
      <c r="L104" s="15">
        <v>5830</v>
      </c>
      <c r="M104" s="3">
        <v>0.1</v>
      </c>
      <c r="N104" s="2">
        <v>3.89</v>
      </c>
      <c r="O104" s="2">
        <f t="shared" si="5"/>
        <v>38.9</v>
      </c>
      <c r="P104" s="2">
        <f t="shared" si="4"/>
        <v>0.38900000000000001</v>
      </c>
      <c r="Q104" s="2">
        <f t="shared" si="6"/>
        <v>0.43727500000000008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31300</v>
      </c>
      <c r="J105" s="17"/>
      <c r="K105" s="14">
        <v>71</v>
      </c>
      <c r="L105" s="15">
        <v>5790</v>
      </c>
      <c r="M105" s="3">
        <v>0.1</v>
      </c>
      <c r="N105" s="2">
        <v>3.9</v>
      </c>
      <c r="O105" s="2">
        <f t="shared" si="5"/>
        <v>39</v>
      </c>
      <c r="P105" s="2">
        <f t="shared" si="4"/>
        <v>0.39</v>
      </c>
      <c r="Q105" s="2">
        <f t="shared" si="6"/>
        <v>0.44376666666666675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31300</v>
      </c>
      <c r="J106" s="17"/>
      <c r="K106" s="14">
        <v>72</v>
      </c>
      <c r="L106" s="15">
        <v>5760</v>
      </c>
      <c r="M106" s="3">
        <v>0.1</v>
      </c>
      <c r="N106" s="2">
        <v>3.9</v>
      </c>
      <c r="O106" s="2">
        <f t="shared" si="5"/>
        <v>39</v>
      </c>
      <c r="P106" s="2">
        <f t="shared" si="4"/>
        <v>0.39</v>
      </c>
      <c r="Q106" s="2">
        <f t="shared" si="6"/>
        <v>0.45026666666666676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31300</v>
      </c>
      <c r="J107" s="17"/>
      <c r="K107" s="14">
        <v>73</v>
      </c>
      <c r="L107" s="15">
        <v>5730</v>
      </c>
      <c r="M107" s="3">
        <v>0.1</v>
      </c>
      <c r="N107" s="2">
        <v>3.895</v>
      </c>
      <c r="O107" s="2">
        <f t="shared" si="5"/>
        <v>38.949999999999996</v>
      </c>
      <c r="P107" s="2">
        <f t="shared" si="4"/>
        <v>0.38950000000000001</v>
      </c>
      <c r="Q107" s="2">
        <f t="shared" si="6"/>
        <v>0.45676250000000007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31300</v>
      </c>
      <c r="J108" s="17"/>
      <c r="K108" s="14">
        <v>74</v>
      </c>
      <c r="L108" s="15">
        <v>5700</v>
      </c>
      <c r="M108" s="3">
        <v>0.1</v>
      </c>
      <c r="N108" s="2">
        <v>3.89</v>
      </c>
      <c r="O108" s="2">
        <f t="shared" si="5"/>
        <v>38.9</v>
      </c>
      <c r="P108" s="2">
        <f t="shared" si="4"/>
        <v>0.38900000000000001</v>
      </c>
      <c r="Q108" s="2">
        <f t="shared" si="6"/>
        <v>0.46325000000000005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31300</v>
      </c>
      <c r="J109" s="17"/>
      <c r="K109" s="14">
        <v>75</v>
      </c>
      <c r="L109" s="15">
        <v>5660</v>
      </c>
      <c r="M109" s="3">
        <v>0.1</v>
      </c>
      <c r="N109" s="2">
        <v>3.89</v>
      </c>
      <c r="O109" s="2">
        <f t="shared" si="5"/>
        <v>38.9</v>
      </c>
      <c r="P109" s="2">
        <f t="shared" si="4"/>
        <v>0.38900000000000001</v>
      </c>
      <c r="Q109" s="2">
        <f t="shared" si="6"/>
        <v>0.46973333333333339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31300</v>
      </c>
      <c r="J110" s="17"/>
      <c r="K110" s="14">
        <v>76</v>
      </c>
      <c r="L110" s="15">
        <v>5630</v>
      </c>
      <c r="M110" s="3">
        <v>0.1</v>
      </c>
      <c r="N110" s="2">
        <v>3.895</v>
      </c>
      <c r="O110" s="2">
        <f t="shared" si="5"/>
        <v>38.949999999999996</v>
      </c>
      <c r="P110" s="2">
        <f t="shared" si="4"/>
        <v>0.38950000000000001</v>
      </c>
      <c r="Q110" s="2">
        <f t="shared" si="6"/>
        <v>0.47622083333333337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31300</v>
      </c>
      <c r="J111" s="17"/>
      <c r="K111" s="14">
        <v>77</v>
      </c>
      <c r="L111" s="15">
        <v>5600</v>
      </c>
      <c r="M111" s="3">
        <v>0.1</v>
      </c>
      <c r="N111" s="2">
        <v>3.895</v>
      </c>
      <c r="O111" s="2">
        <f t="shared" si="5"/>
        <v>38.949999999999996</v>
      </c>
      <c r="P111" s="2">
        <f t="shared" si="4"/>
        <v>0.38950000000000001</v>
      </c>
      <c r="Q111" s="2">
        <f t="shared" si="6"/>
        <v>0.48271250000000004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31300</v>
      </c>
      <c r="J112" s="17"/>
      <c r="K112" s="14">
        <v>78</v>
      </c>
      <c r="L112" s="15">
        <v>5570</v>
      </c>
      <c r="M112" s="3">
        <v>0.1</v>
      </c>
      <c r="N112" s="2">
        <v>3.9033333333333338</v>
      </c>
      <c r="O112" s="2">
        <f t="shared" si="5"/>
        <v>39.033333333333339</v>
      </c>
      <c r="P112" s="2">
        <f t="shared" si="4"/>
        <v>0.39033333333333342</v>
      </c>
      <c r="Q112" s="2">
        <f t="shared" si="6"/>
        <v>0.48921111111111115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31300</v>
      </c>
      <c r="J113" s="17"/>
      <c r="K113" s="14">
        <v>79</v>
      </c>
      <c r="L113" s="15">
        <v>5530</v>
      </c>
      <c r="M113" s="3">
        <v>0.1</v>
      </c>
      <c r="N113" s="2">
        <v>3.915</v>
      </c>
      <c r="O113" s="2">
        <f t="shared" si="5"/>
        <v>39.15</v>
      </c>
      <c r="P113" s="2">
        <f t="shared" si="4"/>
        <v>0.39150000000000001</v>
      </c>
      <c r="Q113" s="2">
        <f t="shared" si="6"/>
        <v>0.49572638888888892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31400</v>
      </c>
      <c r="J114" s="17"/>
      <c r="K114" s="14">
        <v>80</v>
      </c>
      <c r="L114" s="15">
        <v>5500</v>
      </c>
      <c r="M114" s="3">
        <v>0.1</v>
      </c>
      <c r="N114" s="2">
        <v>3.92</v>
      </c>
      <c r="O114" s="2">
        <f t="shared" si="5"/>
        <v>39.199999999999996</v>
      </c>
      <c r="P114" s="2">
        <f t="shared" si="4"/>
        <v>0.39200000000000002</v>
      </c>
      <c r="Q114" s="2">
        <f t="shared" si="6"/>
        <v>0.50225555555555557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31400</v>
      </c>
      <c r="J115" s="17"/>
      <c r="K115" s="14">
        <v>81</v>
      </c>
      <c r="L115" s="15">
        <v>5470</v>
      </c>
      <c r="M115" s="3">
        <v>0.1</v>
      </c>
      <c r="N115" s="2">
        <v>3.9249999999999998</v>
      </c>
      <c r="O115" s="2">
        <f t="shared" si="5"/>
        <v>39.249999999999993</v>
      </c>
      <c r="P115" s="2">
        <f t="shared" si="4"/>
        <v>0.39250000000000002</v>
      </c>
      <c r="Q115" s="2">
        <f t="shared" si="6"/>
        <v>0.50879305555555554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31400</v>
      </c>
      <c r="J116" s="17"/>
      <c r="K116" s="14">
        <v>82</v>
      </c>
      <c r="L116" s="15">
        <v>5440</v>
      </c>
      <c r="M116" s="3">
        <v>0.1</v>
      </c>
      <c r="N116" s="2">
        <v>3.9350000000000001</v>
      </c>
      <c r="O116" s="2">
        <f t="shared" si="5"/>
        <v>39.35</v>
      </c>
      <c r="P116" s="2">
        <f t="shared" si="4"/>
        <v>0.39350000000000002</v>
      </c>
      <c r="Q116" s="2">
        <f t="shared" si="6"/>
        <v>0.5153430555555556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31400</v>
      </c>
      <c r="J117" s="17"/>
      <c r="K117" s="14">
        <v>83</v>
      </c>
      <c r="L117" s="15">
        <v>5410</v>
      </c>
      <c r="M117" s="3">
        <v>0.1</v>
      </c>
      <c r="N117" s="2">
        <v>3.91</v>
      </c>
      <c r="O117" s="2">
        <f t="shared" si="5"/>
        <v>39.1</v>
      </c>
      <c r="P117" s="2">
        <f t="shared" si="4"/>
        <v>0.39100000000000001</v>
      </c>
      <c r="Q117" s="2">
        <f t="shared" si="6"/>
        <v>0.52188055555555557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31400</v>
      </c>
      <c r="J118" s="17"/>
      <c r="K118" s="14">
        <v>84</v>
      </c>
      <c r="L118" s="15">
        <v>5380</v>
      </c>
      <c r="M118" s="3">
        <v>0.1</v>
      </c>
      <c r="N118" s="2">
        <v>3.9400000000000004</v>
      </c>
      <c r="O118" s="2">
        <f t="shared" si="5"/>
        <v>39.4</v>
      </c>
      <c r="P118" s="2">
        <f t="shared" si="4"/>
        <v>0.39400000000000007</v>
      </c>
      <c r="Q118" s="2">
        <f t="shared" si="6"/>
        <v>0.52842222222222224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31400</v>
      </c>
      <c r="J119" s="17"/>
      <c r="K119" s="14">
        <v>85</v>
      </c>
      <c r="L119" s="15">
        <v>5340</v>
      </c>
      <c r="M119" s="3">
        <v>0.1</v>
      </c>
      <c r="N119" s="2">
        <v>3.9450000000000003</v>
      </c>
      <c r="O119" s="2">
        <f t="shared" si="5"/>
        <v>39.450000000000003</v>
      </c>
      <c r="P119" s="2">
        <f t="shared" si="4"/>
        <v>0.39450000000000007</v>
      </c>
      <c r="Q119" s="2">
        <f t="shared" si="6"/>
        <v>0.53499305555555554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31400</v>
      </c>
      <c r="J120" s="17"/>
      <c r="K120" s="14">
        <v>86</v>
      </c>
      <c r="L120" s="15">
        <v>5310</v>
      </c>
      <c r="M120" s="3">
        <v>0.1</v>
      </c>
      <c r="N120" s="2">
        <v>3.94</v>
      </c>
      <c r="O120" s="2">
        <f t="shared" si="5"/>
        <v>39.4</v>
      </c>
      <c r="P120" s="2">
        <f t="shared" si="4"/>
        <v>0.39400000000000002</v>
      </c>
      <c r="Q120" s="2">
        <f t="shared" si="6"/>
        <v>0.54156388888888884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31400</v>
      </c>
      <c r="J121" s="17"/>
      <c r="K121" s="14">
        <v>87</v>
      </c>
      <c r="L121" s="15">
        <v>5280</v>
      </c>
      <c r="M121" s="3">
        <v>0.1</v>
      </c>
      <c r="N121" s="2">
        <v>3.95</v>
      </c>
      <c r="O121" s="2">
        <f t="shared" si="5"/>
        <v>39.5</v>
      </c>
      <c r="P121" s="2">
        <f t="shared" si="4"/>
        <v>0.39500000000000002</v>
      </c>
      <c r="Q121" s="2">
        <f t="shared" si="6"/>
        <v>0.54813888888888884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31400</v>
      </c>
      <c r="J122" s="17"/>
      <c r="K122" s="14">
        <v>88</v>
      </c>
      <c r="L122" s="15">
        <v>5250</v>
      </c>
      <c r="M122" s="3">
        <v>0.1</v>
      </c>
      <c r="N122" s="2">
        <v>3.9550000000000001</v>
      </c>
      <c r="O122" s="2">
        <f t="shared" si="5"/>
        <v>39.549999999999997</v>
      </c>
      <c r="P122" s="2">
        <f t="shared" si="4"/>
        <v>0.39550000000000002</v>
      </c>
      <c r="Q122" s="2">
        <f t="shared" si="6"/>
        <v>0.55472638888888881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31400</v>
      </c>
      <c r="J123" s="17"/>
      <c r="K123" s="14">
        <v>89</v>
      </c>
      <c r="L123" s="15">
        <v>5220</v>
      </c>
      <c r="M123" s="3">
        <v>0.1</v>
      </c>
      <c r="N123" s="2">
        <v>3.9550000000000001</v>
      </c>
      <c r="O123" s="2">
        <f t="shared" si="5"/>
        <v>39.549999999999997</v>
      </c>
      <c r="P123" s="2">
        <f t="shared" si="4"/>
        <v>0.39550000000000002</v>
      </c>
      <c r="Q123" s="2">
        <f t="shared" si="6"/>
        <v>0.56131805555555547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31400</v>
      </c>
      <c r="J124" s="17"/>
      <c r="K124" s="14">
        <v>90</v>
      </c>
      <c r="L124" s="15">
        <v>5190</v>
      </c>
      <c r="M124" s="3">
        <v>0.1</v>
      </c>
      <c r="N124" s="2">
        <v>3.9550000000000001</v>
      </c>
      <c r="O124" s="2">
        <f t="shared" si="5"/>
        <v>39.549999999999997</v>
      </c>
      <c r="P124" s="2">
        <f t="shared" si="4"/>
        <v>0.39550000000000002</v>
      </c>
      <c r="Q124" s="2">
        <f t="shared" si="6"/>
        <v>0.56790972222222214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31400</v>
      </c>
      <c r="J125" s="17"/>
      <c r="K125" s="14">
        <v>91</v>
      </c>
      <c r="L125" s="15">
        <v>5160</v>
      </c>
      <c r="M125" s="3">
        <v>0.1</v>
      </c>
      <c r="N125" s="2">
        <v>3.9450000000000003</v>
      </c>
      <c r="O125" s="2">
        <f t="shared" si="5"/>
        <v>39.450000000000003</v>
      </c>
      <c r="P125" s="2">
        <f t="shared" si="4"/>
        <v>0.39450000000000007</v>
      </c>
      <c r="Q125" s="2">
        <f t="shared" si="6"/>
        <v>0.57449305555555552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31400</v>
      </c>
      <c r="J126" s="17"/>
      <c r="K126" s="14">
        <v>92</v>
      </c>
      <c r="L126" s="15">
        <v>5130</v>
      </c>
      <c r="M126" s="3">
        <v>0.1</v>
      </c>
      <c r="N126" s="2">
        <v>3.92</v>
      </c>
      <c r="O126" s="2">
        <f t="shared" si="5"/>
        <v>39.199999999999996</v>
      </c>
      <c r="P126" s="2">
        <f t="shared" si="4"/>
        <v>0.39200000000000002</v>
      </c>
      <c r="Q126" s="2">
        <f t="shared" si="6"/>
        <v>0.58104722222222216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31400</v>
      </c>
      <c r="J127" s="17"/>
      <c r="K127" s="14">
        <v>93</v>
      </c>
      <c r="L127" s="15">
        <v>5100</v>
      </c>
      <c r="M127" s="3">
        <v>0.1</v>
      </c>
      <c r="N127" s="2">
        <v>3.9350000000000001</v>
      </c>
      <c r="O127" s="2">
        <f t="shared" si="5"/>
        <v>39.35</v>
      </c>
      <c r="P127" s="2">
        <f t="shared" si="4"/>
        <v>0.39350000000000002</v>
      </c>
      <c r="Q127" s="2">
        <f t="shared" si="6"/>
        <v>0.58759305555555552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31400</v>
      </c>
      <c r="J128" s="17"/>
      <c r="K128" s="14">
        <v>94</v>
      </c>
      <c r="L128" s="15">
        <v>5070</v>
      </c>
      <c r="M128" s="3">
        <v>0.1</v>
      </c>
      <c r="N128" s="2">
        <v>3.94</v>
      </c>
      <c r="O128" s="2">
        <f t="shared" si="5"/>
        <v>39.4</v>
      </c>
      <c r="P128" s="2">
        <f t="shared" si="4"/>
        <v>0.39400000000000002</v>
      </c>
      <c r="Q128" s="2">
        <f t="shared" si="6"/>
        <v>0.59415555555555555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31400</v>
      </c>
      <c r="J129" s="17"/>
      <c r="K129" s="14">
        <v>95</v>
      </c>
      <c r="L129" s="15">
        <v>5040</v>
      </c>
      <c r="M129" s="3">
        <v>0.1</v>
      </c>
      <c r="N129" s="2">
        <v>3.9550000000000001</v>
      </c>
      <c r="O129" s="2">
        <f t="shared" si="5"/>
        <v>39.549999999999997</v>
      </c>
      <c r="P129" s="2">
        <f t="shared" si="4"/>
        <v>0.39550000000000002</v>
      </c>
      <c r="Q129" s="2">
        <f t="shared" si="6"/>
        <v>0.60073472222222224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31400</v>
      </c>
      <c r="J130" s="17"/>
      <c r="K130" s="14">
        <v>96</v>
      </c>
      <c r="L130" s="15">
        <v>5010</v>
      </c>
      <c r="M130" s="3">
        <v>0.1</v>
      </c>
      <c r="N130" s="2">
        <v>3.9550000000000001</v>
      </c>
      <c r="O130" s="2">
        <f t="shared" si="5"/>
        <v>39.549999999999997</v>
      </c>
      <c r="P130" s="2">
        <f t="shared" si="4"/>
        <v>0.39550000000000002</v>
      </c>
      <c r="Q130" s="2">
        <f t="shared" si="6"/>
        <v>0.6073263888888889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31400</v>
      </c>
      <c r="J131" s="17"/>
      <c r="K131" s="14">
        <v>97</v>
      </c>
      <c r="L131" s="15">
        <v>4980</v>
      </c>
      <c r="M131" s="3">
        <v>0.1</v>
      </c>
      <c r="N131" s="2">
        <v>3.9550000000000001</v>
      </c>
      <c r="O131" s="2">
        <f t="shared" si="5"/>
        <v>39.549999999999997</v>
      </c>
      <c r="P131" s="2">
        <f t="shared" si="4"/>
        <v>0.39550000000000002</v>
      </c>
      <c r="Q131" s="2">
        <f t="shared" si="6"/>
        <v>0.61391805555555556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31400</v>
      </c>
      <c r="J132" s="17"/>
      <c r="K132" s="14">
        <v>98</v>
      </c>
      <c r="L132" s="15">
        <v>4950</v>
      </c>
      <c r="M132" s="3">
        <v>0.1</v>
      </c>
      <c r="N132" s="2">
        <v>3.9633333333333334</v>
      </c>
      <c r="O132" s="2">
        <f t="shared" si="5"/>
        <v>39.633333333333333</v>
      </c>
      <c r="P132" s="2">
        <f t="shared" si="4"/>
        <v>0.39633333333333337</v>
      </c>
      <c r="Q132" s="2">
        <f t="shared" si="6"/>
        <v>0.62051666666666672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31400</v>
      </c>
      <c r="J133" s="17"/>
      <c r="K133" s="14">
        <v>99</v>
      </c>
      <c r="L133" s="15">
        <v>4910</v>
      </c>
      <c r="M133" s="3">
        <v>0.1</v>
      </c>
      <c r="N133" s="2">
        <v>3.9750000000000001</v>
      </c>
      <c r="O133" s="2">
        <f t="shared" si="5"/>
        <v>39.75</v>
      </c>
      <c r="P133" s="2">
        <f t="shared" si="4"/>
        <v>0.39750000000000002</v>
      </c>
      <c r="Q133" s="2">
        <f t="shared" si="6"/>
        <v>0.62713194444444453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31400</v>
      </c>
      <c r="J134" s="17"/>
      <c r="K134" s="14">
        <v>100</v>
      </c>
      <c r="L134" s="15">
        <v>4880</v>
      </c>
      <c r="M134" s="3">
        <v>0.1</v>
      </c>
      <c r="N134" s="2">
        <v>3.9750000000000001</v>
      </c>
      <c r="O134" s="2">
        <f t="shared" si="5"/>
        <v>39.75</v>
      </c>
      <c r="P134" s="2">
        <f t="shared" si="4"/>
        <v>0.39750000000000002</v>
      </c>
      <c r="Q134" s="2">
        <f t="shared" si="6"/>
        <v>0.63375694444444453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31400</v>
      </c>
      <c r="J135" s="17"/>
      <c r="K135" s="14">
        <v>101</v>
      </c>
      <c r="L135" s="15">
        <v>4850</v>
      </c>
      <c r="M135" s="3">
        <v>0.1</v>
      </c>
      <c r="N135" s="2">
        <v>3.9766666666666666</v>
      </c>
      <c r="O135" s="2">
        <f t="shared" si="5"/>
        <v>39.766666666666666</v>
      </c>
      <c r="P135" s="2">
        <f t="shared" si="4"/>
        <v>0.39766666666666667</v>
      </c>
      <c r="Q135" s="2">
        <f t="shared" si="6"/>
        <v>0.64038333333333342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31400</v>
      </c>
      <c r="J136" s="17"/>
      <c r="K136" s="14">
        <v>102</v>
      </c>
      <c r="L136" s="15">
        <v>4820</v>
      </c>
      <c r="M136" s="3">
        <v>0.1</v>
      </c>
      <c r="N136" s="2">
        <v>3.9649999999999999</v>
      </c>
      <c r="O136" s="2">
        <f t="shared" si="5"/>
        <v>39.65</v>
      </c>
      <c r="P136" s="2">
        <f t="shared" si="4"/>
        <v>0.39650000000000002</v>
      </c>
      <c r="Q136" s="2">
        <f t="shared" si="6"/>
        <v>0.64700138888888892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31400</v>
      </c>
      <c r="J137" s="17"/>
      <c r="K137" s="14">
        <v>103</v>
      </c>
      <c r="L137" s="15">
        <v>4790</v>
      </c>
      <c r="M137" s="3">
        <v>0.1</v>
      </c>
      <c r="N137" s="2">
        <v>3.9750000000000001</v>
      </c>
      <c r="O137" s="2">
        <f t="shared" si="5"/>
        <v>39.75</v>
      </c>
      <c r="P137" s="2">
        <f t="shared" si="4"/>
        <v>0.39750000000000002</v>
      </c>
      <c r="Q137" s="2">
        <f t="shared" si="6"/>
        <v>0.65361805555555563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31500</v>
      </c>
      <c r="J138" s="17"/>
      <c r="K138" s="14">
        <v>104</v>
      </c>
      <c r="L138" s="15">
        <v>4770</v>
      </c>
      <c r="M138" s="3">
        <v>0.1</v>
      </c>
      <c r="N138" s="2">
        <v>3.9649999999999999</v>
      </c>
      <c r="O138" s="2">
        <f t="shared" si="5"/>
        <v>39.65</v>
      </c>
      <c r="P138" s="2">
        <f t="shared" si="4"/>
        <v>0.39650000000000002</v>
      </c>
      <c r="Q138" s="2">
        <f t="shared" si="6"/>
        <v>0.66023472222222235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31400</v>
      </c>
      <c r="J139" s="17"/>
      <c r="K139" s="14">
        <v>105</v>
      </c>
      <c r="L139" s="15">
        <v>4740</v>
      </c>
      <c r="M139" s="3">
        <v>0.1</v>
      </c>
      <c r="N139" s="2">
        <v>3.98</v>
      </c>
      <c r="O139" s="2">
        <f t="shared" si="5"/>
        <v>39.799999999999997</v>
      </c>
      <c r="P139" s="2">
        <f t="shared" si="4"/>
        <v>0.39800000000000002</v>
      </c>
      <c r="Q139" s="2">
        <f t="shared" si="6"/>
        <v>0.66685555555555565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31500</v>
      </c>
      <c r="J140" s="17"/>
      <c r="K140" s="14">
        <v>106</v>
      </c>
      <c r="L140" s="15">
        <v>4710</v>
      </c>
      <c r="M140" s="3">
        <v>0.1</v>
      </c>
      <c r="N140" s="2">
        <v>3.9850000000000003</v>
      </c>
      <c r="O140" s="2">
        <f t="shared" si="5"/>
        <v>39.85</v>
      </c>
      <c r="P140" s="2">
        <f t="shared" si="4"/>
        <v>0.39850000000000008</v>
      </c>
      <c r="Q140" s="2">
        <f t="shared" si="6"/>
        <v>0.67349305555555561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31500</v>
      </c>
      <c r="J141" s="17"/>
      <c r="K141" s="14">
        <v>107</v>
      </c>
      <c r="L141" s="15">
        <v>4680</v>
      </c>
      <c r="M141" s="3">
        <v>0.1</v>
      </c>
      <c r="N141" s="2">
        <v>3.9950000000000001</v>
      </c>
      <c r="O141" s="2">
        <f t="shared" si="5"/>
        <v>39.949999999999996</v>
      </c>
      <c r="P141" s="2">
        <f t="shared" si="4"/>
        <v>0.39950000000000002</v>
      </c>
      <c r="Q141" s="2">
        <f t="shared" si="6"/>
        <v>0.68014305555555565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31500</v>
      </c>
      <c r="J142" s="17"/>
      <c r="K142" s="14">
        <v>108</v>
      </c>
      <c r="L142" s="15">
        <v>4660</v>
      </c>
      <c r="M142" s="3">
        <v>0.1</v>
      </c>
      <c r="N142" s="2">
        <v>3.9950000000000001</v>
      </c>
      <c r="O142" s="2">
        <f t="shared" si="5"/>
        <v>39.949999999999996</v>
      </c>
      <c r="P142" s="2">
        <f t="shared" si="4"/>
        <v>0.39950000000000002</v>
      </c>
      <c r="Q142" s="2">
        <f t="shared" si="6"/>
        <v>0.68680138888888898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31500</v>
      </c>
      <c r="J143" s="17"/>
      <c r="K143" s="14">
        <v>109</v>
      </c>
      <c r="L143" s="15">
        <v>4630</v>
      </c>
      <c r="M143" s="3">
        <v>0.1</v>
      </c>
      <c r="N143" s="2">
        <v>4</v>
      </c>
      <c r="O143" s="2">
        <f t="shared" si="5"/>
        <v>40</v>
      </c>
      <c r="P143" s="2">
        <f t="shared" si="4"/>
        <v>0.4</v>
      </c>
      <c r="Q143" s="2">
        <f t="shared" si="6"/>
        <v>0.69346388888888899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31500</v>
      </c>
      <c r="J144" s="17"/>
      <c r="K144" s="14">
        <v>110</v>
      </c>
      <c r="L144" s="15">
        <v>4600</v>
      </c>
      <c r="M144" s="3">
        <v>0.1</v>
      </c>
      <c r="N144" s="2">
        <v>4.0049999999999999</v>
      </c>
      <c r="O144" s="2">
        <f t="shared" si="5"/>
        <v>40.049999999999997</v>
      </c>
      <c r="P144" s="2">
        <f t="shared" si="4"/>
        <v>0.40050000000000002</v>
      </c>
      <c r="Q144" s="2">
        <f t="shared" si="6"/>
        <v>0.70013472222222228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31500</v>
      </c>
      <c r="J145" s="17"/>
      <c r="K145" s="14">
        <v>111</v>
      </c>
      <c r="L145" s="15">
        <v>4570</v>
      </c>
      <c r="M145" s="3">
        <v>0.1</v>
      </c>
      <c r="N145" s="2">
        <v>4.0250000000000004</v>
      </c>
      <c r="O145" s="2">
        <f t="shared" si="5"/>
        <v>40.25</v>
      </c>
      <c r="P145" s="2">
        <f t="shared" si="4"/>
        <v>0.40250000000000008</v>
      </c>
      <c r="Q145" s="2">
        <f t="shared" si="6"/>
        <v>0.70682638888888893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31500</v>
      </c>
      <c r="J146" s="17"/>
      <c r="K146" s="14">
        <v>112</v>
      </c>
      <c r="L146" s="15">
        <v>4540</v>
      </c>
      <c r="M146" s="3">
        <v>0.1</v>
      </c>
      <c r="N146" s="2">
        <v>4.0250000000000004</v>
      </c>
      <c r="O146" s="2">
        <f t="shared" si="5"/>
        <v>40.25</v>
      </c>
      <c r="P146" s="2">
        <f t="shared" si="4"/>
        <v>0.40250000000000008</v>
      </c>
      <c r="Q146" s="2">
        <f t="shared" si="6"/>
        <v>0.71353472222222225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31500</v>
      </c>
      <c r="J147" s="17"/>
      <c r="K147" s="14">
        <v>113</v>
      </c>
      <c r="L147" s="15">
        <v>4520</v>
      </c>
      <c r="M147" s="3">
        <v>0.1</v>
      </c>
      <c r="N147" s="2">
        <v>4.0350000000000001</v>
      </c>
      <c r="O147" s="2">
        <f t="shared" si="5"/>
        <v>40.35</v>
      </c>
      <c r="P147" s="2">
        <f t="shared" si="4"/>
        <v>0.40350000000000003</v>
      </c>
      <c r="Q147" s="2">
        <f t="shared" si="6"/>
        <v>0.72025138888888895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31500</v>
      </c>
      <c r="J148" s="17"/>
      <c r="K148" s="14">
        <v>114</v>
      </c>
      <c r="L148" s="15">
        <v>4480</v>
      </c>
      <c r="M148" s="3">
        <v>0.1</v>
      </c>
      <c r="N148" s="2">
        <v>4.03</v>
      </c>
      <c r="O148" s="2">
        <f t="shared" si="5"/>
        <v>40.299999999999997</v>
      </c>
      <c r="P148" s="2">
        <f t="shared" si="4"/>
        <v>0.40300000000000002</v>
      </c>
      <c r="Q148" s="2">
        <f t="shared" si="6"/>
        <v>0.72697222222222224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31500</v>
      </c>
      <c r="J149" s="17"/>
      <c r="K149" s="14">
        <v>115</v>
      </c>
      <c r="L149" s="15">
        <v>4460</v>
      </c>
      <c r="M149" s="3">
        <v>0.1</v>
      </c>
      <c r="N149" s="2">
        <v>4.04</v>
      </c>
      <c r="O149" s="2">
        <f t="shared" si="5"/>
        <v>40.4</v>
      </c>
      <c r="P149" s="2">
        <f t="shared" si="4"/>
        <v>0.40400000000000003</v>
      </c>
      <c r="Q149" s="2">
        <f t="shared" si="6"/>
        <v>0.73369722222222222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31500</v>
      </c>
      <c r="J150" s="17"/>
      <c r="K150" s="14">
        <v>116</v>
      </c>
      <c r="L150" s="15">
        <v>4420</v>
      </c>
      <c r="M150" s="3">
        <v>0.1</v>
      </c>
      <c r="N150" s="2">
        <v>4.0549999999999997</v>
      </c>
      <c r="O150" s="2">
        <f t="shared" si="5"/>
        <v>40.549999999999997</v>
      </c>
      <c r="P150" s="2">
        <f t="shared" si="4"/>
        <v>0.40549999999999997</v>
      </c>
      <c r="Q150" s="2">
        <f t="shared" si="6"/>
        <v>0.74044305555555556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31500</v>
      </c>
      <c r="J151" s="17"/>
      <c r="K151" s="14">
        <v>117</v>
      </c>
      <c r="L151" s="15">
        <v>4400</v>
      </c>
      <c r="M151" s="3">
        <v>0.1</v>
      </c>
      <c r="N151" s="2">
        <v>4.0599999999999996</v>
      </c>
      <c r="O151" s="2">
        <f t="shared" si="5"/>
        <v>40.599999999999994</v>
      </c>
      <c r="P151" s="2">
        <f t="shared" si="4"/>
        <v>0.40599999999999997</v>
      </c>
      <c r="Q151" s="2">
        <f t="shared" si="6"/>
        <v>0.74720555555555557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31500</v>
      </c>
      <c r="J152" s="17"/>
      <c r="K152" s="14">
        <v>118</v>
      </c>
      <c r="L152" s="15">
        <v>4370</v>
      </c>
      <c r="M152" s="3">
        <v>0.1</v>
      </c>
      <c r="N152" s="2">
        <v>4.0599999999999996</v>
      </c>
      <c r="O152" s="2">
        <f t="shared" si="5"/>
        <v>40.599999999999994</v>
      </c>
      <c r="P152" s="2">
        <f t="shared" si="4"/>
        <v>0.40599999999999997</v>
      </c>
      <c r="Q152" s="2">
        <f t="shared" si="6"/>
        <v>0.75397222222222227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31500</v>
      </c>
      <c r="J153" s="17"/>
      <c r="K153" s="14">
        <v>119</v>
      </c>
      <c r="L153" s="15">
        <v>4340</v>
      </c>
      <c r="M153" s="3">
        <v>0.1</v>
      </c>
      <c r="N153" s="2">
        <v>4.0599999999999996</v>
      </c>
      <c r="O153" s="2">
        <f t="shared" si="5"/>
        <v>40.599999999999994</v>
      </c>
      <c r="P153" s="2">
        <f t="shared" si="4"/>
        <v>0.40599999999999997</v>
      </c>
      <c r="Q153" s="2">
        <f t="shared" si="6"/>
        <v>0.76073888888888896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31500</v>
      </c>
      <c r="J154" s="17"/>
      <c r="K154" s="14">
        <v>120</v>
      </c>
      <c r="L154" s="15">
        <v>4310</v>
      </c>
      <c r="M154" s="3">
        <v>0.1</v>
      </c>
      <c r="N154" s="2">
        <v>4.0599999999999996</v>
      </c>
      <c r="O154" s="2">
        <f t="shared" si="5"/>
        <v>40.599999999999994</v>
      </c>
      <c r="P154" s="2">
        <f t="shared" si="4"/>
        <v>0.40599999999999997</v>
      </c>
      <c r="Q154" s="2">
        <f t="shared" si="6"/>
        <v>0.76750555555555566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31500</v>
      </c>
      <c r="J155" s="17"/>
      <c r="K155" s="14">
        <v>121</v>
      </c>
      <c r="L155" s="15">
        <v>4280</v>
      </c>
      <c r="M155" s="3">
        <v>0.1</v>
      </c>
      <c r="N155" s="2">
        <v>4.0250000000000004</v>
      </c>
      <c r="O155" s="2">
        <f t="shared" si="5"/>
        <v>40.25</v>
      </c>
      <c r="P155" s="2">
        <f t="shared" si="4"/>
        <v>0.40250000000000008</v>
      </c>
      <c r="Q155" s="2">
        <f t="shared" si="6"/>
        <v>0.77424305555555561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31500</v>
      </c>
      <c r="J156" s="17"/>
      <c r="K156" s="14">
        <v>122</v>
      </c>
      <c r="L156" s="15">
        <v>4250</v>
      </c>
      <c r="M156" s="3">
        <v>0.1</v>
      </c>
      <c r="N156" s="2">
        <v>4.05</v>
      </c>
      <c r="O156" s="2">
        <f t="shared" si="5"/>
        <v>40.499999999999993</v>
      </c>
      <c r="P156" s="2">
        <f t="shared" si="4"/>
        <v>0.40500000000000003</v>
      </c>
      <c r="Q156" s="2">
        <f t="shared" si="6"/>
        <v>0.78097222222222229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31500</v>
      </c>
      <c r="J157" s="17"/>
      <c r="K157" s="14">
        <v>123</v>
      </c>
      <c r="L157" s="15">
        <v>4230</v>
      </c>
      <c r="M157" s="3">
        <v>0.1</v>
      </c>
      <c r="N157" s="2">
        <v>4.0599999999999996</v>
      </c>
      <c r="O157" s="2">
        <f t="shared" si="5"/>
        <v>40.599999999999994</v>
      </c>
      <c r="P157" s="2">
        <f t="shared" si="4"/>
        <v>0.40599999999999997</v>
      </c>
      <c r="Q157" s="2">
        <f t="shared" si="6"/>
        <v>0.7877305555555556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31500</v>
      </c>
      <c r="J158" s="17"/>
      <c r="K158" s="14">
        <v>124</v>
      </c>
      <c r="L158" s="15">
        <v>4200</v>
      </c>
      <c r="M158" s="3">
        <v>0.1</v>
      </c>
      <c r="N158" s="2">
        <v>4.0599999999999996</v>
      </c>
      <c r="O158" s="2">
        <f t="shared" si="5"/>
        <v>40.599999999999994</v>
      </c>
      <c r="P158" s="2">
        <f t="shared" si="4"/>
        <v>0.40599999999999997</v>
      </c>
      <c r="Q158" s="2">
        <f t="shared" si="6"/>
        <v>0.7944972222222223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31500</v>
      </c>
      <c r="J159" s="17"/>
      <c r="K159" s="14">
        <v>125</v>
      </c>
      <c r="L159" s="15">
        <v>4170</v>
      </c>
      <c r="M159" s="3">
        <v>0.1</v>
      </c>
      <c r="N159" s="2">
        <v>4.0549999999999997</v>
      </c>
      <c r="O159" s="2">
        <f t="shared" si="5"/>
        <v>40.549999999999997</v>
      </c>
      <c r="P159" s="2">
        <f t="shared" si="4"/>
        <v>0.40549999999999997</v>
      </c>
      <c r="Q159" s="2">
        <f t="shared" si="6"/>
        <v>0.8012597222222223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31500</v>
      </c>
      <c r="J160" s="17"/>
      <c r="K160" s="14">
        <v>126</v>
      </c>
      <c r="L160" s="15">
        <v>4140</v>
      </c>
      <c r="M160" s="3">
        <v>0.1</v>
      </c>
      <c r="N160" s="2">
        <v>4.07</v>
      </c>
      <c r="O160" s="2">
        <f t="shared" si="5"/>
        <v>40.700000000000003</v>
      </c>
      <c r="P160" s="2">
        <f t="shared" si="4"/>
        <v>0.40700000000000003</v>
      </c>
      <c r="Q160" s="2">
        <f t="shared" si="6"/>
        <v>0.80803055555555559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31500</v>
      </c>
      <c r="J161" s="17"/>
      <c r="K161" s="14">
        <v>127</v>
      </c>
      <c r="L161" s="15">
        <v>4110</v>
      </c>
      <c r="M161" s="3">
        <v>0.1</v>
      </c>
      <c r="N161" s="2">
        <v>4.0966666666666667</v>
      </c>
      <c r="O161" s="2">
        <f t="shared" si="5"/>
        <v>40.966666666666661</v>
      </c>
      <c r="P161" s="2">
        <f t="shared" si="4"/>
        <v>0.40966666666666668</v>
      </c>
      <c r="Q161" s="2">
        <f t="shared" si="6"/>
        <v>0.81483611111111109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31500</v>
      </c>
      <c r="J162" s="17"/>
      <c r="K162" s="14">
        <v>128</v>
      </c>
      <c r="L162" s="15">
        <v>4080</v>
      </c>
      <c r="M162" s="3">
        <v>0.1</v>
      </c>
      <c r="N162" s="2">
        <v>4.0999999999999996</v>
      </c>
      <c r="O162" s="2">
        <f t="shared" si="5"/>
        <v>40.999999999999993</v>
      </c>
      <c r="P162" s="2">
        <f t="shared" ref="P162:P225" si="8">M162*N162</f>
        <v>0.41</v>
      </c>
      <c r="Q162" s="2">
        <f t="shared" si="6"/>
        <v>0.82166666666666666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31500</v>
      </c>
      <c r="J163" s="17"/>
      <c r="K163" s="14">
        <v>129</v>
      </c>
      <c r="L163" s="15">
        <v>4050</v>
      </c>
      <c r="M163" s="3">
        <v>0.1</v>
      </c>
      <c r="N163" s="2">
        <v>4.08</v>
      </c>
      <c r="O163" s="2">
        <f t="shared" ref="O163:O226" si="9">N163/M163</f>
        <v>40.799999999999997</v>
      </c>
      <c r="P163" s="2">
        <f t="shared" si="8"/>
        <v>0.40800000000000003</v>
      </c>
      <c r="Q163" s="2">
        <f t="shared" ref="Q163:Q226" si="10">AVERAGE(P163,P162)*(K163-K162)/60+Q162</f>
        <v>0.82848333333333335</v>
      </c>
      <c r="R163" s="14">
        <f t="shared" ref="R163:R22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31500</v>
      </c>
      <c r="J164" s="17"/>
      <c r="K164" s="14">
        <v>130</v>
      </c>
      <c r="L164" s="15">
        <v>4020</v>
      </c>
      <c r="M164" s="3">
        <v>0.1</v>
      </c>
      <c r="N164" s="2">
        <v>4.085</v>
      </c>
      <c r="O164" s="2">
        <f t="shared" si="9"/>
        <v>40.849999999999994</v>
      </c>
      <c r="P164" s="2">
        <f t="shared" si="8"/>
        <v>0.40850000000000003</v>
      </c>
      <c r="Q164" s="2">
        <f t="shared" si="10"/>
        <v>0.83528749999999996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31500</v>
      </c>
      <c r="J165" s="17"/>
      <c r="K165" s="14">
        <v>131</v>
      </c>
      <c r="L165" s="15">
        <v>3990</v>
      </c>
      <c r="M165" s="3">
        <v>0.1</v>
      </c>
      <c r="N165" s="2">
        <v>4.0999999999999996</v>
      </c>
      <c r="O165" s="2">
        <f t="shared" si="9"/>
        <v>40.999999999999993</v>
      </c>
      <c r="P165" s="2">
        <f t="shared" si="8"/>
        <v>0.41</v>
      </c>
      <c r="Q165" s="2">
        <f t="shared" si="10"/>
        <v>0.84210833333333335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31500</v>
      </c>
      <c r="J166" s="17"/>
      <c r="K166" s="14">
        <v>132</v>
      </c>
      <c r="L166" s="15">
        <v>3960</v>
      </c>
      <c r="M166" s="3">
        <v>0.1</v>
      </c>
      <c r="N166" s="2">
        <v>4.1100000000000003</v>
      </c>
      <c r="O166" s="2">
        <f t="shared" si="9"/>
        <v>41.1</v>
      </c>
      <c r="P166" s="2">
        <f t="shared" si="8"/>
        <v>0.41100000000000003</v>
      </c>
      <c r="Q166" s="2">
        <f t="shared" si="10"/>
        <v>0.84894999999999998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31500</v>
      </c>
      <c r="J167" s="17"/>
      <c r="K167" s="14">
        <v>133</v>
      </c>
      <c r="L167" s="15">
        <v>3940</v>
      </c>
      <c r="M167" s="3">
        <v>0.1</v>
      </c>
      <c r="N167" s="2">
        <v>4.12</v>
      </c>
      <c r="O167" s="2">
        <f t="shared" si="9"/>
        <v>41.199999999999996</v>
      </c>
      <c r="P167" s="2">
        <f t="shared" si="8"/>
        <v>0.41200000000000003</v>
      </c>
      <c r="Q167" s="2">
        <f t="shared" si="10"/>
        <v>0.85580833333333328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31500</v>
      </c>
      <c r="J168" s="17"/>
      <c r="K168" s="14">
        <v>134</v>
      </c>
      <c r="L168" s="15">
        <v>3910</v>
      </c>
      <c r="M168" s="3">
        <v>0.1</v>
      </c>
      <c r="N168" s="2">
        <v>4.12</v>
      </c>
      <c r="O168" s="2">
        <f t="shared" si="9"/>
        <v>41.199999999999996</v>
      </c>
      <c r="P168" s="2">
        <f t="shared" si="8"/>
        <v>0.41200000000000003</v>
      </c>
      <c r="Q168" s="2">
        <f t="shared" si="10"/>
        <v>0.86267499999999997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31500</v>
      </c>
      <c r="J169" s="17"/>
      <c r="K169" s="14">
        <v>135</v>
      </c>
      <c r="L169" s="15">
        <v>3880</v>
      </c>
      <c r="M169" s="3">
        <v>0.1</v>
      </c>
      <c r="N169" s="2">
        <v>4.1100000000000003</v>
      </c>
      <c r="O169" s="2">
        <f t="shared" si="9"/>
        <v>41.1</v>
      </c>
      <c r="P169" s="2">
        <f t="shared" si="8"/>
        <v>0.41100000000000003</v>
      </c>
      <c r="Q169" s="2">
        <f t="shared" si="10"/>
        <v>0.86953333333333327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31500</v>
      </c>
      <c r="J170" s="17"/>
      <c r="K170" s="14">
        <v>136</v>
      </c>
      <c r="L170" s="15">
        <v>3850</v>
      </c>
      <c r="M170" s="3">
        <v>0.1</v>
      </c>
      <c r="N170" s="2">
        <v>4.1100000000000003</v>
      </c>
      <c r="O170" s="2">
        <f t="shared" si="9"/>
        <v>41.1</v>
      </c>
      <c r="P170" s="2">
        <f t="shared" si="8"/>
        <v>0.41100000000000003</v>
      </c>
      <c r="Q170" s="2">
        <f t="shared" si="10"/>
        <v>0.87638333333333329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31500</v>
      </c>
      <c r="J171" s="17"/>
      <c r="K171" s="14">
        <v>137</v>
      </c>
      <c r="L171" s="15">
        <v>3820</v>
      </c>
      <c r="M171" s="3">
        <v>0.1</v>
      </c>
      <c r="N171" s="2">
        <v>4.1150000000000002</v>
      </c>
      <c r="O171" s="2">
        <f t="shared" si="9"/>
        <v>41.15</v>
      </c>
      <c r="P171" s="2">
        <f t="shared" si="8"/>
        <v>0.41150000000000003</v>
      </c>
      <c r="Q171" s="2">
        <f t="shared" si="10"/>
        <v>0.88323750000000001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31600</v>
      </c>
      <c r="J172" s="17"/>
      <c r="K172" s="14">
        <v>138</v>
      </c>
      <c r="L172" s="15">
        <v>3790</v>
      </c>
      <c r="M172" s="3">
        <v>0.1</v>
      </c>
      <c r="N172" s="2">
        <v>4.1150000000000002</v>
      </c>
      <c r="O172" s="2">
        <f t="shared" si="9"/>
        <v>41.15</v>
      </c>
      <c r="P172" s="2">
        <f t="shared" si="8"/>
        <v>0.41150000000000003</v>
      </c>
      <c r="Q172" s="2">
        <f t="shared" si="10"/>
        <v>0.89009583333333331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31500</v>
      </c>
      <c r="J173" s="17"/>
      <c r="K173" s="14">
        <v>139</v>
      </c>
      <c r="L173" s="15">
        <v>3770</v>
      </c>
      <c r="M173" s="3">
        <v>0.1</v>
      </c>
      <c r="N173" s="2">
        <v>4.13</v>
      </c>
      <c r="O173" s="2">
        <f t="shared" si="9"/>
        <v>41.3</v>
      </c>
      <c r="P173" s="2">
        <f t="shared" si="8"/>
        <v>0.41300000000000003</v>
      </c>
      <c r="Q173" s="2">
        <f t="shared" si="10"/>
        <v>0.89696666666666669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31500</v>
      </c>
      <c r="J174" s="17"/>
      <c r="K174" s="14">
        <v>140</v>
      </c>
      <c r="L174" s="15">
        <v>3740</v>
      </c>
      <c r="M174" s="3">
        <v>0.1</v>
      </c>
      <c r="N174" s="2">
        <v>4.1399999999999997</v>
      </c>
      <c r="O174" s="2">
        <f t="shared" si="9"/>
        <v>41.399999999999991</v>
      </c>
      <c r="P174" s="2">
        <f t="shared" si="8"/>
        <v>0.41399999999999998</v>
      </c>
      <c r="Q174" s="2">
        <f t="shared" si="10"/>
        <v>0.90385833333333332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31500</v>
      </c>
      <c r="J175" s="17"/>
      <c r="K175" s="14">
        <v>141</v>
      </c>
      <c r="L175" s="15">
        <v>3710</v>
      </c>
      <c r="M175" s="3">
        <v>0.1</v>
      </c>
      <c r="N175" s="2">
        <v>4.1449999999999996</v>
      </c>
      <c r="O175" s="2">
        <f t="shared" si="9"/>
        <v>41.449999999999996</v>
      </c>
      <c r="P175" s="2">
        <f t="shared" si="8"/>
        <v>0.41449999999999998</v>
      </c>
      <c r="Q175" s="2">
        <f t="shared" si="10"/>
        <v>0.91076250000000003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31600</v>
      </c>
      <c r="J176" s="17"/>
      <c r="K176" s="14">
        <v>142</v>
      </c>
      <c r="L176" s="15">
        <v>3680</v>
      </c>
      <c r="M176" s="3">
        <v>0.1</v>
      </c>
      <c r="N176" s="2">
        <v>4.1500000000000004</v>
      </c>
      <c r="O176" s="2">
        <f t="shared" si="9"/>
        <v>41.5</v>
      </c>
      <c r="P176" s="2">
        <f t="shared" si="8"/>
        <v>0.41500000000000004</v>
      </c>
      <c r="Q176" s="2">
        <f t="shared" si="10"/>
        <v>0.91767500000000002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31600</v>
      </c>
      <c r="J177" s="17"/>
      <c r="K177" s="14">
        <v>143</v>
      </c>
      <c r="L177" s="15">
        <v>3660</v>
      </c>
      <c r="M177" s="3">
        <v>0.1</v>
      </c>
      <c r="N177" s="2">
        <v>4.1550000000000002</v>
      </c>
      <c r="O177" s="2">
        <f t="shared" si="9"/>
        <v>41.55</v>
      </c>
      <c r="P177" s="2">
        <f t="shared" si="8"/>
        <v>0.41550000000000004</v>
      </c>
      <c r="Q177" s="2">
        <f t="shared" si="10"/>
        <v>0.92459583333333339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31600</v>
      </c>
      <c r="J178" s="17"/>
      <c r="K178" s="14">
        <v>144</v>
      </c>
      <c r="L178" s="15">
        <v>3630</v>
      </c>
      <c r="M178" s="3">
        <v>0.1</v>
      </c>
      <c r="N178" s="2">
        <v>4.1550000000000002</v>
      </c>
      <c r="O178" s="2">
        <f t="shared" si="9"/>
        <v>41.55</v>
      </c>
      <c r="P178" s="2">
        <f t="shared" si="8"/>
        <v>0.41550000000000004</v>
      </c>
      <c r="Q178" s="2">
        <f t="shared" si="10"/>
        <v>0.93152083333333335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31500</v>
      </c>
      <c r="J179" s="17"/>
      <c r="K179" s="14">
        <v>145</v>
      </c>
      <c r="L179" s="15">
        <v>3600</v>
      </c>
      <c r="M179" s="3">
        <v>0.1</v>
      </c>
      <c r="N179" s="2">
        <v>4.16</v>
      </c>
      <c r="O179" s="2">
        <f t="shared" si="9"/>
        <v>41.6</v>
      </c>
      <c r="P179" s="2">
        <f t="shared" si="8"/>
        <v>0.41600000000000004</v>
      </c>
      <c r="Q179" s="2">
        <f t="shared" si="10"/>
        <v>0.93845000000000001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31600</v>
      </c>
      <c r="J180" s="17"/>
      <c r="K180" s="14">
        <v>146</v>
      </c>
      <c r="L180" s="15">
        <v>3570</v>
      </c>
      <c r="M180" s="3">
        <v>0.1</v>
      </c>
      <c r="N180" s="2">
        <v>4.17</v>
      </c>
      <c r="O180" s="2">
        <f t="shared" si="9"/>
        <v>41.699999999999996</v>
      </c>
      <c r="P180" s="2">
        <f t="shared" si="8"/>
        <v>0.41700000000000004</v>
      </c>
      <c r="Q180" s="2">
        <f t="shared" si="10"/>
        <v>0.94539166666666663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31500</v>
      </c>
      <c r="J181" s="17"/>
      <c r="K181" s="14">
        <v>147</v>
      </c>
      <c r="L181" s="15">
        <v>3550</v>
      </c>
      <c r="M181" s="3">
        <v>0.1</v>
      </c>
      <c r="N181" s="2">
        <v>4.18</v>
      </c>
      <c r="O181" s="2">
        <f t="shared" si="9"/>
        <v>41.8</v>
      </c>
      <c r="P181" s="2">
        <f t="shared" si="8"/>
        <v>0.41799999999999998</v>
      </c>
      <c r="Q181" s="2">
        <f t="shared" si="10"/>
        <v>0.95234999999999992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31600</v>
      </c>
      <c r="J182" s="17"/>
      <c r="K182" s="14">
        <v>148</v>
      </c>
      <c r="L182" s="15">
        <v>3520</v>
      </c>
      <c r="M182" s="3">
        <v>0.1</v>
      </c>
      <c r="N182" s="2">
        <v>4.17</v>
      </c>
      <c r="O182" s="2">
        <f t="shared" si="9"/>
        <v>41.699999999999996</v>
      </c>
      <c r="P182" s="2">
        <f t="shared" si="8"/>
        <v>0.41700000000000004</v>
      </c>
      <c r="Q182" s="2">
        <f t="shared" si="10"/>
        <v>0.95930833333333321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31600</v>
      </c>
      <c r="J183" s="17"/>
      <c r="K183" s="14">
        <v>149</v>
      </c>
      <c r="L183" s="15">
        <v>3490</v>
      </c>
      <c r="M183" s="3">
        <v>0.1</v>
      </c>
      <c r="N183" s="2">
        <v>4.1850000000000005</v>
      </c>
      <c r="O183" s="2">
        <f t="shared" si="9"/>
        <v>41.85</v>
      </c>
      <c r="P183" s="2">
        <f t="shared" si="8"/>
        <v>0.41850000000000009</v>
      </c>
      <c r="Q183" s="2">
        <f t="shared" si="10"/>
        <v>0.96627083333333319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31600</v>
      </c>
      <c r="J184" s="17"/>
      <c r="K184" s="14">
        <v>150</v>
      </c>
      <c r="L184" s="15">
        <v>3460</v>
      </c>
      <c r="M184" s="3">
        <v>0.1</v>
      </c>
      <c r="N184" s="2">
        <v>4.1950000000000003</v>
      </c>
      <c r="O184" s="2">
        <f t="shared" si="9"/>
        <v>41.95</v>
      </c>
      <c r="P184" s="2">
        <f t="shared" si="8"/>
        <v>0.41950000000000004</v>
      </c>
      <c r="Q184" s="2">
        <f t="shared" si="10"/>
        <v>0.97325416666666653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31600</v>
      </c>
      <c r="J185" s="17"/>
      <c r="K185" s="14">
        <v>151</v>
      </c>
      <c r="L185" s="15">
        <v>3440</v>
      </c>
      <c r="M185" s="3">
        <v>0.1</v>
      </c>
      <c r="N185" s="2">
        <v>4.2050000000000001</v>
      </c>
      <c r="O185" s="2">
        <f t="shared" si="9"/>
        <v>42.05</v>
      </c>
      <c r="P185" s="2">
        <f t="shared" si="8"/>
        <v>0.42050000000000004</v>
      </c>
      <c r="Q185" s="2">
        <f t="shared" si="10"/>
        <v>0.98025416666666654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31600</v>
      </c>
      <c r="J186" s="17"/>
      <c r="K186" s="14">
        <v>152</v>
      </c>
      <c r="L186" s="15">
        <v>3410</v>
      </c>
      <c r="M186" s="3">
        <v>0.1</v>
      </c>
      <c r="N186" s="2">
        <v>4.22</v>
      </c>
      <c r="O186" s="2">
        <f t="shared" si="9"/>
        <v>42.199999999999996</v>
      </c>
      <c r="P186" s="2">
        <f t="shared" si="8"/>
        <v>0.42199999999999999</v>
      </c>
      <c r="Q186" s="2">
        <f t="shared" si="10"/>
        <v>0.9872749999999999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31600</v>
      </c>
      <c r="J187" s="17"/>
      <c r="K187" s="14">
        <v>153</v>
      </c>
      <c r="L187" s="15">
        <v>3380</v>
      </c>
      <c r="M187" s="3">
        <v>0.1</v>
      </c>
      <c r="N187" s="2">
        <v>4.2249999999999996</v>
      </c>
      <c r="O187" s="2">
        <f t="shared" si="9"/>
        <v>42.249999999999993</v>
      </c>
      <c r="P187" s="2">
        <f t="shared" si="8"/>
        <v>0.42249999999999999</v>
      </c>
      <c r="Q187" s="2">
        <f t="shared" si="10"/>
        <v>0.99431249999999993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31600</v>
      </c>
      <c r="J188" s="17"/>
      <c r="K188" s="14">
        <v>154</v>
      </c>
      <c r="L188" s="15">
        <v>3350</v>
      </c>
      <c r="M188" s="3">
        <v>0.1</v>
      </c>
      <c r="N188" s="2">
        <v>4.2300000000000004</v>
      </c>
      <c r="O188" s="2">
        <f t="shared" si="9"/>
        <v>42.300000000000004</v>
      </c>
      <c r="P188" s="2">
        <f t="shared" si="8"/>
        <v>0.42300000000000004</v>
      </c>
      <c r="Q188" s="2">
        <f t="shared" si="10"/>
        <v>1.0013583333333334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31600</v>
      </c>
      <c r="J189" s="17"/>
      <c r="K189" s="14">
        <v>155</v>
      </c>
      <c r="L189" s="15">
        <v>3330</v>
      </c>
      <c r="M189" s="3">
        <v>0.1</v>
      </c>
      <c r="N189" s="2">
        <v>4.2350000000000003</v>
      </c>
      <c r="O189" s="2">
        <f t="shared" si="9"/>
        <v>42.35</v>
      </c>
      <c r="P189" s="2">
        <f t="shared" si="8"/>
        <v>0.42350000000000004</v>
      </c>
      <c r="Q189" s="2">
        <f t="shared" si="10"/>
        <v>1.0084124999999999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31600</v>
      </c>
      <c r="J190" s="17"/>
      <c r="K190" s="14">
        <v>156</v>
      </c>
      <c r="L190" s="15">
        <v>3300</v>
      </c>
      <c r="M190" s="3">
        <v>0.1</v>
      </c>
      <c r="N190" s="2">
        <v>4.253333333333333</v>
      </c>
      <c r="O190" s="2">
        <f t="shared" si="9"/>
        <v>42.533333333333324</v>
      </c>
      <c r="P190" s="2">
        <f t="shared" si="8"/>
        <v>0.42533333333333334</v>
      </c>
      <c r="Q190" s="2">
        <f t="shared" si="10"/>
        <v>1.0154861111111111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31600</v>
      </c>
      <c r="J191" s="17"/>
      <c r="K191" s="14">
        <v>157</v>
      </c>
      <c r="L191" s="15">
        <v>3270</v>
      </c>
      <c r="M191" s="3">
        <v>0.1</v>
      </c>
      <c r="N191" s="2">
        <v>4.2649999999999997</v>
      </c>
      <c r="O191" s="2">
        <f t="shared" si="9"/>
        <v>42.649999999999991</v>
      </c>
      <c r="P191" s="2">
        <f t="shared" si="8"/>
        <v>0.42649999999999999</v>
      </c>
      <c r="Q191" s="2">
        <f t="shared" si="10"/>
        <v>1.0225847222222222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31600</v>
      </c>
      <c r="J192" s="17"/>
      <c r="K192" s="14">
        <v>158</v>
      </c>
      <c r="L192" s="15">
        <v>3240</v>
      </c>
      <c r="M192" s="3">
        <v>0.1</v>
      </c>
      <c r="N192" s="2">
        <v>4.2699999999999996</v>
      </c>
      <c r="O192" s="2">
        <f t="shared" si="9"/>
        <v>42.699999999999996</v>
      </c>
      <c r="P192" s="2">
        <f t="shared" si="8"/>
        <v>0.42699999999999999</v>
      </c>
      <c r="Q192" s="2">
        <f t="shared" si="10"/>
        <v>1.0296972222222223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31600</v>
      </c>
      <c r="J193" s="17"/>
      <c r="K193" s="14">
        <v>159</v>
      </c>
      <c r="L193" s="15">
        <v>3220</v>
      </c>
      <c r="M193" s="3">
        <v>0.1</v>
      </c>
      <c r="N193" s="2">
        <v>4.2766666666666673</v>
      </c>
      <c r="O193" s="2">
        <f t="shared" si="9"/>
        <v>42.766666666666673</v>
      </c>
      <c r="P193" s="2">
        <f t="shared" si="8"/>
        <v>0.42766666666666675</v>
      </c>
      <c r="Q193" s="2">
        <f t="shared" si="10"/>
        <v>1.0368194444444445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31600</v>
      </c>
      <c r="J194" s="17"/>
      <c r="K194" s="14">
        <v>160</v>
      </c>
      <c r="L194" s="15">
        <v>3190</v>
      </c>
      <c r="M194" s="3">
        <v>0.1</v>
      </c>
      <c r="N194" s="2">
        <v>4.28</v>
      </c>
      <c r="O194" s="2">
        <f t="shared" si="9"/>
        <v>42.8</v>
      </c>
      <c r="P194" s="2">
        <f t="shared" si="8"/>
        <v>0.42800000000000005</v>
      </c>
      <c r="Q194" s="2">
        <f t="shared" si="10"/>
        <v>1.0439500000000002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31600</v>
      </c>
      <c r="J195" s="17"/>
      <c r="K195" s="14">
        <v>161</v>
      </c>
      <c r="L195" s="15">
        <v>3160</v>
      </c>
      <c r="M195" s="3">
        <v>0.1</v>
      </c>
      <c r="N195" s="2">
        <v>4.2850000000000001</v>
      </c>
      <c r="O195" s="2">
        <f t="shared" si="9"/>
        <v>42.85</v>
      </c>
      <c r="P195" s="2">
        <f t="shared" si="8"/>
        <v>0.42850000000000005</v>
      </c>
      <c r="Q195" s="2">
        <f t="shared" si="10"/>
        <v>1.0510875000000002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31600</v>
      </c>
      <c r="J196" s="17"/>
      <c r="K196" s="14">
        <v>162</v>
      </c>
      <c r="L196" s="15">
        <v>3140</v>
      </c>
      <c r="M196" s="3">
        <v>0.1</v>
      </c>
      <c r="N196" s="2">
        <v>4.2833333333333341</v>
      </c>
      <c r="O196" s="2">
        <f t="shared" si="9"/>
        <v>42.833333333333336</v>
      </c>
      <c r="P196" s="2">
        <f t="shared" si="8"/>
        <v>0.42833333333333345</v>
      </c>
      <c r="Q196" s="2">
        <f t="shared" si="10"/>
        <v>1.058227777777778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31600</v>
      </c>
      <c r="J197" s="17"/>
      <c r="K197" s="14">
        <v>163</v>
      </c>
      <c r="L197" s="15">
        <v>3110</v>
      </c>
      <c r="M197" s="3">
        <v>0.1</v>
      </c>
      <c r="N197" s="2">
        <v>4.29</v>
      </c>
      <c r="O197" s="2">
        <f t="shared" si="9"/>
        <v>42.9</v>
      </c>
      <c r="P197" s="2">
        <f t="shared" si="8"/>
        <v>0.42900000000000005</v>
      </c>
      <c r="Q197" s="2">
        <f t="shared" si="10"/>
        <v>1.0653722222222224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31600</v>
      </c>
      <c r="J198" s="17"/>
      <c r="K198" s="14">
        <v>164</v>
      </c>
      <c r="L198" s="15">
        <v>3080</v>
      </c>
      <c r="M198" s="3">
        <v>0.1</v>
      </c>
      <c r="N198" s="2">
        <v>4.32</v>
      </c>
      <c r="O198" s="2">
        <f t="shared" si="9"/>
        <v>43.2</v>
      </c>
      <c r="P198" s="2">
        <f t="shared" si="8"/>
        <v>0.43200000000000005</v>
      </c>
      <c r="Q198" s="2">
        <f t="shared" si="10"/>
        <v>1.0725472222222223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31600</v>
      </c>
      <c r="J199" s="17"/>
      <c r="K199" s="14">
        <v>165</v>
      </c>
      <c r="L199" s="15">
        <v>3060</v>
      </c>
      <c r="M199" s="3">
        <v>0.1</v>
      </c>
      <c r="N199" s="2">
        <v>4.3250000000000002</v>
      </c>
      <c r="O199" s="2">
        <f t="shared" si="9"/>
        <v>43.25</v>
      </c>
      <c r="P199" s="2">
        <f t="shared" si="8"/>
        <v>0.43250000000000005</v>
      </c>
      <c r="Q199" s="2">
        <f t="shared" si="10"/>
        <v>1.079751388888889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31600</v>
      </c>
      <c r="J200" s="17"/>
      <c r="K200" s="14">
        <v>166</v>
      </c>
      <c r="L200" s="15">
        <v>3030</v>
      </c>
      <c r="M200" s="3">
        <v>0.1</v>
      </c>
      <c r="N200" s="2">
        <v>4.34</v>
      </c>
      <c r="O200" s="2">
        <f t="shared" si="9"/>
        <v>43.4</v>
      </c>
      <c r="P200" s="2">
        <f t="shared" si="8"/>
        <v>0.434</v>
      </c>
      <c r="Q200" s="2">
        <f t="shared" si="10"/>
        <v>1.0869722222222222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31600</v>
      </c>
      <c r="J201" s="17"/>
      <c r="K201" s="14">
        <v>167</v>
      </c>
      <c r="L201" s="15">
        <v>3000</v>
      </c>
      <c r="M201" s="3">
        <v>0.1</v>
      </c>
      <c r="N201" s="2">
        <v>4.3149999999999995</v>
      </c>
      <c r="O201" s="2">
        <f t="shared" si="9"/>
        <v>43.149999999999991</v>
      </c>
      <c r="P201" s="2">
        <f t="shared" si="8"/>
        <v>0.43149999999999999</v>
      </c>
      <c r="Q201" s="2">
        <f t="shared" si="10"/>
        <v>1.0941847222222223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31600</v>
      </c>
      <c r="J202" s="17"/>
      <c r="K202" s="14">
        <v>168</v>
      </c>
      <c r="L202" s="15">
        <v>2980</v>
      </c>
      <c r="M202" s="3">
        <v>0.1</v>
      </c>
      <c r="N202" s="2">
        <v>4.33</v>
      </c>
      <c r="O202" s="2">
        <f t="shared" si="9"/>
        <v>43.3</v>
      </c>
      <c r="P202" s="2">
        <f t="shared" si="8"/>
        <v>0.43300000000000005</v>
      </c>
      <c r="Q202" s="2">
        <f t="shared" si="10"/>
        <v>1.101388888888889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31600</v>
      </c>
      <c r="J203" s="17"/>
      <c r="K203" s="14">
        <v>169</v>
      </c>
      <c r="L203" s="15">
        <v>2950</v>
      </c>
      <c r="M203" s="3">
        <v>0.1</v>
      </c>
      <c r="N203" s="2">
        <v>4.335</v>
      </c>
      <c r="O203" s="2">
        <f t="shared" si="9"/>
        <v>43.349999999999994</v>
      </c>
      <c r="P203" s="2">
        <f t="shared" si="8"/>
        <v>0.4335</v>
      </c>
      <c r="Q203" s="2">
        <f t="shared" si="10"/>
        <v>1.1086097222222222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31600</v>
      </c>
      <c r="J204" s="17"/>
      <c r="K204" s="14">
        <v>170</v>
      </c>
      <c r="L204" s="15">
        <v>2930</v>
      </c>
      <c r="M204" s="3">
        <v>0.1</v>
      </c>
      <c r="N204" s="2">
        <v>4.3600000000000003</v>
      </c>
      <c r="O204" s="2">
        <f t="shared" si="9"/>
        <v>43.6</v>
      </c>
      <c r="P204" s="2">
        <f t="shared" si="8"/>
        <v>0.43600000000000005</v>
      </c>
      <c r="Q204" s="2">
        <f t="shared" si="10"/>
        <v>1.1158555555555556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31600</v>
      </c>
      <c r="J205" s="17"/>
      <c r="K205" s="14">
        <v>171</v>
      </c>
      <c r="L205" s="15">
        <v>2900</v>
      </c>
      <c r="M205" s="3">
        <v>0.1</v>
      </c>
      <c r="N205" s="2">
        <v>4.3600000000000003</v>
      </c>
      <c r="O205" s="2">
        <f t="shared" si="9"/>
        <v>43.6</v>
      </c>
      <c r="P205" s="2">
        <f t="shared" si="8"/>
        <v>0.43600000000000005</v>
      </c>
      <c r="Q205" s="2">
        <f t="shared" si="10"/>
        <v>1.1231222222222224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31600</v>
      </c>
      <c r="J206" s="17"/>
      <c r="K206" s="14">
        <v>172</v>
      </c>
      <c r="L206" s="15">
        <v>2870</v>
      </c>
      <c r="M206" s="3">
        <v>0.1</v>
      </c>
      <c r="N206" s="2">
        <v>4.375</v>
      </c>
      <c r="O206" s="2">
        <f t="shared" si="9"/>
        <v>43.75</v>
      </c>
      <c r="P206" s="2">
        <f t="shared" si="8"/>
        <v>0.4375</v>
      </c>
      <c r="Q206" s="2">
        <f t="shared" si="10"/>
        <v>1.1304013888888891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31600</v>
      </c>
      <c r="J207" s="17"/>
      <c r="K207" s="14">
        <v>173</v>
      </c>
      <c r="L207" s="15">
        <v>2850</v>
      </c>
      <c r="M207" s="3">
        <v>0.1</v>
      </c>
      <c r="N207" s="2">
        <v>4.3899999999999997</v>
      </c>
      <c r="O207" s="2">
        <f t="shared" si="9"/>
        <v>43.899999999999991</v>
      </c>
      <c r="P207" s="2">
        <f t="shared" si="8"/>
        <v>0.439</v>
      </c>
      <c r="Q207" s="2">
        <f t="shared" si="10"/>
        <v>1.1377055555555557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31600</v>
      </c>
      <c r="J208" s="17"/>
      <c r="K208" s="14">
        <v>174</v>
      </c>
      <c r="L208" s="15">
        <v>2820</v>
      </c>
      <c r="M208" s="3">
        <v>0.1</v>
      </c>
      <c r="N208" s="2">
        <v>4.3899999999999997</v>
      </c>
      <c r="O208" s="2">
        <f t="shared" si="9"/>
        <v>43.899999999999991</v>
      </c>
      <c r="P208" s="2">
        <f t="shared" si="8"/>
        <v>0.439</v>
      </c>
      <c r="Q208" s="2">
        <f t="shared" si="10"/>
        <v>1.1450222222222224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31600</v>
      </c>
      <c r="J209" s="17"/>
      <c r="K209" s="14">
        <v>175</v>
      </c>
      <c r="L209" s="15">
        <v>2790</v>
      </c>
      <c r="M209" s="3">
        <v>0.1</v>
      </c>
      <c r="N209" s="2">
        <v>4.4000000000000004</v>
      </c>
      <c r="O209" s="2">
        <f t="shared" si="9"/>
        <v>44</v>
      </c>
      <c r="P209" s="2">
        <f t="shared" si="8"/>
        <v>0.44000000000000006</v>
      </c>
      <c r="Q209" s="2">
        <f t="shared" si="10"/>
        <v>1.1523472222222224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31600</v>
      </c>
      <c r="J210" s="17"/>
      <c r="K210" s="14">
        <v>176</v>
      </c>
      <c r="L210" s="15">
        <v>2770</v>
      </c>
      <c r="M210" s="3">
        <v>0.1</v>
      </c>
      <c r="N210" s="2">
        <v>4.4000000000000004</v>
      </c>
      <c r="O210" s="2">
        <f t="shared" si="9"/>
        <v>44</v>
      </c>
      <c r="P210" s="2">
        <f t="shared" si="8"/>
        <v>0.44000000000000006</v>
      </c>
      <c r="Q210" s="2">
        <f t="shared" si="10"/>
        <v>1.1596805555555558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31600</v>
      </c>
      <c r="J211" s="17"/>
      <c r="K211" s="14">
        <v>177</v>
      </c>
      <c r="L211" s="15">
        <v>2740</v>
      </c>
      <c r="M211" s="3">
        <v>0.1</v>
      </c>
      <c r="N211" s="2">
        <v>4.41</v>
      </c>
      <c r="O211" s="2">
        <f t="shared" si="9"/>
        <v>44.1</v>
      </c>
      <c r="P211" s="2">
        <f t="shared" si="8"/>
        <v>0.44100000000000006</v>
      </c>
      <c r="Q211" s="2">
        <f t="shared" si="10"/>
        <v>1.1670222222222224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31600</v>
      </c>
      <c r="J212" s="17"/>
      <c r="K212" s="14">
        <v>178</v>
      </c>
      <c r="L212" s="15">
        <v>2720</v>
      </c>
      <c r="M212" s="3">
        <v>0.1</v>
      </c>
      <c r="N212" s="2">
        <v>4.43</v>
      </c>
      <c r="O212" s="2">
        <f t="shared" si="9"/>
        <v>44.3</v>
      </c>
      <c r="P212" s="2">
        <f t="shared" si="8"/>
        <v>0.443</v>
      </c>
      <c r="Q212" s="2">
        <f t="shared" si="10"/>
        <v>1.1743888888888891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31600</v>
      </c>
      <c r="J213" s="17"/>
      <c r="K213" s="14">
        <v>179</v>
      </c>
      <c r="L213" s="15">
        <v>2690</v>
      </c>
      <c r="M213" s="3">
        <v>0.1</v>
      </c>
      <c r="N213" s="2">
        <v>4.4400000000000004</v>
      </c>
      <c r="O213" s="2">
        <f t="shared" si="9"/>
        <v>44.4</v>
      </c>
      <c r="P213" s="2">
        <f t="shared" si="8"/>
        <v>0.44400000000000006</v>
      </c>
      <c r="Q213" s="2">
        <f t="shared" si="10"/>
        <v>1.1817805555555558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31600</v>
      </c>
      <c r="J214" s="17"/>
      <c r="K214" s="14">
        <v>180</v>
      </c>
      <c r="L214" s="15">
        <v>2660</v>
      </c>
      <c r="M214" s="3">
        <v>0.1</v>
      </c>
      <c r="N214" s="2">
        <v>4.4550000000000001</v>
      </c>
      <c r="O214" s="2">
        <f t="shared" si="9"/>
        <v>44.55</v>
      </c>
      <c r="P214" s="2">
        <f t="shared" si="8"/>
        <v>0.44550000000000001</v>
      </c>
      <c r="Q214" s="2">
        <f t="shared" si="10"/>
        <v>1.1891930555555559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31600</v>
      </c>
      <c r="J215" s="17"/>
      <c r="K215" s="14">
        <v>181</v>
      </c>
      <c r="L215" s="15">
        <v>2640</v>
      </c>
      <c r="M215" s="3">
        <v>0.1</v>
      </c>
      <c r="N215" s="2">
        <v>4.4649999999999999</v>
      </c>
      <c r="O215" s="2">
        <f t="shared" si="9"/>
        <v>44.65</v>
      </c>
      <c r="P215" s="2">
        <f t="shared" si="8"/>
        <v>0.44650000000000001</v>
      </c>
      <c r="Q215" s="2">
        <f t="shared" si="10"/>
        <v>1.1966263888888893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31600</v>
      </c>
      <c r="J216" s="17"/>
      <c r="K216" s="14">
        <v>182</v>
      </c>
      <c r="L216" s="15">
        <v>2610</v>
      </c>
      <c r="M216" s="3">
        <v>0.1</v>
      </c>
      <c r="N216" s="2">
        <v>4.4850000000000003</v>
      </c>
      <c r="O216" s="2">
        <f t="shared" si="9"/>
        <v>44.85</v>
      </c>
      <c r="P216" s="2">
        <f t="shared" si="8"/>
        <v>0.44850000000000007</v>
      </c>
      <c r="Q216" s="2">
        <f t="shared" si="10"/>
        <v>1.2040847222222226</v>
      </c>
      <c r="R216" s="14">
        <f t="shared" si="11"/>
        <v>1089</v>
      </c>
    </row>
    <row r="217" spans="2:18" ht="19.899999999999999" customHeight="1" x14ac:dyDescent="0.2">
      <c r="B217" s="17"/>
      <c r="C217" s="14">
        <v>183</v>
      </c>
      <c r="E217" s="14">
        <v>31600</v>
      </c>
      <c r="J217" s="17"/>
      <c r="K217" s="14">
        <v>183</v>
      </c>
      <c r="L217" s="15">
        <v>2590</v>
      </c>
      <c r="M217" s="3">
        <v>0.1</v>
      </c>
      <c r="N217" s="2">
        <v>4.5199999999999996</v>
      </c>
      <c r="O217" s="2">
        <f t="shared" si="9"/>
        <v>45.199999999999996</v>
      </c>
      <c r="P217" s="2">
        <f t="shared" si="8"/>
        <v>0.45199999999999996</v>
      </c>
      <c r="Q217" s="2">
        <f t="shared" si="10"/>
        <v>1.2115888888888893</v>
      </c>
      <c r="R217" s="14">
        <f t="shared" si="11"/>
        <v>1095</v>
      </c>
    </row>
    <row r="218" spans="2:18" ht="19.899999999999999" customHeight="1" x14ac:dyDescent="0.2">
      <c r="B218" s="17"/>
      <c r="C218" s="14">
        <v>184</v>
      </c>
      <c r="E218" s="14">
        <v>31600</v>
      </c>
      <c r="J218" s="17"/>
      <c r="K218" s="14">
        <v>184</v>
      </c>
      <c r="L218" s="15">
        <v>2560</v>
      </c>
      <c r="M218" s="3">
        <v>0.1</v>
      </c>
      <c r="N218" s="2">
        <v>4.4950000000000001</v>
      </c>
      <c r="O218" s="2">
        <f t="shared" si="9"/>
        <v>44.949999999999996</v>
      </c>
      <c r="P218" s="2">
        <f t="shared" si="8"/>
        <v>0.44950000000000001</v>
      </c>
      <c r="Q218" s="2">
        <f t="shared" si="10"/>
        <v>1.2191013888888893</v>
      </c>
      <c r="R218" s="14">
        <f t="shared" si="11"/>
        <v>1101</v>
      </c>
    </row>
    <row r="219" spans="2:18" ht="19.899999999999999" customHeight="1" x14ac:dyDescent="0.2">
      <c r="B219" s="17"/>
      <c r="C219" s="14">
        <v>185</v>
      </c>
      <c r="E219" s="14">
        <v>31600</v>
      </c>
      <c r="J219" s="17"/>
      <c r="K219" s="14">
        <v>185</v>
      </c>
      <c r="L219" s="15">
        <v>2540</v>
      </c>
      <c r="M219" s="3">
        <v>0.1</v>
      </c>
      <c r="N219" s="2">
        <v>4.49</v>
      </c>
      <c r="O219" s="2">
        <f t="shared" si="9"/>
        <v>44.9</v>
      </c>
      <c r="P219" s="2">
        <f t="shared" si="8"/>
        <v>0.44900000000000007</v>
      </c>
      <c r="Q219" s="2">
        <f t="shared" si="10"/>
        <v>1.2265888888888894</v>
      </c>
      <c r="R219" s="14">
        <f t="shared" si="11"/>
        <v>1107</v>
      </c>
    </row>
    <row r="220" spans="2:18" ht="19.899999999999999" customHeight="1" x14ac:dyDescent="0.2">
      <c r="B220" s="17"/>
      <c r="C220" s="14">
        <v>186</v>
      </c>
      <c r="E220" s="14">
        <v>31600</v>
      </c>
      <c r="J220" s="17"/>
      <c r="K220" s="14">
        <v>186</v>
      </c>
      <c r="L220" s="15">
        <v>2510</v>
      </c>
      <c r="M220" s="3">
        <v>0.1</v>
      </c>
      <c r="N220" s="2">
        <v>4.49</v>
      </c>
      <c r="O220" s="2">
        <f t="shared" si="9"/>
        <v>44.9</v>
      </c>
      <c r="P220" s="2">
        <f t="shared" si="8"/>
        <v>0.44900000000000007</v>
      </c>
      <c r="Q220" s="2">
        <f t="shared" si="10"/>
        <v>1.2340722222222227</v>
      </c>
      <c r="R220" s="14">
        <f t="shared" si="11"/>
        <v>1113</v>
      </c>
    </row>
    <row r="221" spans="2:18" ht="19.899999999999999" customHeight="1" x14ac:dyDescent="0.2">
      <c r="B221" s="17"/>
      <c r="C221" s="14">
        <v>187</v>
      </c>
      <c r="E221" s="14">
        <v>31600</v>
      </c>
      <c r="J221" s="17"/>
      <c r="K221" s="14">
        <v>187</v>
      </c>
      <c r="L221" s="15">
        <v>2490</v>
      </c>
      <c r="M221" s="3">
        <v>0.1</v>
      </c>
      <c r="N221" s="2">
        <v>4.49</v>
      </c>
      <c r="O221" s="2">
        <f t="shared" si="9"/>
        <v>44.9</v>
      </c>
      <c r="P221" s="2">
        <f t="shared" si="8"/>
        <v>0.44900000000000007</v>
      </c>
      <c r="Q221" s="2">
        <f t="shared" si="10"/>
        <v>1.241555555555556</v>
      </c>
      <c r="R221" s="14">
        <f t="shared" si="11"/>
        <v>1119</v>
      </c>
    </row>
    <row r="222" spans="2:18" ht="19.899999999999999" customHeight="1" x14ac:dyDescent="0.2">
      <c r="B222" s="17"/>
      <c r="C222" s="14">
        <v>188</v>
      </c>
      <c r="E222" s="14">
        <v>31600</v>
      </c>
      <c r="J222" s="17"/>
      <c r="K222" s="14">
        <v>188</v>
      </c>
      <c r="L222" s="15">
        <v>2460</v>
      </c>
      <c r="M222" s="3">
        <v>0.1</v>
      </c>
      <c r="N222" s="2">
        <v>4.5</v>
      </c>
      <c r="O222" s="2">
        <f t="shared" si="9"/>
        <v>45</v>
      </c>
      <c r="P222" s="2">
        <f t="shared" si="8"/>
        <v>0.45</v>
      </c>
      <c r="Q222" s="2">
        <f t="shared" si="10"/>
        <v>1.2490472222222226</v>
      </c>
      <c r="R222" s="14">
        <f t="shared" si="11"/>
        <v>1125</v>
      </c>
    </row>
    <row r="223" spans="2:18" ht="19.899999999999999" customHeight="1" x14ac:dyDescent="0.2">
      <c r="B223" s="17"/>
      <c r="C223" s="14">
        <v>189</v>
      </c>
      <c r="E223" s="14">
        <v>31600</v>
      </c>
      <c r="J223" s="17"/>
      <c r="K223" s="14">
        <v>189</v>
      </c>
      <c r="L223" s="15">
        <v>2430</v>
      </c>
      <c r="M223" s="3">
        <v>0.1</v>
      </c>
      <c r="N223" s="2">
        <v>4.53</v>
      </c>
      <c r="O223" s="2">
        <f t="shared" si="9"/>
        <v>45.3</v>
      </c>
      <c r="P223" s="2">
        <f t="shared" si="8"/>
        <v>0.45300000000000007</v>
      </c>
      <c r="Q223" s="2">
        <f t="shared" si="10"/>
        <v>1.2565722222222226</v>
      </c>
      <c r="R223" s="14">
        <f t="shared" si="11"/>
        <v>1131</v>
      </c>
    </row>
    <row r="224" spans="2:18" ht="19.899999999999999" customHeight="1" x14ac:dyDescent="0.2">
      <c r="B224" s="17"/>
      <c r="C224" s="14">
        <v>190</v>
      </c>
      <c r="E224" s="14">
        <v>31600</v>
      </c>
      <c r="J224" s="17"/>
      <c r="K224" s="14">
        <v>190</v>
      </c>
      <c r="L224" s="15">
        <v>2410</v>
      </c>
      <c r="M224" s="3">
        <v>0.1</v>
      </c>
      <c r="N224" s="2">
        <v>4.5449999999999999</v>
      </c>
      <c r="O224" s="2">
        <f t="shared" si="9"/>
        <v>45.449999999999996</v>
      </c>
      <c r="P224" s="2">
        <f t="shared" si="8"/>
        <v>0.45450000000000002</v>
      </c>
      <c r="Q224" s="2">
        <f t="shared" si="10"/>
        <v>1.2641347222222226</v>
      </c>
      <c r="R224" s="14">
        <f t="shared" si="11"/>
        <v>1137</v>
      </c>
    </row>
    <row r="225" spans="2:18" ht="19.899999999999999" customHeight="1" x14ac:dyDescent="0.2">
      <c r="B225" s="17"/>
      <c r="C225" s="14">
        <v>191</v>
      </c>
      <c r="E225" s="14">
        <v>31600</v>
      </c>
      <c r="J225" s="17"/>
      <c r="K225" s="14">
        <v>191</v>
      </c>
      <c r="L225" s="15">
        <v>2380</v>
      </c>
      <c r="M225" s="3">
        <v>0.1</v>
      </c>
      <c r="N225" s="2">
        <v>4.54</v>
      </c>
      <c r="O225" s="2">
        <f t="shared" si="9"/>
        <v>45.4</v>
      </c>
      <c r="P225" s="2">
        <f t="shared" si="8"/>
        <v>0.45400000000000001</v>
      </c>
      <c r="Q225" s="2">
        <f t="shared" si="10"/>
        <v>1.2717055555555559</v>
      </c>
      <c r="R225" s="14">
        <f t="shared" si="11"/>
        <v>1143</v>
      </c>
    </row>
    <row r="226" spans="2:18" ht="19.899999999999999" customHeight="1" x14ac:dyDescent="0.2">
      <c r="B226" s="17"/>
      <c r="C226" s="14">
        <v>192</v>
      </c>
      <c r="E226" s="14">
        <v>31600</v>
      </c>
      <c r="J226" s="17"/>
      <c r="K226" s="14">
        <v>192</v>
      </c>
      <c r="L226" s="15">
        <v>2360</v>
      </c>
      <c r="M226" s="3">
        <v>0.1</v>
      </c>
      <c r="N226" s="2">
        <v>4.55</v>
      </c>
      <c r="O226" s="2">
        <f t="shared" si="9"/>
        <v>45.499999999999993</v>
      </c>
      <c r="P226" s="2">
        <f t="shared" ref="P226:P284" si="12">M226*N226</f>
        <v>0.45500000000000002</v>
      </c>
      <c r="Q226" s="2">
        <f t="shared" si="10"/>
        <v>1.279280555555556</v>
      </c>
      <c r="R226" s="14">
        <f t="shared" si="11"/>
        <v>1149</v>
      </c>
    </row>
    <row r="227" spans="2:18" ht="19.899999999999999" customHeight="1" x14ac:dyDescent="0.2">
      <c r="B227" s="17"/>
      <c r="C227" s="14">
        <v>193</v>
      </c>
      <c r="E227" s="14">
        <v>31600</v>
      </c>
      <c r="J227" s="17"/>
      <c r="K227" s="14">
        <v>193</v>
      </c>
      <c r="L227" s="15">
        <v>2330</v>
      </c>
      <c r="M227" s="3">
        <v>0.1</v>
      </c>
      <c r="N227" s="2">
        <v>4.57</v>
      </c>
      <c r="O227" s="2">
        <f t="shared" ref="O227:O284" si="13">N227/M227</f>
        <v>45.7</v>
      </c>
      <c r="P227" s="2">
        <f t="shared" si="12"/>
        <v>0.45700000000000007</v>
      </c>
      <c r="Q227" s="2">
        <f t="shared" ref="Q227:Q284" si="14">AVERAGE(P227,P226)*(K227-K226)/60+Q226</f>
        <v>1.286880555555556</v>
      </c>
      <c r="R227" s="14">
        <f t="shared" ref="R227:R284" si="15">AVERAGE(M227,M226)*((K227-K226)*60)+R226</f>
        <v>1155</v>
      </c>
    </row>
    <row r="228" spans="2:18" ht="19.899999999999999" customHeight="1" x14ac:dyDescent="0.2">
      <c r="B228" s="17"/>
      <c r="C228" s="14">
        <v>194</v>
      </c>
      <c r="E228" s="14">
        <v>31600</v>
      </c>
      <c r="J228" s="17"/>
      <c r="K228" s="14">
        <v>194</v>
      </c>
      <c r="L228" s="15">
        <v>2310</v>
      </c>
      <c r="M228" s="3">
        <v>0.1</v>
      </c>
      <c r="N228" s="2">
        <v>4.59</v>
      </c>
      <c r="O228" s="2">
        <f t="shared" si="13"/>
        <v>45.9</v>
      </c>
      <c r="P228" s="2">
        <f t="shared" si="12"/>
        <v>0.45900000000000002</v>
      </c>
      <c r="Q228" s="2">
        <f t="shared" si="14"/>
        <v>1.2945138888888894</v>
      </c>
      <c r="R228" s="14">
        <f t="shared" si="15"/>
        <v>1161</v>
      </c>
    </row>
    <row r="229" spans="2:18" ht="19.899999999999999" customHeight="1" x14ac:dyDescent="0.2">
      <c r="B229" s="17"/>
      <c r="C229" s="14">
        <v>195</v>
      </c>
      <c r="E229" s="14">
        <v>31600</v>
      </c>
      <c r="J229" s="17"/>
      <c r="K229" s="14">
        <v>195</v>
      </c>
      <c r="L229" s="15">
        <v>2280</v>
      </c>
      <c r="M229" s="3">
        <v>0.1</v>
      </c>
      <c r="N229" s="2">
        <v>4.57</v>
      </c>
      <c r="O229" s="2">
        <f t="shared" si="13"/>
        <v>45.7</v>
      </c>
      <c r="P229" s="2">
        <f t="shared" si="12"/>
        <v>0.45700000000000007</v>
      </c>
      <c r="Q229" s="2">
        <f t="shared" si="14"/>
        <v>1.3021472222222228</v>
      </c>
      <c r="R229" s="14">
        <f t="shared" si="15"/>
        <v>1167</v>
      </c>
    </row>
    <row r="230" spans="2:18" ht="19.899999999999999" customHeight="1" x14ac:dyDescent="0.2">
      <c r="B230" s="17"/>
      <c r="C230" s="14">
        <v>196</v>
      </c>
      <c r="E230" s="14">
        <v>31600</v>
      </c>
      <c r="J230" s="17"/>
      <c r="K230" s="14">
        <v>196</v>
      </c>
      <c r="L230" s="15">
        <v>2260</v>
      </c>
      <c r="M230" s="3">
        <v>0.1</v>
      </c>
      <c r="N230" s="2">
        <v>4.63</v>
      </c>
      <c r="O230" s="2">
        <f t="shared" si="13"/>
        <v>46.3</v>
      </c>
      <c r="P230" s="2">
        <f t="shared" si="12"/>
        <v>0.46300000000000002</v>
      </c>
      <c r="Q230" s="2">
        <f t="shared" si="14"/>
        <v>1.3098138888888895</v>
      </c>
      <c r="R230" s="14">
        <f t="shared" si="15"/>
        <v>1173</v>
      </c>
    </row>
    <row r="231" spans="2:18" ht="19.899999999999999" customHeight="1" x14ac:dyDescent="0.2">
      <c r="B231" s="17"/>
      <c r="C231" s="14">
        <v>197</v>
      </c>
      <c r="E231" s="14">
        <v>31600</v>
      </c>
      <c r="J231" s="17"/>
      <c r="K231" s="14">
        <v>197</v>
      </c>
      <c r="L231" s="15">
        <v>2230</v>
      </c>
      <c r="M231" s="3">
        <v>0.1</v>
      </c>
      <c r="N231" s="2">
        <v>4.6449999999999996</v>
      </c>
      <c r="O231" s="2">
        <f t="shared" si="13"/>
        <v>46.449999999999996</v>
      </c>
      <c r="P231" s="2">
        <f t="shared" si="12"/>
        <v>0.46449999999999997</v>
      </c>
      <c r="Q231" s="2">
        <f t="shared" si="14"/>
        <v>1.3175430555555561</v>
      </c>
      <c r="R231" s="14">
        <f t="shared" si="15"/>
        <v>1179</v>
      </c>
    </row>
    <row r="232" spans="2:18" ht="19.899999999999999" customHeight="1" x14ac:dyDescent="0.2">
      <c r="B232" s="17"/>
      <c r="C232" s="14">
        <v>198</v>
      </c>
      <c r="E232" s="14">
        <v>31600</v>
      </c>
      <c r="J232" s="17"/>
      <c r="K232" s="14">
        <v>198</v>
      </c>
      <c r="L232" s="15">
        <v>2210</v>
      </c>
      <c r="M232" s="3">
        <v>0.1</v>
      </c>
      <c r="N232" s="2">
        <v>4.6449999999999996</v>
      </c>
      <c r="O232" s="2">
        <f t="shared" si="13"/>
        <v>46.449999999999996</v>
      </c>
      <c r="P232" s="2">
        <f t="shared" si="12"/>
        <v>0.46449999999999997</v>
      </c>
      <c r="Q232" s="2">
        <f t="shared" si="14"/>
        <v>1.3252847222222228</v>
      </c>
      <c r="R232" s="14">
        <f t="shared" si="15"/>
        <v>1185</v>
      </c>
    </row>
    <row r="233" spans="2:18" ht="19.899999999999999" customHeight="1" x14ac:dyDescent="0.2">
      <c r="B233" s="17"/>
      <c r="C233" s="14">
        <v>199</v>
      </c>
      <c r="E233" s="14">
        <v>31600</v>
      </c>
      <c r="J233" s="17"/>
      <c r="K233" s="14">
        <v>199</v>
      </c>
      <c r="L233" s="15">
        <v>2180</v>
      </c>
      <c r="M233" s="3">
        <v>0.1</v>
      </c>
      <c r="N233" s="2">
        <v>4.6100000000000003</v>
      </c>
      <c r="O233" s="2">
        <f t="shared" si="13"/>
        <v>46.1</v>
      </c>
      <c r="P233" s="2">
        <f t="shared" si="12"/>
        <v>0.46100000000000008</v>
      </c>
      <c r="Q233" s="2">
        <f t="shared" si="14"/>
        <v>1.3329972222222228</v>
      </c>
      <c r="R233" s="14">
        <f t="shared" si="15"/>
        <v>1191</v>
      </c>
    </row>
    <row r="234" spans="2:18" ht="19.899999999999999" customHeight="1" x14ac:dyDescent="0.2">
      <c r="B234" s="17"/>
      <c r="C234" s="14">
        <v>200</v>
      </c>
      <c r="E234" s="14">
        <v>31600</v>
      </c>
      <c r="J234" s="17"/>
      <c r="K234" s="14">
        <v>200</v>
      </c>
      <c r="L234" s="15">
        <v>2160</v>
      </c>
      <c r="M234" s="3">
        <v>0.1</v>
      </c>
      <c r="N234" s="2">
        <v>4.6050000000000004</v>
      </c>
      <c r="O234" s="2">
        <f t="shared" si="13"/>
        <v>46.050000000000004</v>
      </c>
      <c r="P234" s="2">
        <f t="shared" si="12"/>
        <v>0.46050000000000008</v>
      </c>
      <c r="Q234" s="2">
        <f t="shared" si="14"/>
        <v>1.3406763888888895</v>
      </c>
      <c r="R234" s="14">
        <f t="shared" si="15"/>
        <v>1197</v>
      </c>
    </row>
    <row r="235" spans="2:18" ht="19.899999999999999" customHeight="1" x14ac:dyDescent="0.2">
      <c r="B235" s="17"/>
      <c r="C235" s="14">
        <v>201</v>
      </c>
      <c r="E235" s="14">
        <v>31600</v>
      </c>
      <c r="J235" s="17"/>
      <c r="K235" s="14">
        <v>201</v>
      </c>
      <c r="L235" s="15">
        <v>2130</v>
      </c>
      <c r="M235" s="3">
        <v>0.1</v>
      </c>
      <c r="N235" s="2">
        <v>4.6100000000000003</v>
      </c>
      <c r="O235" s="2">
        <f t="shared" si="13"/>
        <v>46.1</v>
      </c>
      <c r="P235" s="2">
        <f t="shared" si="12"/>
        <v>0.46100000000000008</v>
      </c>
      <c r="Q235" s="2">
        <f t="shared" si="14"/>
        <v>1.3483555555555562</v>
      </c>
      <c r="R235" s="14">
        <f t="shared" si="15"/>
        <v>1203</v>
      </c>
    </row>
    <row r="236" spans="2:18" ht="19.899999999999999" customHeight="1" x14ac:dyDescent="0.2">
      <c r="B236" s="17"/>
      <c r="C236" s="14">
        <v>202</v>
      </c>
      <c r="E236" s="14">
        <v>31600</v>
      </c>
      <c r="J236" s="17"/>
      <c r="K236" s="14">
        <v>202</v>
      </c>
      <c r="L236" s="15">
        <v>2110</v>
      </c>
      <c r="M236" s="3">
        <v>0.1</v>
      </c>
      <c r="N236" s="2">
        <v>4.63</v>
      </c>
      <c r="O236" s="2">
        <f t="shared" si="13"/>
        <v>46.3</v>
      </c>
      <c r="P236" s="2">
        <f t="shared" si="12"/>
        <v>0.46300000000000002</v>
      </c>
      <c r="Q236" s="2">
        <f t="shared" si="14"/>
        <v>1.3560555555555562</v>
      </c>
      <c r="R236" s="14">
        <f t="shared" si="15"/>
        <v>1209</v>
      </c>
    </row>
    <row r="237" spans="2:18" ht="19.899999999999999" customHeight="1" x14ac:dyDescent="0.2">
      <c r="B237" s="17"/>
      <c r="C237" s="14">
        <v>203</v>
      </c>
      <c r="E237" s="14">
        <v>31600</v>
      </c>
      <c r="J237" s="17"/>
      <c r="K237" s="14">
        <v>203</v>
      </c>
      <c r="L237" s="15">
        <v>2090</v>
      </c>
      <c r="M237" s="3">
        <v>0.1</v>
      </c>
      <c r="N237" s="2">
        <v>4.625</v>
      </c>
      <c r="O237" s="2">
        <f t="shared" si="13"/>
        <v>46.25</v>
      </c>
      <c r="P237" s="2">
        <f t="shared" si="12"/>
        <v>0.46250000000000002</v>
      </c>
      <c r="Q237" s="2">
        <f t="shared" si="14"/>
        <v>1.3637680555555562</v>
      </c>
      <c r="R237" s="14">
        <f t="shared" si="15"/>
        <v>1215</v>
      </c>
    </row>
    <row r="238" spans="2:18" ht="19.899999999999999" customHeight="1" x14ac:dyDescent="0.2">
      <c r="B238" s="17"/>
      <c r="C238" s="14">
        <v>204</v>
      </c>
      <c r="E238" s="14">
        <v>31600</v>
      </c>
      <c r="J238" s="17"/>
      <c r="K238" s="14">
        <v>204</v>
      </c>
      <c r="L238" s="15">
        <v>2060</v>
      </c>
      <c r="M238" s="3">
        <v>0.1</v>
      </c>
      <c r="N238" s="2">
        <v>4.6349999999999998</v>
      </c>
      <c r="O238" s="2">
        <f t="shared" si="13"/>
        <v>46.349999999999994</v>
      </c>
      <c r="P238" s="2">
        <f t="shared" si="12"/>
        <v>0.46350000000000002</v>
      </c>
      <c r="Q238" s="2">
        <f t="shared" si="14"/>
        <v>1.3714847222222228</v>
      </c>
      <c r="R238" s="14">
        <f t="shared" si="15"/>
        <v>1221</v>
      </c>
    </row>
    <row r="239" spans="2:18" ht="19.899999999999999" customHeight="1" x14ac:dyDescent="0.2">
      <c r="B239" s="17"/>
      <c r="C239" s="14">
        <v>205</v>
      </c>
      <c r="E239" s="14">
        <v>31600</v>
      </c>
      <c r="J239" s="17"/>
      <c r="K239" s="14">
        <v>205</v>
      </c>
      <c r="L239" s="15">
        <v>2040</v>
      </c>
      <c r="M239" s="3">
        <v>0.1</v>
      </c>
      <c r="N239" s="2">
        <v>4.6500000000000004</v>
      </c>
      <c r="O239" s="2">
        <f t="shared" si="13"/>
        <v>46.5</v>
      </c>
      <c r="P239" s="2">
        <f t="shared" si="12"/>
        <v>0.46500000000000008</v>
      </c>
      <c r="Q239" s="2">
        <f t="shared" si="14"/>
        <v>1.3792222222222228</v>
      </c>
      <c r="R239" s="14">
        <f t="shared" si="15"/>
        <v>1227</v>
      </c>
    </row>
    <row r="240" spans="2:18" ht="19.899999999999999" customHeight="1" x14ac:dyDescent="0.2">
      <c r="B240" s="17"/>
      <c r="C240" s="14">
        <v>206</v>
      </c>
      <c r="E240" s="14">
        <v>31600</v>
      </c>
      <c r="J240" s="17"/>
      <c r="K240" s="14">
        <v>206</v>
      </c>
      <c r="L240" s="15">
        <v>2010</v>
      </c>
      <c r="M240" s="3">
        <v>0.1</v>
      </c>
      <c r="N240" s="2">
        <v>4.66</v>
      </c>
      <c r="O240" s="2">
        <f t="shared" si="13"/>
        <v>46.6</v>
      </c>
      <c r="P240" s="2">
        <f t="shared" si="12"/>
        <v>0.46600000000000003</v>
      </c>
      <c r="Q240" s="2">
        <f t="shared" si="14"/>
        <v>1.3869805555555561</v>
      </c>
      <c r="R240" s="14">
        <f t="shared" si="15"/>
        <v>1233</v>
      </c>
    </row>
    <row r="241" spans="2:18" ht="19.899999999999999" customHeight="1" x14ac:dyDescent="0.2">
      <c r="B241" s="17"/>
      <c r="C241" s="14">
        <v>207</v>
      </c>
      <c r="E241" s="14">
        <v>31500</v>
      </c>
      <c r="J241" s="17"/>
      <c r="K241" s="14">
        <v>207</v>
      </c>
      <c r="L241" s="15">
        <v>1988</v>
      </c>
      <c r="M241" s="3">
        <v>0.1</v>
      </c>
      <c r="N241" s="2">
        <v>4.66</v>
      </c>
      <c r="O241" s="2">
        <f t="shared" si="13"/>
        <v>46.6</v>
      </c>
      <c r="P241" s="2">
        <f t="shared" si="12"/>
        <v>0.46600000000000003</v>
      </c>
      <c r="Q241" s="2">
        <f t="shared" si="14"/>
        <v>1.3947472222222228</v>
      </c>
      <c r="R241" s="14">
        <f t="shared" si="15"/>
        <v>1239</v>
      </c>
    </row>
    <row r="242" spans="2:18" ht="19.899999999999999" customHeight="1" x14ac:dyDescent="0.2">
      <c r="B242" s="17"/>
      <c r="C242" s="14">
        <v>208</v>
      </c>
      <c r="E242" s="14">
        <v>31600</v>
      </c>
      <c r="J242" s="17"/>
      <c r="K242" s="14">
        <v>208</v>
      </c>
      <c r="L242" s="15">
        <v>1964</v>
      </c>
      <c r="M242" s="3">
        <v>0.1</v>
      </c>
      <c r="N242" s="2">
        <v>4.6900000000000004</v>
      </c>
      <c r="O242" s="2">
        <f t="shared" si="13"/>
        <v>46.9</v>
      </c>
      <c r="P242" s="2">
        <f t="shared" si="12"/>
        <v>0.46900000000000008</v>
      </c>
      <c r="Q242" s="2">
        <f t="shared" si="14"/>
        <v>1.4025388888888894</v>
      </c>
      <c r="R242" s="14">
        <f t="shared" si="15"/>
        <v>1245</v>
      </c>
    </row>
    <row r="243" spans="2:18" ht="19.899999999999999" customHeight="1" x14ac:dyDescent="0.2">
      <c r="B243" s="17"/>
      <c r="C243" s="14">
        <v>209</v>
      </c>
      <c r="E243" s="14">
        <v>31600</v>
      </c>
      <c r="J243" s="17"/>
      <c r="K243" s="14">
        <v>209</v>
      </c>
      <c r="L243" s="15">
        <v>1939</v>
      </c>
      <c r="M243" s="3">
        <v>0.1</v>
      </c>
      <c r="N243" s="2">
        <v>4.7</v>
      </c>
      <c r="O243" s="2">
        <f t="shared" si="13"/>
        <v>47</v>
      </c>
      <c r="P243" s="2">
        <f t="shared" si="12"/>
        <v>0.47000000000000003</v>
      </c>
      <c r="Q243" s="2">
        <f t="shared" si="14"/>
        <v>1.4103638888888894</v>
      </c>
      <c r="R243" s="14">
        <f t="shared" si="15"/>
        <v>1251</v>
      </c>
    </row>
    <row r="244" spans="2:18" ht="19.899999999999999" customHeight="1" x14ac:dyDescent="0.2">
      <c r="B244" s="17"/>
      <c r="C244" s="14">
        <v>210</v>
      </c>
      <c r="E244" s="14">
        <v>31600</v>
      </c>
      <c r="J244" s="17"/>
      <c r="K244" s="14">
        <v>210</v>
      </c>
      <c r="L244" s="15">
        <v>1915</v>
      </c>
      <c r="M244" s="3">
        <v>0.1</v>
      </c>
      <c r="N244" s="2">
        <v>4.72</v>
      </c>
      <c r="O244" s="2">
        <f t="shared" si="13"/>
        <v>47.199999999999996</v>
      </c>
      <c r="P244" s="2">
        <f t="shared" si="12"/>
        <v>0.47199999999999998</v>
      </c>
      <c r="Q244" s="2">
        <f t="shared" si="14"/>
        <v>1.4182138888888893</v>
      </c>
      <c r="R244" s="14">
        <f t="shared" si="15"/>
        <v>1257</v>
      </c>
    </row>
    <row r="245" spans="2:18" ht="19.899999999999999" customHeight="1" x14ac:dyDescent="0.2">
      <c r="B245" s="17"/>
      <c r="C245" s="14">
        <v>211</v>
      </c>
      <c r="E245" s="14">
        <v>31600</v>
      </c>
      <c r="J245" s="17"/>
      <c r="K245" s="14">
        <v>211</v>
      </c>
      <c r="L245" s="15">
        <v>1891</v>
      </c>
      <c r="M245" s="3">
        <v>0.1</v>
      </c>
      <c r="N245" s="2">
        <v>4.74</v>
      </c>
      <c r="O245" s="2">
        <f t="shared" si="13"/>
        <v>47.4</v>
      </c>
      <c r="P245" s="2">
        <f t="shared" si="12"/>
        <v>0.47400000000000003</v>
      </c>
      <c r="Q245" s="2">
        <f t="shared" si="14"/>
        <v>1.4260972222222226</v>
      </c>
      <c r="R245" s="14">
        <f t="shared" si="15"/>
        <v>1263</v>
      </c>
    </row>
    <row r="246" spans="2:18" ht="19.899999999999999" customHeight="1" x14ac:dyDescent="0.2">
      <c r="B246" s="17"/>
      <c r="C246" s="14">
        <v>212</v>
      </c>
      <c r="E246" s="14">
        <v>31600</v>
      </c>
      <c r="J246" s="17"/>
      <c r="K246" s="14">
        <v>212</v>
      </c>
      <c r="L246" s="15">
        <v>1867</v>
      </c>
      <c r="M246" s="3">
        <v>0.1</v>
      </c>
      <c r="N246" s="2">
        <v>4.75</v>
      </c>
      <c r="O246" s="2">
        <f t="shared" si="13"/>
        <v>47.5</v>
      </c>
      <c r="P246" s="2">
        <f t="shared" si="12"/>
        <v>0.47500000000000003</v>
      </c>
      <c r="Q246" s="2">
        <f t="shared" si="14"/>
        <v>1.434005555555556</v>
      </c>
      <c r="R246" s="14">
        <f t="shared" si="15"/>
        <v>1269</v>
      </c>
    </row>
    <row r="247" spans="2:18" ht="19.899999999999999" customHeight="1" x14ac:dyDescent="0.2">
      <c r="B247" s="17"/>
      <c r="C247" s="14">
        <v>213</v>
      </c>
      <c r="E247" s="14">
        <v>31600</v>
      </c>
      <c r="J247" s="17"/>
      <c r="K247" s="14">
        <v>213</v>
      </c>
      <c r="L247" s="15">
        <v>1843</v>
      </c>
      <c r="M247" s="3">
        <v>0.1</v>
      </c>
      <c r="N247" s="2">
        <v>4.753333333333333</v>
      </c>
      <c r="O247" s="2">
        <f t="shared" si="13"/>
        <v>47.533333333333324</v>
      </c>
      <c r="P247" s="2">
        <f t="shared" si="12"/>
        <v>0.47533333333333333</v>
      </c>
      <c r="Q247" s="2">
        <f t="shared" si="14"/>
        <v>1.4419250000000003</v>
      </c>
      <c r="R247" s="14">
        <f t="shared" si="15"/>
        <v>1275</v>
      </c>
    </row>
    <row r="248" spans="2:18" ht="19.899999999999999" customHeight="1" x14ac:dyDescent="0.2">
      <c r="B248" s="17"/>
      <c r="C248" s="14">
        <v>214</v>
      </c>
      <c r="E248" s="14">
        <v>31600</v>
      </c>
      <c r="J248" s="17"/>
      <c r="K248" s="14">
        <v>214</v>
      </c>
      <c r="L248" s="15">
        <v>1819</v>
      </c>
      <c r="M248" s="3">
        <v>0.1</v>
      </c>
      <c r="N248" s="2">
        <v>4.7699999999999996</v>
      </c>
      <c r="O248" s="2">
        <f t="shared" si="13"/>
        <v>47.699999999999996</v>
      </c>
      <c r="P248" s="2">
        <f t="shared" si="12"/>
        <v>0.47699999999999998</v>
      </c>
      <c r="Q248" s="2">
        <f t="shared" si="14"/>
        <v>1.4498611111111115</v>
      </c>
      <c r="R248" s="14">
        <f t="shared" si="15"/>
        <v>1281</v>
      </c>
    </row>
    <row r="249" spans="2:18" ht="19.899999999999999" customHeight="1" x14ac:dyDescent="0.2">
      <c r="B249" s="17"/>
      <c r="C249" s="14">
        <v>215</v>
      </c>
      <c r="E249" s="14">
        <v>31500</v>
      </c>
      <c r="J249" s="17"/>
      <c r="K249" s="14">
        <v>215</v>
      </c>
      <c r="L249" s="15">
        <v>1795</v>
      </c>
      <c r="M249" s="3">
        <v>0.1</v>
      </c>
      <c r="N249" s="2">
        <v>4.78</v>
      </c>
      <c r="O249" s="2">
        <f t="shared" si="13"/>
        <v>47.8</v>
      </c>
      <c r="P249" s="2">
        <f t="shared" si="12"/>
        <v>0.47800000000000004</v>
      </c>
      <c r="Q249" s="2">
        <f t="shared" si="14"/>
        <v>1.4578194444444448</v>
      </c>
      <c r="R249" s="14">
        <f t="shared" si="15"/>
        <v>1287</v>
      </c>
    </row>
    <row r="250" spans="2:18" ht="19.899999999999999" customHeight="1" x14ac:dyDescent="0.2">
      <c r="B250" s="17"/>
      <c r="C250" s="14">
        <v>216</v>
      </c>
      <c r="E250" s="14">
        <v>31600</v>
      </c>
      <c r="J250" s="17"/>
      <c r="K250" s="14">
        <v>216</v>
      </c>
      <c r="L250" s="15">
        <v>1771</v>
      </c>
      <c r="M250" s="3">
        <v>0.1</v>
      </c>
      <c r="N250" s="2">
        <v>4.8049999999999997</v>
      </c>
      <c r="O250" s="2">
        <f t="shared" si="13"/>
        <v>48.05</v>
      </c>
      <c r="P250" s="2">
        <f t="shared" si="12"/>
        <v>0.48049999999999998</v>
      </c>
      <c r="Q250" s="2">
        <f t="shared" si="14"/>
        <v>1.4658069444444448</v>
      </c>
      <c r="R250" s="14">
        <f t="shared" si="15"/>
        <v>1293</v>
      </c>
    </row>
    <row r="251" spans="2:18" ht="19.899999999999999" customHeight="1" x14ac:dyDescent="0.2">
      <c r="B251" s="17"/>
      <c r="C251" s="14">
        <v>217</v>
      </c>
      <c r="E251" s="14">
        <v>31600</v>
      </c>
      <c r="J251" s="17"/>
      <c r="K251" s="14">
        <v>217</v>
      </c>
      <c r="L251" s="15">
        <v>1747</v>
      </c>
      <c r="M251" s="3">
        <v>0.1</v>
      </c>
      <c r="N251" s="2">
        <v>4.82</v>
      </c>
      <c r="O251" s="2">
        <f t="shared" si="13"/>
        <v>48.2</v>
      </c>
      <c r="P251" s="2">
        <f t="shared" si="12"/>
        <v>0.48200000000000004</v>
      </c>
      <c r="Q251" s="2">
        <f t="shared" si="14"/>
        <v>1.4738277777777782</v>
      </c>
      <c r="R251" s="14">
        <f t="shared" si="15"/>
        <v>1299</v>
      </c>
    </row>
    <row r="252" spans="2:18" ht="19.899999999999999" customHeight="1" x14ac:dyDescent="0.2">
      <c r="B252" s="17"/>
      <c r="C252" s="14">
        <v>218</v>
      </c>
      <c r="E252" s="14">
        <v>31600</v>
      </c>
      <c r="J252" s="17"/>
      <c r="K252" s="14">
        <v>218</v>
      </c>
      <c r="L252" s="15">
        <v>1723</v>
      </c>
      <c r="M252" s="3">
        <v>0.1</v>
      </c>
      <c r="N252" s="2">
        <v>4.83</v>
      </c>
      <c r="O252" s="2">
        <f t="shared" si="13"/>
        <v>48.3</v>
      </c>
      <c r="P252" s="2">
        <f t="shared" si="12"/>
        <v>0.48300000000000004</v>
      </c>
      <c r="Q252" s="2">
        <f t="shared" si="14"/>
        <v>1.4818694444444449</v>
      </c>
      <c r="R252" s="14">
        <f t="shared" si="15"/>
        <v>1305</v>
      </c>
    </row>
    <row r="253" spans="2:18" ht="19.899999999999999" customHeight="1" x14ac:dyDescent="0.2">
      <c r="B253" s="17"/>
      <c r="C253" s="14">
        <v>219</v>
      </c>
      <c r="E253" s="14">
        <v>31600</v>
      </c>
      <c r="J253" s="17"/>
      <c r="K253" s="14">
        <v>219</v>
      </c>
      <c r="L253" s="15">
        <v>1699</v>
      </c>
      <c r="M253" s="3">
        <v>0.1</v>
      </c>
      <c r="N253" s="2">
        <v>4.8449999999999998</v>
      </c>
      <c r="O253" s="2">
        <f t="shared" si="13"/>
        <v>48.449999999999996</v>
      </c>
      <c r="P253" s="2">
        <f t="shared" si="12"/>
        <v>0.48449999999999999</v>
      </c>
      <c r="Q253" s="2">
        <f t="shared" si="14"/>
        <v>1.489931944444445</v>
      </c>
      <c r="R253" s="14">
        <f t="shared" si="15"/>
        <v>1311</v>
      </c>
    </row>
    <row r="254" spans="2:18" ht="19.899999999999999" customHeight="1" x14ac:dyDescent="0.2">
      <c r="B254" s="17"/>
      <c r="C254" s="14">
        <v>220</v>
      </c>
      <c r="E254" s="14">
        <v>31600</v>
      </c>
      <c r="J254" s="17"/>
      <c r="K254" s="14">
        <v>220</v>
      </c>
      <c r="L254" s="15">
        <v>1676</v>
      </c>
      <c r="M254" s="3">
        <v>0.1</v>
      </c>
      <c r="N254" s="2">
        <v>4.8600000000000003</v>
      </c>
      <c r="O254" s="2">
        <f t="shared" si="13"/>
        <v>48.6</v>
      </c>
      <c r="P254" s="2">
        <f t="shared" si="12"/>
        <v>0.48600000000000004</v>
      </c>
      <c r="Q254" s="2">
        <f t="shared" si="14"/>
        <v>1.498019444444445</v>
      </c>
      <c r="R254" s="14">
        <f t="shared" si="15"/>
        <v>1317</v>
      </c>
    </row>
    <row r="255" spans="2:18" ht="19.899999999999999" customHeight="1" x14ac:dyDescent="0.2">
      <c r="B255" s="17"/>
      <c r="C255" s="14">
        <v>221</v>
      </c>
      <c r="E255" s="14">
        <v>31500</v>
      </c>
      <c r="J255" s="17"/>
      <c r="K255" s="14">
        <v>221</v>
      </c>
      <c r="L255" s="15">
        <v>1652</v>
      </c>
      <c r="M255" s="3">
        <v>0.1</v>
      </c>
      <c r="N255" s="2">
        <v>4.8899999999999997</v>
      </c>
      <c r="O255" s="2">
        <f t="shared" si="13"/>
        <v>48.899999999999991</v>
      </c>
      <c r="P255" s="2">
        <f t="shared" si="12"/>
        <v>0.48899999999999999</v>
      </c>
      <c r="Q255" s="2">
        <f t="shared" si="14"/>
        <v>1.506144444444445</v>
      </c>
      <c r="R255" s="14">
        <f t="shared" si="15"/>
        <v>1323</v>
      </c>
    </row>
    <row r="256" spans="2:18" ht="19.899999999999999" customHeight="1" x14ac:dyDescent="0.2">
      <c r="B256" s="17"/>
      <c r="C256" s="14">
        <v>222</v>
      </c>
      <c r="E256" s="14">
        <v>31500</v>
      </c>
      <c r="J256" s="17"/>
      <c r="K256" s="14">
        <v>222</v>
      </c>
      <c r="L256" s="15">
        <v>1628</v>
      </c>
      <c r="M256" s="3">
        <v>0.1</v>
      </c>
      <c r="N256" s="2">
        <v>4.91</v>
      </c>
      <c r="O256" s="2">
        <f t="shared" si="13"/>
        <v>49.1</v>
      </c>
      <c r="P256" s="2">
        <f t="shared" si="12"/>
        <v>0.49100000000000005</v>
      </c>
      <c r="Q256" s="2">
        <f t="shared" si="14"/>
        <v>1.5143111111111116</v>
      </c>
      <c r="R256" s="14">
        <f t="shared" si="15"/>
        <v>1329</v>
      </c>
    </row>
    <row r="257" spans="2:18" ht="19.899999999999999" customHeight="1" x14ac:dyDescent="0.2">
      <c r="B257" s="17"/>
      <c r="C257" s="14">
        <v>223</v>
      </c>
      <c r="E257" s="14">
        <v>31600</v>
      </c>
      <c r="J257" s="17"/>
      <c r="K257" s="14">
        <v>223</v>
      </c>
      <c r="L257" s="15">
        <v>1605</v>
      </c>
      <c r="M257" s="3">
        <v>0.1</v>
      </c>
      <c r="N257" s="2">
        <v>4.93</v>
      </c>
      <c r="O257" s="2">
        <f t="shared" si="13"/>
        <v>49.3</v>
      </c>
      <c r="P257" s="2">
        <f t="shared" si="12"/>
        <v>0.49299999999999999</v>
      </c>
      <c r="Q257" s="2">
        <f t="shared" si="14"/>
        <v>1.5225111111111116</v>
      </c>
      <c r="R257" s="14">
        <f t="shared" si="15"/>
        <v>1335</v>
      </c>
    </row>
    <row r="258" spans="2:18" ht="19.899999999999999" customHeight="1" x14ac:dyDescent="0.2">
      <c r="B258" s="17"/>
      <c r="C258" s="14">
        <v>224</v>
      </c>
      <c r="E258" s="14">
        <v>31500</v>
      </c>
      <c r="J258" s="17"/>
      <c r="K258" s="14">
        <v>224</v>
      </c>
      <c r="L258" s="15">
        <v>1581</v>
      </c>
      <c r="M258" s="3">
        <v>0.1</v>
      </c>
      <c r="N258" s="2">
        <v>4.95</v>
      </c>
      <c r="O258" s="2">
        <f t="shared" si="13"/>
        <v>49.5</v>
      </c>
      <c r="P258" s="2">
        <f t="shared" si="12"/>
        <v>0.49500000000000005</v>
      </c>
      <c r="Q258" s="2">
        <f t="shared" si="14"/>
        <v>1.5307444444444449</v>
      </c>
      <c r="R258" s="14">
        <f t="shared" si="15"/>
        <v>1341</v>
      </c>
    </row>
    <row r="259" spans="2:18" ht="19.899999999999999" customHeight="1" x14ac:dyDescent="0.2">
      <c r="B259" s="17"/>
      <c r="C259" s="14">
        <v>225</v>
      </c>
      <c r="E259" s="14">
        <v>31500</v>
      </c>
      <c r="J259" s="17"/>
      <c r="K259" s="14">
        <v>225</v>
      </c>
      <c r="L259" s="15">
        <v>1557</v>
      </c>
      <c r="M259" s="3">
        <v>0.1</v>
      </c>
      <c r="N259" s="2">
        <v>4.97</v>
      </c>
      <c r="O259" s="2">
        <f t="shared" si="13"/>
        <v>49.699999999999996</v>
      </c>
      <c r="P259" s="2">
        <f t="shared" si="12"/>
        <v>0.497</v>
      </c>
      <c r="Q259" s="2">
        <f t="shared" si="14"/>
        <v>1.5390111111111116</v>
      </c>
      <c r="R259" s="14">
        <f t="shared" si="15"/>
        <v>1347</v>
      </c>
    </row>
    <row r="260" spans="2:18" ht="19.899999999999999" customHeight="1" x14ac:dyDescent="0.2">
      <c r="B260" s="17"/>
      <c r="C260" s="14">
        <v>226</v>
      </c>
      <c r="E260" s="14">
        <v>31500</v>
      </c>
      <c r="J260" s="17"/>
      <c r="K260" s="14">
        <v>226</v>
      </c>
      <c r="L260" s="15">
        <v>1534</v>
      </c>
      <c r="M260" s="3">
        <v>0.1</v>
      </c>
      <c r="N260" s="2">
        <v>4.9866666666666672</v>
      </c>
      <c r="O260" s="2">
        <f t="shared" si="13"/>
        <v>49.866666666666667</v>
      </c>
      <c r="P260" s="2">
        <f t="shared" si="12"/>
        <v>0.49866666666666676</v>
      </c>
      <c r="Q260" s="2">
        <f t="shared" si="14"/>
        <v>1.5473083333333337</v>
      </c>
      <c r="R260" s="14">
        <f t="shared" si="15"/>
        <v>1353</v>
      </c>
    </row>
    <row r="261" spans="2:18" ht="19.899999999999999" customHeight="1" x14ac:dyDescent="0.2">
      <c r="B261" s="17"/>
      <c r="C261" s="14">
        <v>227</v>
      </c>
      <c r="E261" s="14">
        <v>31500</v>
      </c>
      <c r="J261" s="17"/>
      <c r="K261" s="14">
        <v>227</v>
      </c>
      <c r="L261" s="15">
        <v>1511</v>
      </c>
      <c r="M261" s="3">
        <v>0.1</v>
      </c>
      <c r="N261" s="2">
        <v>5</v>
      </c>
      <c r="O261" s="2">
        <f t="shared" si="13"/>
        <v>50</v>
      </c>
      <c r="P261" s="2">
        <f t="shared" si="12"/>
        <v>0.5</v>
      </c>
      <c r="Q261" s="2">
        <f t="shared" si="14"/>
        <v>1.5556305555555558</v>
      </c>
      <c r="R261" s="14">
        <f t="shared" si="15"/>
        <v>1359</v>
      </c>
    </row>
    <row r="262" spans="2:18" ht="19.899999999999999" customHeight="1" x14ac:dyDescent="0.2">
      <c r="B262" s="17"/>
      <c r="C262" s="14">
        <v>228</v>
      </c>
      <c r="E262" s="14">
        <v>31500</v>
      </c>
      <c r="J262" s="17"/>
      <c r="K262" s="14">
        <v>228</v>
      </c>
      <c r="L262" s="15">
        <v>1487</v>
      </c>
      <c r="M262" s="3">
        <v>0.1</v>
      </c>
      <c r="N262" s="2">
        <v>5.03</v>
      </c>
      <c r="O262" s="2">
        <f t="shared" si="13"/>
        <v>50.3</v>
      </c>
      <c r="P262" s="2">
        <f t="shared" si="12"/>
        <v>0.503</v>
      </c>
      <c r="Q262" s="2">
        <f t="shared" si="14"/>
        <v>1.5639888888888891</v>
      </c>
      <c r="R262" s="14">
        <f t="shared" si="15"/>
        <v>1365</v>
      </c>
    </row>
    <row r="263" spans="2:18" ht="19.899999999999999" customHeight="1" x14ac:dyDescent="0.2">
      <c r="B263" s="17"/>
      <c r="C263" s="14">
        <v>229</v>
      </c>
      <c r="E263" s="14">
        <v>31500</v>
      </c>
      <c r="J263" s="17"/>
      <c r="K263" s="14">
        <v>229</v>
      </c>
      <c r="L263" s="15">
        <v>1464</v>
      </c>
      <c r="M263" s="3">
        <v>0.1</v>
      </c>
      <c r="N263" s="2">
        <v>5.0549999999999997</v>
      </c>
      <c r="O263" s="2">
        <f t="shared" si="13"/>
        <v>50.55</v>
      </c>
      <c r="P263" s="2">
        <f t="shared" si="12"/>
        <v>0.50549999999999995</v>
      </c>
      <c r="Q263" s="2">
        <f t="shared" si="14"/>
        <v>1.5723930555555559</v>
      </c>
      <c r="R263" s="14">
        <f t="shared" si="15"/>
        <v>1371</v>
      </c>
    </row>
    <row r="264" spans="2:18" ht="19.899999999999999" customHeight="1" x14ac:dyDescent="0.2">
      <c r="B264" s="17"/>
      <c r="C264" s="14">
        <v>230</v>
      </c>
      <c r="E264" s="14">
        <v>31500</v>
      </c>
      <c r="J264" s="17"/>
      <c r="K264" s="14">
        <v>230</v>
      </c>
      <c r="L264" s="15">
        <v>1441</v>
      </c>
      <c r="M264" s="3">
        <v>0.1</v>
      </c>
      <c r="N264" s="2">
        <v>5.08</v>
      </c>
      <c r="O264" s="2">
        <f t="shared" si="13"/>
        <v>50.8</v>
      </c>
      <c r="P264" s="2">
        <f t="shared" si="12"/>
        <v>0.50800000000000001</v>
      </c>
      <c r="Q264" s="2">
        <f t="shared" si="14"/>
        <v>1.5808388888888891</v>
      </c>
      <c r="R264" s="14">
        <f t="shared" si="15"/>
        <v>1377</v>
      </c>
    </row>
    <row r="265" spans="2:18" ht="19.899999999999999" customHeight="1" x14ac:dyDescent="0.2">
      <c r="B265" s="17"/>
      <c r="C265" s="14">
        <v>231</v>
      </c>
      <c r="E265" s="14">
        <v>31500</v>
      </c>
      <c r="J265" s="17"/>
      <c r="K265" s="14">
        <v>231</v>
      </c>
      <c r="L265" s="15">
        <v>1418</v>
      </c>
      <c r="M265" s="3">
        <v>0.1</v>
      </c>
      <c r="N265" s="2">
        <v>5.09</v>
      </c>
      <c r="O265" s="2">
        <f t="shared" si="13"/>
        <v>50.9</v>
      </c>
      <c r="P265" s="2">
        <f t="shared" si="12"/>
        <v>0.50900000000000001</v>
      </c>
      <c r="Q265" s="2">
        <f t="shared" si="14"/>
        <v>1.5893138888888891</v>
      </c>
      <c r="R265" s="14">
        <f t="shared" si="15"/>
        <v>1383</v>
      </c>
    </row>
    <row r="266" spans="2:18" ht="19.899999999999999" customHeight="1" x14ac:dyDescent="0.2">
      <c r="B266" s="17"/>
      <c r="C266" s="14">
        <v>232</v>
      </c>
      <c r="E266" s="14">
        <v>31500</v>
      </c>
      <c r="J266" s="17"/>
      <c r="K266" s="14">
        <v>232</v>
      </c>
      <c r="L266" s="15">
        <v>1395</v>
      </c>
      <c r="M266" s="3">
        <v>0.1</v>
      </c>
      <c r="N266" s="2">
        <v>5.1050000000000004</v>
      </c>
      <c r="O266" s="2">
        <f t="shared" si="13"/>
        <v>51.050000000000004</v>
      </c>
      <c r="P266" s="2">
        <f t="shared" si="12"/>
        <v>0.51050000000000006</v>
      </c>
      <c r="Q266" s="2">
        <f t="shared" si="14"/>
        <v>1.5978097222222225</v>
      </c>
      <c r="R266" s="14">
        <f t="shared" si="15"/>
        <v>1389</v>
      </c>
    </row>
    <row r="267" spans="2:18" ht="19.899999999999999" customHeight="1" x14ac:dyDescent="0.2">
      <c r="B267" s="17"/>
      <c r="C267" s="14">
        <v>233</v>
      </c>
      <c r="E267" s="14">
        <v>31500</v>
      </c>
      <c r="J267" s="17"/>
      <c r="K267" s="14">
        <v>233</v>
      </c>
      <c r="L267" s="15">
        <v>1372</v>
      </c>
      <c r="M267" s="3">
        <v>0.1</v>
      </c>
      <c r="N267" s="2">
        <v>5.15</v>
      </c>
      <c r="O267" s="2">
        <f t="shared" si="13"/>
        <v>51.5</v>
      </c>
      <c r="P267" s="2">
        <f t="shared" si="12"/>
        <v>0.51500000000000001</v>
      </c>
      <c r="Q267" s="2">
        <f t="shared" si="14"/>
        <v>1.6063555555555558</v>
      </c>
      <c r="R267" s="14">
        <f t="shared" si="15"/>
        <v>1395</v>
      </c>
    </row>
    <row r="268" spans="2:18" ht="19.899999999999999" customHeight="1" x14ac:dyDescent="0.2">
      <c r="B268" s="17"/>
      <c r="C268" s="14">
        <v>234</v>
      </c>
      <c r="E268" s="14">
        <v>31500</v>
      </c>
      <c r="J268" s="17"/>
      <c r="K268" s="14">
        <v>234</v>
      </c>
      <c r="L268" s="15">
        <v>1348</v>
      </c>
      <c r="M268" s="3">
        <v>0.1</v>
      </c>
      <c r="N268" s="2">
        <v>5.16</v>
      </c>
      <c r="O268" s="2">
        <f t="shared" si="13"/>
        <v>51.6</v>
      </c>
      <c r="P268" s="2">
        <f t="shared" si="12"/>
        <v>0.51600000000000001</v>
      </c>
      <c r="Q268" s="2">
        <f t="shared" si="14"/>
        <v>1.6149472222222225</v>
      </c>
      <c r="R268" s="14">
        <f t="shared" si="15"/>
        <v>1401</v>
      </c>
    </row>
    <row r="269" spans="2:18" ht="19.899999999999999" customHeight="1" x14ac:dyDescent="0.2">
      <c r="B269" s="17"/>
      <c r="C269" s="14">
        <v>235</v>
      </c>
      <c r="E269" s="14">
        <v>31500</v>
      </c>
      <c r="J269" s="17"/>
      <c r="K269" s="14">
        <v>235</v>
      </c>
      <c r="L269" s="15">
        <v>1325</v>
      </c>
      <c r="M269" s="3">
        <v>0.1</v>
      </c>
      <c r="N269" s="2">
        <v>5.19</v>
      </c>
      <c r="O269" s="2">
        <f t="shared" si="13"/>
        <v>51.9</v>
      </c>
      <c r="P269" s="2">
        <f t="shared" si="12"/>
        <v>0.51900000000000002</v>
      </c>
      <c r="Q269" s="2">
        <f t="shared" si="14"/>
        <v>1.6235722222222226</v>
      </c>
      <c r="R269" s="14">
        <f t="shared" si="15"/>
        <v>1407</v>
      </c>
    </row>
    <row r="270" spans="2:18" ht="19.899999999999999" customHeight="1" x14ac:dyDescent="0.2">
      <c r="B270" s="17"/>
      <c r="C270" s="14">
        <v>236</v>
      </c>
      <c r="E270" s="14">
        <v>31500</v>
      </c>
      <c r="J270" s="17"/>
      <c r="K270" s="14">
        <v>236</v>
      </c>
      <c r="L270" s="15">
        <v>1302</v>
      </c>
      <c r="M270" s="3">
        <v>0.1</v>
      </c>
      <c r="N270" s="2">
        <v>5.22</v>
      </c>
      <c r="O270" s="2">
        <f t="shared" si="13"/>
        <v>52.199999999999996</v>
      </c>
      <c r="P270" s="2">
        <f t="shared" si="12"/>
        <v>0.52200000000000002</v>
      </c>
      <c r="Q270" s="2">
        <f t="shared" si="14"/>
        <v>1.6322472222222226</v>
      </c>
      <c r="R270" s="14">
        <f t="shared" si="15"/>
        <v>1413</v>
      </c>
    </row>
    <row r="271" spans="2:18" ht="19.899999999999999" customHeight="1" x14ac:dyDescent="0.2">
      <c r="B271" s="17"/>
      <c r="C271" s="14">
        <v>237</v>
      </c>
      <c r="E271" s="14">
        <v>31500</v>
      </c>
      <c r="J271" s="17"/>
      <c r="K271" s="14">
        <v>237</v>
      </c>
      <c r="L271" s="15">
        <v>1279</v>
      </c>
      <c r="M271" s="3">
        <v>0.1</v>
      </c>
      <c r="N271" s="2">
        <v>5.25</v>
      </c>
      <c r="O271" s="2">
        <f t="shared" si="13"/>
        <v>52.5</v>
      </c>
      <c r="P271" s="2">
        <f t="shared" si="12"/>
        <v>0.52500000000000002</v>
      </c>
      <c r="Q271" s="2">
        <f t="shared" si="14"/>
        <v>1.6409722222222227</v>
      </c>
      <c r="R271" s="14">
        <f t="shared" si="15"/>
        <v>1419</v>
      </c>
    </row>
    <row r="272" spans="2:18" ht="19.899999999999999" customHeight="1" x14ac:dyDescent="0.2">
      <c r="B272" s="17"/>
      <c r="C272" s="14">
        <v>238</v>
      </c>
      <c r="E272" s="14">
        <v>31500</v>
      </c>
      <c r="J272" s="17"/>
      <c r="K272" s="14">
        <v>238</v>
      </c>
      <c r="L272" s="15">
        <v>1257</v>
      </c>
      <c r="M272" s="3">
        <v>0.1</v>
      </c>
      <c r="N272" s="2">
        <v>5.28</v>
      </c>
      <c r="O272" s="2">
        <f t="shared" si="13"/>
        <v>52.8</v>
      </c>
      <c r="P272" s="2">
        <f t="shared" si="12"/>
        <v>0.52800000000000002</v>
      </c>
      <c r="Q272" s="2">
        <f t="shared" si="14"/>
        <v>1.6497472222222227</v>
      </c>
      <c r="R272" s="14">
        <f t="shared" si="15"/>
        <v>1425</v>
      </c>
    </row>
    <row r="273" spans="2:18" ht="19.899999999999999" customHeight="1" x14ac:dyDescent="0.2">
      <c r="B273" s="17"/>
      <c r="C273" s="14">
        <v>239</v>
      </c>
      <c r="E273" s="14">
        <v>31500</v>
      </c>
      <c r="J273" s="17"/>
      <c r="K273" s="14">
        <v>239</v>
      </c>
      <c r="L273" s="15">
        <v>1234</v>
      </c>
      <c r="M273" s="3">
        <v>0.1</v>
      </c>
      <c r="N273" s="2">
        <v>5.3149999999999995</v>
      </c>
      <c r="O273" s="2">
        <f t="shared" si="13"/>
        <v>53.149999999999991</v>
      </c>
      <c r="P273" s="2">
        <f t="shared" si="12"/>
        <v>0.53149999999999997</v>
      </c>
      <c r="Q273" s="2">
        <f t="shared" si="14"/>
        <v>1.6585763888888894</v>
      </c>
      <c r="R273" s="14">
        <f t="shared" si="15"/>
        <v>1431</v>
      </c>
    </row>
    <row r="274" spans="2:18" ht="19.899999999999999" customHeight="1" x14ac:dyDescent="0.2">
      <c r="B274" s="17"/>
      <c r="C274" s="14">
        <v>240</v>
      </c>
      <c r="E274" s="14">
        <v>31500</v>
      </c>
      <c r="J274" s="17"/>
      <c r="K274" s="14">
        <v>240</v>
      </c>
      <c r="L274" s="15">
        <v>1211</v>
      </c>
      <c r="M274" s="3">
        <v>0.1</v>
      </c>
      <c r="N274" s="2">
        <v>5.33</v>
      </c>
      <c r="O274" s="2">
        <f t="shared" si="13"/>
        <v>53.3</v>
      </c>
      <c r="P274" s="2">
        <f t="shared" si="12"/>
        <v>0.53300000000000003</v>
      </c>
      <c r="Q274" s="2">
        <f t="shared" si="14"/>
        <v>1.6674472222222227</v>
      </c>
      <c r="R274" s="14">
        <f t="shared" si="15"/>
        <v>1437</v>
      </c>
    </row>
    <row r="275" spans="2:18" ht="19.899999999999999" customHeight="1" x14ac:dyDescent="0.2">
      <c r="B275" s="17"/>
      <c r="C275" s="14">
        <v>241</v>
      </c>
      <c r="E275" s="14">
        <v>31500</v>
      </c>
      <c r="J275" s="17"/>
      <c r="K275" s="14">
        <v>241</v>
      </c>
      <c r="L275" s="15">
        <v>1188</v>
      </c>
      <c r="M275" s="3">
        <v>0.1</v>
      </c>
      <c r="N275" s="2">
        <v>5.3650000000000002</v>
      </c>
      <c r="O275" s="2">
        <f t="shared" si="13"/>
        <v>53.65</v>
      </c>
      <c r="P275" s="2">
        <f t="shared" si="12"/>
        <v>0.53650000000000009</v>
      </c>
      <c r="Q275" s="2">
        <f t="shared" si="14"/>
        <v>1.6763597222222228</v>
      </c>
      <c r="R275" s="14">
        <f t="shared" si="15"/>
        <v>1443</v>
      </c>
    </row>
    <row r="276" spans="2:18" ht="19.899999999999999" customHeight="1" x14ac:dyDescent="0.2">
      <c r="B276" s="17"/>
      <c r="C276" s="14">
        <v>242</v>
      </c>
      <c r="E276" s="14">
        <v>31500</v>
      </c>
      <c r="J276" s="17"/>
      <c r="K276" s="14">
        <v>242</v>
      </c>
      <c r="L276" s="15">
        <v>1166</v>
      </c>
      <c r="M276" s="3">
        <v>0.1</v>
      </c>
      <c r="N276" s="2">
        <v>5.37</v>
      </c>
      <c r="O276" s="2">
        <f t="shared" si="13"/>
        <v>53.699999999999996</v>
      </c>
      <c r="P276" s="2">
        <f t="shared" si="12"/>
        <v>0.53700000000000003</v>
      </c>
      <c r="Q276" s="2">
        <f t="shared" si="14"/>
        <v>1.6853055555555563</v>
      </c>
      <c r="R276" s="14">
        <f t="shared" si="15"/>
        <v>1449</v>
      </c>
    </row>
    <row r="277" spans="2:18" ht="19.899999999999999" customHeight="1" x14ac:dyDescent="0.2">
      <c r="B277" s="17"/>
      <c r="C277" s="14">
        <v>243</v>
      </c>
      <c r="E277" s="14">
        <v>31500</v>
      </c>
      <c r="J277" s="17"/>
      <c r="K277" s="14">
        <v>243</v>
      </c>
      <c r="L277" s="15">
        <v>1143</v>
      </c>
      <c r="M277" s="3">
        <v>0.1</v>
      </c>
      <c r="N277" s="2">
        <v>5.41</v>
      </c>
      <c r="O277" s="2">
        <f t="shared" si="13"/>
        <v>54.1</v>
      </c>
      <c r="P277" s="2">
        <f t="shared" si="12"/>
        <v>0.54100000000000004</v>
      </c>
      <c r="Q277" s="2">
        <f t="shared" si="14"/>
        <v>1.6942888888888896</v>
      </c>
      <c r="R277" s="14">
        <f t="shared" si="15"/>
        <v>1455</v>
      </c>
    </row>
    <row r="278" spans="2:18" ht="19.899999999999999" customHeight="1" x14ac:dyDescent="0.2">
      <c r="B278" s="17"/>
      <c r="C278" s="14">
        <v>244</v>
      </c>
      <c r="E278" s="14">
        <v>31500</v>
      </c>
      <c r="J278" s="17"/>
      <c r="K278" s="14">
        <v>244</v>
      </c>
      <c r="L278" s="15">
        <v>1120</v>
      </c>
      <c r="M278" s="3">
        <v>0.1</v>
      </c>
      <c r="N278" s="2">
        <v>5.4550000000000001</v>
      </c>
      <c r="O278" s="2">
        <f t="shared" si="13"/>
        <v>54.55</v>
      </c>
      <c r="P278" s="2">
        <f t="shared" si="12"/>
        <v>0.54549999999999998</v>
      </c>
      <c r="Q278" s="2">
        <f t="shared" si="14"/>
        <v>1.7033430555555562</v>
      </c>
      <c r="R278" s="14">
        <f t="shared" si="15"/>
        <v>1461</v>
      </c>
    </row>
    <row r="279" spans="2:18" ht="19.899999999999999" customHeight="1" x14ac:dyDescent="0.2">
      <c r="B279" s="17"/>
      <c r="C279" s="14">
        <v>245</v>
      </c>
      <c r="E279" s="14">
        <v>31500</v>
      </c>
      <c r="J279" s="17"/>
      <c r="K279" s="14">
        <v>245</v>
      </c>
      <c r="L279" s="15">
        <v>1098</v>
      </c>
      <c r="M279" s="3">
        <v>0.1</v>
      </c>
      <c r="N279" s="2">
        <v>5.5</v>
      </c>
      <c r="O279" s="2">
        <f t="shared" si="13"/>
        <v>55</v>
      </c>
      <c r="P279" s="2">
        <f t="shared" si="12"/>
        <v>0.55000000000000004</v>
      </c>
      <c r="Q279" s="2">
        <f t="shared" si="14"/>
        <v>1.7124722222222228</v>
      </c>
      <c r="R279" s="14">
        <f t="shared" si="15"/>
        <v>1467</v>
      </c>
    </row>
    <row r="280" spans="2:18" ht="19.899999999999999" customHeight="1" x14ac:dyDescent="0.2">
      <c r="B280" s="17"/>
      <c r="C280" s="14">
        <v>246</v>
      </c>
      <c r="E280" s="14">
        <v>31500</v>
      </c>
      <c r="J280" s="17"/>
      <c r="K280" s="14">
        <v>246</v>
      </c>
      <c r="L280" s="15">
        <v>1076</v>
      </c>
      <c r="M280" s="3">
        <v>0.1</v>
      </c>
      <c r="N280" s="2">
        <v>5.5350000000000001</v>
      </c>
      <c r="O280" s="2">
        <f t="shared" si="13"/>
        <v>55.35</v>
      </c>
      <c r="P280" s="2">
        <f t="shared" si="12"/>
        <v>0.55349999999999999</v>
      </c>
      <c r="Q280" s="2">
        <f t="shared" si="14"/>
        <v>1.7216680555555561</v>
      </c>
      <c r="R280" s="14">
        <f t="shared" si="15"/>
        <v>1473</v>
      </c>
    </row>
    <row r="281" spans="2:18" ht="19.899999999999999" customHeight="1" x14ac:dyDescent="0.2">
      <c r="B281" s="17"/>
      <c r="C281" s="14">
        <v>247</v>
      </c>
      <c r="E281" s="14">
        <v>31500</v>
      </c>
      <c r="J281" s="17"/>
      <c r="K281" s="14">
        <v>247</v>
      </c>
      <c r="L281" s="15">
        <v>1053</v>
      </c>
      <c r="M281" s="3">
        <v>0.1</v>
      </c>
      <c r="N281" s="2">
        <v>5.57</v>
      </c>
      <c r="O281" s="2">
        <f t="shared" si="13"/>
        <v>55.7</v>
      </c>
      <c r="P281" s="2">
        <f t="shared" si="12"/>
        <v>0.55700000000000005</v>
      </c>
      <c r="Q281" s="2">
        <f t="shared" si="14"/>
        <v>1.7309222222222227</v>
      </c>
      <c r="R281" s="14">
        <f t="shared" si="15"/>
        <v>1479</v>
      </c>
    </row>
    <row r="282" spans="2:18" ht="19.899999999999999" customHeight="1" x14ac:dyDescent="0.2">
      <c r="B282" s="17"/>
      <c r="C282" s="14">
        <v>248</v>
      </c>
      <c r="E282" s="14">
        <v>31500</v>
      </c>
      <c r="J282" s="17"/>
      <c r="K282" s="14">
        <v>248</v>
      </c>
      <c r="L282" s="15">
        <v>1031</v>
      </c>
      <c r="M282" s="3">
        <v>0.1</v>
      </c>
      <c r="N282" s="2">
        <v>5.59</v>
      </c>
      <c r="O282" s="2">
        <f t="shared" si="13"/>
        <v>55.9</v>
      </c>
      <c r="P282" s="2">
        <f t="shared" si="12"/>
        <v>0.55900000000000005</v>
      </c>
      <c r="Q282" s="2">
        <f t="shared" si="14"/>
        <v>1.7402222222222228</v>
      </c>
      <c r="R282" s="14">
        <f t="shared" si="15"/>
        <v>1485</v>
      </c>
    </row>
    <row r="283" spans="2:18" ht="19.899999999999999" customHeight="1" x14ac:dyDescent="0.2">
      <c r="B283" s="17"/>
      <c r="C283" s="14">
        <v>249</v>
      </c>
      <c r="E283" s="14">
        <v>31500</v>
      </c>
      <c r="J283" s="17"/>
      <c r="K283" s="14">
        <v>249</v>
      </c>
      <c r="L283" s="15">
        <v>1009</v>
      </c>
      <c r="M283" s="3">
        <v>0.1</v>
      </c>
      <c r="N283" s="2">
        <v>5.64</v>
      </c>
      <c r="O283" s="2">
        <f t="shared" si="13"/>
        <v>56.399999999999991</v>
      </c>
      <c r="P283" s="2">
        <f t="shared" si="12"/>
        <v>0.56399999999999995</v>
      </c>
      <c r="Q283" s="2">
        <f t="shared" si="14"/>
        <v>1.7495805555555561</v>
      </c>
      <c r="R283" s="14">
        <f t="shared" si="15"/>
        <v>1491</v>
      </c>
    </row>
    <row r="284" spans="2:18" ht="19.899999999999999" customHeight="1" x14ac:dyDescent="0.2">
      <c r="B284" s="17"/>
      <c r="C284" s="14">
        <v>250</v>
      </c>
      <c r="E284" s="14">
        <v>31500</v>
      </c>
      <c r="J284" s="17"/>
      <c r="K284" s="14">
        <v>250</v>
      </c>
      <c r="L284" s="15">
        <v>986</v>
      </c>
      <c r="M284" s="3">
        <v>0.1</v>
      </c>
      <c r="N284" s="2">
        <v>5.68</v>
      </c>
      <c r="O284" s="2">
        <f t="shared" si="13"/>
        <v>56.8</v>
      </c>
      <c r="P284" s="2">
        <f t="shared" si="12"/>
        <v>0.56799999999999995</v>
      </c>
      <c r="Q284" s="2">
        <f t="shared" si="14"/>
        <v>1.7590138888888895</v>
      </c>
      <c r="R284" s="14">
        <f t="shared" si="15"/>
        <v>1497</v>
      </c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17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17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17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17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17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17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17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17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17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17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17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17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17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17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17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17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17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17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17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17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17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17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17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17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17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17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17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17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17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17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17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17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17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17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17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17"/>
      <c r="C685" s="2"/>
      <c r="F685" s="14"/>
      <c r="J685" s="17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17"/>
      <c r="C686" s="2"/>
      <c r="F686" s="14"/>
      <c r="J686" s="17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17"/>
      <c r="C687" s="2"/>
      <c r="F687" s="14"/>
      <c r="J687" s="17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17"/>
      <c r="C688" s="2"/>
      <c r="F688" s="14"/>
      <c r="J688" s="17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17"/>
      <c r="C689" s="2"/>
      <c r="F689" s="14"/>
      <c r="J689" s="17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17"/>
      <c r="C690" s="2"/>
      <c r="F690" s="14"/>
      <c r="J690" s="17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17"/>
      <c r="C691" s="2"/>
      <c r="F691" s="14"/>
      <c r="J691" s="17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17"/>
      <c r="C692" s="2"/>
      <c r="F692" s="14"/>
      <c r="J692" s="17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17"/>
      <c r="C693" s="2"/>
      <c r="F693" s="14"/>
      <c r="J693" s="17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17"/>
      <c r="C694" s="2"/>
      <c r="F694" s="14"/>
      <c r="J694" s="17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17"/>
      <c r="C695" s="2"/>
      <c r="F695" s="14"/>
      <c r="J695" s="17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17"/>
      <c r="C696" s="2"/>
      <c r="F696" s="14"/>
      <c r="J696" s="17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17"/>
      <c r="C697" s="2"/>
      <c r="F697" s="14"/>
      <c r="J697" s="17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17"/>
      <c r="C698" s="2"/>
      <c r="F698" s="14"/>
      <c r="J698" s="17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17"/>
      <c r="C699" s="2"/>
      <c r="F699" s="14"/>
      <c r="J699" s="17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17"/>
      <c r="C700" s="2"/>
      <c r="F700" s="14"/>
      <c r="J700" s="17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17"/>
      <c r="C701" s="2"/>
      <c r="F701" s="14"/>
      <c r="J701" s="17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17"/>
      <c r="C702" s="2"/>
      <c r="F702" s="14"/>
      <c r="J702" s="17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17"/>
      <c r="C703" s="2"/>
      <c r="F703" s="14"/>
      <c r="J703" s="17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17"/>
      <c r="C704" s="2"/>
      <c r="F704" s="14"/>
      <c r="J704" s="17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17"/>
      <c r="C705" s="2"/>
      <c r="F705" s="14"/>
      <c r="J705" s="17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17"/>
      <c r="C706" s="2"/>
      <c r="F706" s="14"/>
      <c r="J706" s="17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17"/>
      <c r="C707" s="2"/>
      <c r="F707" s="14"/>
      <c r="J707" s="17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17"/>
      <c r="C708" s="2"/>
      <c r="F708" s="14"/>
      <c r="J708" s="17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17"/>
      <c r="C709" s="2"/>
      <c r="F709" s="14"/>
      <c r="J709" s="17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17"/>
      <c r="C710" s="2"/>
      <c r="F710" s="14"/>
      <c r="J710" s="17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17"/>
      <c r="C711" s="2"/>
      <c r="F711" s="14"/>
      <c r="J711" s="17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17"/>
      <c r="C712" s="2"/>
      <c r="F712" s="14"/>
      <c r="J712" s="17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17"/>
      <c r="C713" s="2"/>
      <c r="F713" s="14"/>
      <c r="J713" s="17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17"/>
      <c r="C714" s="2"/>
      <c r="F714" s="14"/>
      <c r="J714" s="17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17"/>
      <c r="C715" s="2"/>
      <c r="F715" s="14"/>
      <c r="J715" s="17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17"/>
      <c r="C716" s="2"/>
      <c r="F716" s="14"/>
      <c r="J716" s="17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17"/>
      <c r="C717" s="2"/>
      <c r="F717" s="14"/>
      <c r="J717" s="17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17"/>
      <c r="C718" s="2"/>
      <c r="F718" s="14"/>
      <c r="J718" s="17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17"/>
      <c r="C719" s="2"/>
      <c r="F719" s="14"/>
      <c r="J719" s="17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17"/>
      <c r="C720" s="2"/>
      <c r="F720" s="14"/>
      <c r="J720" s="17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17"/>
      <c r="C721" s="2"/>
      <c r="F721" s="14"/>
      <c r="J721" s="17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17"/>
      <c r="C722" s="2"/>
      <c r="F722" s="14"/>
      <c r="J722" s="17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17"/>
      <c r="C723" s="2"/>
      <c r="F723" s="14"/>
      <c r="J723" s="17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17"/>
      <c r="C724" s="2"/>
      <c r="F724" s="14"/>
      <c r="J724" s="17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17"/>
      <c r="C725" s="2"/>
      <c r="F725" s="14"/>
      <c r="J725" s="17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17"/>
      <c r="C726" s="2"/>
      <c r="F726" s="14"/>
      <c r="J726" s="17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17"/>
      <c r="C727" s="2"/>
      <c r="F727" s="14"/>
      <c r="J727" s="17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17"/>
      <c r="C728" s="2"/>
      <c r="F728" s="14"/>
      <c r="J728" s="17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17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17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17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17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17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17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17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17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17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17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17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17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17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17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17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17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17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17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17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17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17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17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17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17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17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17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17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17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17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17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17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17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17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17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17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17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17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17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17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17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17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17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17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17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17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17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17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17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17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B778" s="17"/>
      <c r="C778" s="2"/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B779" s="17"/>
      <c r="C779" s="2"/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B780" s="17"/>
      <c r="C780" s="2"/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B781" s="17"/>
      <c r="C781" s="2"/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B782" s="17"/>
      <c r="C782" s="2"/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B783" s="17"/>
      <c r="C783" s="2"/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B784" s="17"/>
      <c r="C784" s="2"/>
      <c r="J784" s="4"/>
      <c r="K784" s="2"/>
      <c r="M784" s="3"/>
      <c r="O784" s="2"/>
      <c r="P784" s="2"/>
      <c r="Q784" s="2"/>
      <c r="R784" s="14"/>
    </row>
    <row r="785" spans="2:18" ht="19.899999999999999" customHeight="1" x14ac:dyDescent="0.2">
      <c r="B785" s="17"/>
      <c r="C785" s="2"/>
      <c r="J785" s="4"/>
      <c r="K785" s="2"/>
      <c r="M785" s="3"/>
      <c r="O785" s="2"/>
      <c r="P785" s="2"/>
      <c r="Q785" s="2"/>
      <c r="R785" s="14"/>
    </row>
    <row r="786" spans="2:18" ht="19.899999999999999" customHeight="1" x14ac:dyDescent="0.2">
      <c r="B786" s="17"/>
      <c r="C786" s="2"/>
      <c r="J786" s="4"/>
      <c r="K786" s="2"/>
      <c r="M786" s="3"/>
      <c r="O786" s="2"/>
      <c r="P786" s="2"/>
      <c r="Q786" s="2"/>
      <c r="R786" s="14"/>
    </row>
    <row r="787" spans="2:18" ht="19.899999999999999" customHeight="1" x14ac:dyDescent="0.2">
      <c r="B787" s="17"/>
      <c r="C787" s="2"/>
      <c r="J787" s="4"/>
      <c r="K787" s="2"/>
      <c r="M787" s="3"/>
      <c r="O787" s="2"/>
      <c r="P787" s="2"/>
      <c r="Q787" s="2"/>
      <c r="R787" s="14"/>
    </row>
    <row r="788" spans="2:18" ht="19.899999999999999" customHeight="1" x14ac:dyDescent="0.2">
      <c r="B788" s="17"/>
      <c r="C788" s="2"/>
      <c r="J788" s="4"/>
      <c r="K788" s="2"/>
      <c r="M788" s="3"/>
      <c r="O788" s="2"/>
      <c r="P788" s="2"/>
      <c r="Q788" s="2"/>
      <c r="R788" s="14"/>
    </row>
    <row r="789" spans="2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2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2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2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2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2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2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2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2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2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2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2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30"/>
  <sheetViews>
    <sheetView zoomScale="85" zoomScaleNormal="85" workbookViewId="0">
      <selection activeCell="C25" sqref="C25"/>
    </sheetView>
  </sheetViews>
  <sheetFormatPr defaultColWidth="15.7109375" defaultRowHeight="20.100000000000001" customHeight="1" x14ac:dyDescent="0.2"/>
  <sheetData>
    <row r="4" spans="1:28" ht="20.100000000000001" customHeight="1" x14ac:dyDescent="0.2">
      <c r="D4" s="24"/>
    </row>
    <row r="14" spans="1:28" ht="20.100000000000001" customHeight="1" x14ac:dyDescent="0.2">
      <c r="A14" s="73" t="s">
        <v>112</v>
      </c>
      <c r="C14" s="61" t="s">
        <v>97</v>
      </c>
      <c r="D14" s="61" t="s">
        <v>96</v>
      </c>
      <c r="E14" s="78" t="s">
        <v>48</v>
      </c>
      <c r="F14" s="78"/>
      <c r="G14" s="78" t="s">
        <v>49</v>
      </c>
      <c r="H14" s="78"/>
      <c r="I14" s="61" t="s">
        <v>101</v>
      </c>
      <c r="J14" s="61" t="s">
        <v>102</v>
      </c>
      <c r="K14" s="78" t="s">
        <v>95</v>
      </c>
      <c r="L14" s="78"/>
      <c r="M14" s="78"/>
      <c r="N14" s="78"/>
      <c r="O14" s="78"/>
      <c r="P14" s="64" t="s">
        <v>107</v>
      </c>
      <c r="Q14" s="64" t="s">
        <v>111</v>
      </c>
      <c r="R14" s="63"/>
      <c r="S14" s="63"/>
      <c r="T14" s="63"/>
      <c r="U14" s="63"/>
    </row>
    <row r="15" spans="1:28" ht="20.100000000000001" customHeight="1" x14ac:dyDescent="0.2">
      <c r="A15" s="62" t="s">
        <v>91</v>
      </c>
      <c r="C15" s="62" t="s">
        <v>91</v>
      </c>
      <c r="D15" s="62" t="s">
        <v>87</v>
      </c>
      <c r="E15" s="62" t="s">
        <v>105</v>
      </c>
      <c r="F15" s="62" t="s">
        <v>106</v>
      </c>
      <c r="G15" s="62" t="s">
        <v>105</v>
      </c>
      <c r="H15" s="62" t="s">
        <v>106</v>
      </c>
      <c r="I15" s="62" t="s">
        <v>104</v>
      </c>
      <c r="J15" s="62" t="s">
        <v>94</v>
      </c>
      <c r="K15" s="61" t="s">
        <v>44</v>
      </c>
      <c r="L15" s="78" t="s">
        <v>103</v>
      </c>
      <c r="M15" s="78"/>
      <c r="N15" s="78" t="s">
        <v>63</v>
      </c>
      <c r="O15" s="78"/>
      <c r="P15" s="63"/>
      <c r="Q15" s="63"/>
      <c r="R15" s="27"/>
      <c r="S15" s="63"/>
      <c r="T15" s="63"/>
      <c r="U15" s="63"/>
      <c r="V15" s="63"/>
      <c r="W15" s="51"/>
    </row>
    <row r="16" spans="1:28" ht="20.100000000000001" customHeight="1" x14ac:dyDescent="0.2">
      <c r="A16" s="28">
        <f>'Batch 1'!$L$27/1000</f>
        <v>2.5379999999999998</v>
      </c>
      <c r="B16" s="30" t="s">
        <v>52</v>
      </c>
      <c r="C16" s="28">
        <f>'Batch 1'!$L$27/1000-'Batch 1'!$H$27/1000</f>
        <v>2.4119999999999999</v>
      </c>
      <c r="D16" s="29">
        <f>(MAX('Batch 1'!$E$34:$E$301)-MIN('Batch 1'!$L$34:$L$301))/1000</f>
        <v>12.96</v>
      </c>
      <c r="E16" s="28">
        <f>'Batch 1'!$G$19*-1</f>
        <v>1.4024078627200001</v>
      </c>
      <c r="F16" s="28">
        <f>'Batch 1'!$G$29*-1</f>
        <v>1.3360399999999999</v>
      </c>
      <c r="G16" s="33">
        <f>'Batch 1'!$K$19</f>
        <v>1.1591243736857608</v>
      </c>
      <c r="H16" s="28">
        <f>'Batch 1'!$K$29</f>
        <v>1.1281399999999999</v>
      </c>
      <c r="I16" s="28">
        <f>'Batch 1'!$Q$16</f>
        <v>3.6085002801455923</v>
      </c>
      <c r="J16" s="22">
        <f>'Batch 1'!$Q$20</f>
        <v>0.75783550499706054</v>
      </c>
      <c r="K16" s="29">
        <f>'Batch 1'!$G$30*-1</f>
        <v>40.000000000000036</v>
      </c>
      <c r="L16" s="29">
        <f>F16/18*(4+7)*18</f>
        <v>14.696439999999999</v>
      </c>
      <c r="M16" s="56">
        <f>L16/1000</f>
        <v>1.469644E-2</v>
      </c>
      <c r="N16" s="29">
        <f t="shared" ref="N16:N25" si="0">K16-L16</f>
        <v>25.303560000000036</v>
      </c>
      <c r="O16" s="56">
        <f>N16/1000</f>
        <v>2.5303560000000037E-2</v>
      </c>
      <c r="P16" s="53">
        <f>'Batch 1'!$Q$22</f>
        <v>0.9169800960878518</v>
      </c>
      <c r="Q16" s="53">
        <f>'Batch 1'!$C$29/('Batch 1'!$G$29*-1)</f>
        <v>0.20834705547738094</v>
      </c>
      <c r="R16" s="29"/>
      <c r="S16" s="36"/>
      <c r="T16" s="53"/>
      <c r="U16" s="29"/>
      <c r="W16" s="52"/>
      <c r="Y16" s="28"/>
      <c r="Z16" s="28"/>
      <c r="AB16" s="35"/>
    </row>
    <row r="17" spans="1:28" ht="20.100000000000001" customHeight="1" x14ac:dyDescent="0.2">
      <c r="A17" s="28">
        <f>'Batch 2'!$L$27/1000</f>
        <v>3.5049999999999999</v>
      </c>
      <c r="B17" s="30" t="s">
        <v>53</v>
      </c>
      <c r="C17" s="28">
        <f>'Batch 2'!$L$27/1000-'Batch 2'!$H$27/1000</f>
        <v>3.3959999999999999</v>
      </c>
      <c r="D17" s="29">
        <f>(MAX('Batch 2'!$E$34:$E$301)-MIN('Batch 2'!$L$34:$L$301))/1000</f>
        <v>17.193999999999999</v>
      </c>
      <c r="E17" s="28">
        <f>'Batch 2'!$G$19*-1</f>
        <v>1.2705989286443771</v>
      </c>
      <c r="F17" s="28">
        <f>'Batch 2'!$G$29*-1</f>
        <v>1.350142</v>
      </c>
      <c r="G17" s="33">
        <f>'Batch 2'!$K$19</f>
        <v>0.96867947476675198</v>
      </c>
      <c r="H17" s="28">
        <f>'Batch 2'!$K$29</f>
        <v>1.1422530000000002</v>
      </c>
      <c r="I17" s="28">
        <f>'Batch 2'!$Q$16</f>
        <v>3.5624586154641502</v>
      </c>
      <c r="J17" s="22">
        <f>'Batch 2'!$Q$20</f>
        <v>0.77568447582469924</v>
      </c>
      <c r="K17" s="29">
        <f>'Batch 2'!$G$30*-1</f>
        <v>38.000000000000036</v>
      </c>
      <c r="L17" s="29">
        <f t="shared" ref="L17:L25" si="1">F17/18*(4+7)*18</f>
        <v>14.851561999999999</v>
      </c>
      <c r="M17" s="56">
        <f t="shared" ref="M17:M25" si="2">L17/1000</f>
        <v>1.4851561999999999E-2</v>
      </c>
      <c r="N17" s="29">
        <f t="shared" si="0"/>
        <v>23.148438000000034</v>
      </c>
      <c r="O17" s="56">
        <f t="shared" ref="O17:O25" si="3">N17/1000</f>
        <v>2.3148438000000035E-2</v>
      </c>
      <c r="P17" s="53">
        <f>'Batch 2'!$Q$22</f>
        <v>0.92793264604810999</v>
      </c>
      <c r="Q17" s="53">
        <f>'Batch 2'!$C$29/('Batch 2'!$G$29*-1)</f>
        <v>0.21602320348526302</v>
      </c>
      <c r="R17" s="29"/>
      <c r="S17" s="36"/>
      <c r="T17" s="53"/>
      <c r="U17" s="29"/>
      <c r="W17" s="52"/>
      <c r="Y17" s="28"/>
      <c r="Z17" s="28"/>
      <c r="AB17" s="35"/>
    </row>
    <row r="18" spans="1:28" ht="20.100000000000001" customHeight="1" x14ac:dyDescent="0.2">
      <c r="A18" s="28">
        <f>'Batch 3'!$L$27/1000</f>
        <v>4.165</v>
      </c>
      <c r="B18" s="30" t="s">
        <v>54</v>
      </c>
      <c r="C18" s="28">
        <f>'Batch 3'!$L$27/1000-'Batch 3'!$H$27/1000</f>
        <v>4.0289999999999999</v>
      </c>
      <c r="D18" s="29">
        <f>(MAX('Batch 3'!$E$34:$E$301)-MIN('Batch 3'!$L$34:$L$301))/1000</f>
        <v>20.713000000000001</v>
      </c>
      <c r="E18" s="28">
        <f>'Batch 3'!$G$19*-1</f>
        <v>1.3082701093074955</v>
      </c>
      <c r="F18" s="28">
        <f>'Batch 3'!$G$29*-1</f>
        <v>1.3681199999999998</v>
      </c>
      <c r="G18" s="33">
        <f>'Batch 3'!$K$19</f>
        <v>0.96149006683777705</v>
      </c>
      <c r="H18" s="28">
        <f>'Batch 3'!$K$29</f>
        <v>0.96508999999999967</v>
      </c>
      <c r="I18" s="28">
        <f>'Batch 3'!$Q$16</f>
        <v>3.9253887503602445</v>
      </c>
      <c r="J18" s="22">
        <f>'Batch 3'!$Q$20</f>
        <v>0.71686248615184089</v>
      </c>
      <c r="K18" s="29">
        <f>'Batch 3'!$G$30*-1</f>
        <v>45.000000000000043</v>
      </c>
      <c r="L18" s="29">
        <f t="shared" si="1"/>
        <v>15.049319999999998</v>
      </c>
      <c r="M18" s="56">
        <f t="shared" si="2"/>
        <v>1.5049319999999998E-2</v>
      </c>
      <c r="N18" s="29">
        <f t="shared" si="0"/>
        <v>29.950680000000045</v>
      </c>
      <c r="O18" s="56">
        <f t="shared" si="3"/>
        <v>2.9950680000000045E-2</v>
      </c>
      <c r="P18" s="53">
        <f>'Batch 3'!$Q$22</f>
        <v>0.91329773030707606</v>
      </c>
      <c r="Q18" s="53">
        <f>'Batch 3'!$C$29/('Batch 3'!$G$29*-1)</f>
        <v>0.19110750518960326</v>
      </c>
      <c r="R18" s="29"/>
      <c r="S18" s="36"/>
      <c r="T18" s="53"/>
      <c r="U18" s="29"/>
      <c r="W18" s="52"/>
      <c r="Y18" s="28"/>
      <c r="Z18" s="28"/>
      <c r="AB18" s="35"/>
    </row>
    <row r="19" spans="1:28" ht="20.100000000000001" customHeight="1" x14ac:dyDescent="0.2">
      <c r="A19" s="28">
        <f>'Batch 4'!$L$27/1000</f>
        <v>5.0650000000000004</v>
      </c>
      <c r="B19" s="30" t="s">
        <v>55</v>
      </c>
      <c r="C19" s="28">
        <f>'Batch 4'!$L$27/1000-'Batch 4'!$H$27/1000</f>
        <v>4.9240000000000004</v>
      </c>
      <c r="D19" s="29">
        <f>(MAX('Batch 4'!$E$34:$E$301)-MIN('Batch 4'!$L$34:$L$301))/1000</f>
        <v>23.385999999999999</v>
      </c>
      <c r="E19" s="28">
        <f>'Batch 4'!$G$19*-1</f>
        <v>1.2928538613602945</v>
      </c>
      <c r="F19" s="28">
        <f>'Batch 4'!$G$29*-1</f>
        <v>1.3600369999999999</v>
      </c>
      <c r="G19" s="33">
        <f>'Batch 4'!$K$19</f>
        <v>0.90693471553823812</v>
      </c>
      <c r="H19" s="28">
        <f>'Batch 4'!$K$29</f>
        <v>1.3387950000000002</v>
      </c>
      <c r="I19" s="28">
        <f>'Batch 4'!$Q$16</f>
        <v>4.3155953005060068</v>
      </c>
      <c r="J19" s="22">
        <f>'Batch 4'!$Q$20</f>
        <v>0.66943765914192421</v>
      </c>
      <c r="K19" s="29">
        <f>'Batch 4'!$G$30*-1</f>
        <v>57.00000000000005</v>
      </c>
      <c r="L19" s="29">
        <f t="shared" si="1"/>
        <v>14.960406999999998</v>
      </c>
      <c r="M19" s="56">
        <f t="shared" si="2"/>
        <v>1.4960406999999998E-2</v>
      </c>
      <c r="N19" s="29">
        <f t="shared" si="0"/>
        <v>42.039593000000053</v>
      </c>
      <c r="O19" s="56">
        <f t="shared" si="3"/>
        <v>4.2039593000000056E-2</v>
      </c>
      <c r="P19" s="53">
        <f>'Batch 4'!$Q$22</f>
        <v>0.91094239785666442</v>
      </c>
      <c r="Q19" s="53">
        <f>'Batch 4'!$C$29/('Batch 4'!$G$29*-1)</f>
        <v>0.22219542556562796</v>
      </c>
      <c r="R19" s="29"/>
      <c r="S19" s="36"/>
      <c r="T19" s="53"/>
      <c r="U19" s="29"/>
      <c r="W19" s="52"/>
      <c r="Y19" s="28"/>
      <c r="Z19" s="28"/>
      <c r="AB19" s="35"/>
    </row>
    <row r="20" spans="1:28" ht="20.100000000000001" customHeight="1" x14ac:dyDescent="0.2">
      <c r="A20" s="28">
        <f>'Batch 5'!$L$27/1000</f>
        <v>5.0599999999999996</v>
      </c>
      <c r="B20" s="30" t="s">
        <v>56</v>
      </c>
      <c r="C20" s="28">
        <f>'Batch 5'!$L$27/1000-'Batch 5'!$H$27/1000</f>
        <v>4.9099999999999993</v>
      </c>
      <c r="D20" s="29">
        <f>(MAX('Batch 5'!$E$34:$E$301)-MIN('Batch 5'!$L$34:$L$301))/1000</f>
        <v>25.486000000000001</v>
      </c>
      <c r="E20" s="28">
        <f>'Batch 5'!$G$19*-1</f>
        <v>1.2894065726477055</v>
      </c>
      <c r="F20" s="28">
        <f>'Batch 5'!$G$29*-1</f>
        <v>1.3291999999999999</v>
      </c>
      <c r="G20" s="33">
        <f>'Batch 5'!$K$19</f>
        <v>0.84136099486735993</v>
      </c>
      <c r="H20" s="28">
        <f>'Batch 5'!$K$29</f>
        <v>0.34315999999999985</v>
      </c>
      <c r="I20" s="28">
        <f>'Batch 5'!$Q$16</f>
        <v>4.5945230213662329</v>
      </c>
      <c r="J20" s="22">
        <f>'Batch 5'!$Q$20</f>
        <v>0.61687283309283303</v>
      </c>
      <c r="K20" s="29">
        <f>'Batch 5'!$G$30*-1</f>
        <v>67.999999999999943</v>
      </c>
      <c r="L20" s="29">
        <f t="shared" si="1"/>
        <v>14.621199999999998</v>
      </c>
      <c r="M20" s="56">
        <f t="shared" si="2"/>
        <v>1.4621199999999997E-2</v>
      </c>
      <c r="N20" s="29">
        <f t="shared" si="0"/>
        <v>53.378799999999941</v>
      </c>
      <c r="O20" s="56">
        <f t="shared" si="3"/>
        <v>5.3378799999999942E-2</v>
      </c>
      <c r="P20" s="53">
        <f>'Batch 5'!$Q$22</f>
        <v>0.90483321987746768</v>
      </c>
      <c r="Q20" s="53">
        <f>'Batch 5'!$C$29/('Batch 5'!$G$29*-1)</f>
        <v>0.24154754739693052</v>
      </c>
      <c r="R20" s="29"/>
      <c r="S20" s="36"/>
      <c r="T20" s="53"/>
      <c r="U20" s="29"/>
      <c r="W20" s="52"/>
      <c r="Y20" s="28"/>
      <c r="Z20" s="28"/>
      <c r="AB20" s="35"/>
    </row>
    <row r="21" spans="1:28" ht="20.100000000000001" customHeight="1" x14ac:dyDescent="0.2">
      <c r="A21" s="28">
        <f>'Batch 6'!$L$27/1000</f>
        <v>5.56</v>
      </c>
      <c r="B21" s="30" t="s">
        <v>57</v>
      </c>
      <c r="C21" s="28">
        <f>'Batch 6'!$L$27/1000-'Batch 6'!$H$27/1000</f>
        <v>5.4119999999999999</v>
      </c>
      <c r="D21" s="29">
        <f>(MAX('Batch 6'!$E$34:$E$301)-MIN('Batch 6'!$L$34:$L$301))/1000</f>
        <v>27.335999999999999</v>
      </c>
      <c r="E21" s="28">
        <f>'Batch 6'!$G$19*-1</f>
        <v>1.3322887630169085</v>
      </c>
      <c r="F21" s="28">
        <f>'Batch 6'!$G$29*-1</f>
        <v>1.323472</v>
      </c>
      <c r="G21" s="33">
        <f>'Batch 6'!$K$19</f>
        <v>0.8780521465008011</v>
      </c>
      <c r="H21" s="28">
        <f>'Batch 6'!$K$29</f>
        <v>1.049500000000001</v>
      </c>
      <c r="I21" s="28">
        <f>'Batch 6'!$Q$16</f>
        <v>5.0006309162566334</v>
      </c>
      <c r="J21" s="22">
        <f>'Batch 6'!$Q$20</f>
        <v>0.5670805396571631</v>
      </c>
      <c r="K21" s="29">
        <f>'Batch 6'!$G$30*-1</f>
        <v>63.999999999999943</v>
      </c>
      <c r="L21" s="29">
        <f t="shared" si="1"/>
        <v>14.558192</v>
      </c>
      <c r="M21" s="56">
        <f t="shared" si="2"/>
        <v>1.4558191999999999E-2</v>
      </c>
      <c r="N21" s="29">
        <f t="shared" si="0"/>
        <v>49.441807999999945</v>
      </c>
      <c r="O21" s="56">
        <f t="shared" si="3"/>
        <v>4.9441807999999948E-2</v>
      </c>
      <c r="P21" s="53">
        <f>'Batch 6'!$Q$22</f>
        <v>0.90524760601915188</v>
      </c>
      <c r="Q21" s="53">
        <f>'Batch 6'!$C$29/('Batch 6'!$G$29*-1)</f>
        <v>0.25045033064545374</v>
      </c>
      <c r="R21" s="29"/>
      <c r="S21" s="36"/>
      <c r="T21" s="53"/>
      <c r="U21" s="29"/>
      <c r="W21" s="52"/>
      <c r="Y21" s="28"/>
      <c r="Z21" s="28"/>
      <c r="AB21" s="35"/>
    </row>
    <row r="22" spans="1:28" ht="20.100000000000001" customHeight="1" x14ac:dyDescent="0.2">
      <c r="A22" s="28">
        <f>'Batch 7'!$L$27/1000</f>
        <v>6.19</v>
      </c>
      <c r="B22" s="30" t="s">
        <v>58</v>
      </c>
      <c r="C22" s="28">
        <f>'Batch 7'!$L$27/1000-'Batch 7'!$H$27/1000</f>
        <v>6.0660000000000007</v>
      </c>
      <c r="D22" s="29">
        <f>(MAX('Batch 7'!$E$34:$E$301)-MIN('Batch 7'!$L$34:$L$301))/1000</f>
        <v>28.395</v>
      </c>
      <c r="E22" s="28">
        <f>'Batch 7'!$G$19*-1</f>
        <v>1.30718015941368</v>
      </c>
      <c r="F22" s="28">
        <f>'Batch 7'!$G$29*-1</f>
        <v>1.3446640000000001</v>
      </c>
      <c r="G22" s="33">
        <f>'Batch 7'!$K$19</f>
        <v>0.89627829693663941</v>
      </c>
      <c r="H22" s="28">
        <f>'Batch 7'!$K$29</f>
        <v>1.41987</v>
      </c>
      <c r="I22" s="28">
        <f>'Batch 7'!$Q$16</f>
        <v>4.9227911210532902</v>
      </c>
      <c r="J22" s="22">
        <f>'Batch 7'!$Q$20</f>
        <v>0.56004448778382121</v>
      </c>
      <c r="K22" s="29">
        <f>'Batch 7'!$G$30*-1</f>
        <v>85.999999999999972</v>
      </c>
      <c r="L22" s="29">
        <f t="shared" si="1"/>
        <v>14.791304000000002</v>
      </c>
      <c r="M22" s="56">
        <f t="shared" si="2"/>
        <v>1.4791304000000002E-2</v>
      </c>
      <c r="N22" s="29">
        <f t="shared" si="0"/>
        <v>71.208695999999975</v>
      </c>
      <c r="O22" s="56">
        <f t="shared" si="3"/>
        <v>7.1208695999999974E-2</v>
      </c>
      <c r="P22" s="53">
        <f>'Batch 7'!$Q$22</f>
        <v>0.92226611796982172</v>
      </c>
      <c r="Q22" s="53">
        <f>'Batch 7'!$C$29/('Batch 7'!$G$29*-1)</f>
        <v>0.16090711136759811</v>
      </c>
      <c r="R22" s="29"/>
      <c r="S22" s="36"/>
      <c r="T22" s="53"/>
      <c r="U22" s="29"/>
      <c r="W22" s="52"/>
      <c r="Y22" s="28"/>
      <c r="Z22" s="28"/>
      <c r="AB22" s="35"/>
    </row>
    <row r="23" spans="1:28" ht="20.100000000000001" customHeight="1" x14ac:dyDescent="0.2">
      <c r="A23" s="28">
        <f>'Batch 7'!$L$27/1000</f>
        <v>6.19</v>
      </c>
      <c r="B23" s="30" t="s">
        <v>59</v>
      </c>
      <c r="C23" s="28">
        <f>'Batch 8'!$L$27/1000-'Batch 8'!$H$27/1000</f>
        <v>5.992</v>
      </c>
      <c r="D23" s="29">
        <f>(MAX('Batch 8'!$E$34:$E$301)-MIN('Batch 8'!$L$34:$L$301))/1000</f>
        <v>29.393999999999998</v>
      </c>
      <c r="E23" s="28">
        <f>'Batch 8'!$G$19*-1</f>
        <v>1.3239179690132732</v>
      </c>
      <c r="F23" s="28">
        <f>'Batch 8'!$G$29*-1</f>
        <v>1.305024</v>
      </c>
      <c r="G23" s="33">
        <f>'Batch 8'!$K$19</f>
        <v>0.7867192898308808</v>
      </c>
      <c r="H23" s="28">
        <f>'Batch 8'!$K$29</f>
        <v>0.47480999999999951</v>
      </c>
      <c r="I23" s="28">
        <f>'Batch 8'!$Q$16</f>
        <v>5.3598620189579425</v>
      </c>
      <c r="J23" s="22">
        <f>'Batch 8'!$Q$20</f>
        <v>0.51473812705420652</v>
      </c>
      <c r="K23" s="29">
        <f>'Batch 8'!$G$30*-1</f>
        <v>87.999999999999972</v>
      </c>
      <c r="L23" s="29">
        <f t="shared" si="1"/>
        <v>14.355264</v>
      </c>
      <c r="M23" s="56">
        <f t="shared" si="2"/>
        <v>1.4355264E-2</v>
      </c>
      <c r="N23" s="29">
        <f t="shared" si="0"/>
        <v>73.644735999999966</v>
      </c>
      <c r="O23" s="56">
        <f t="shared" si="3"/>
        <v>7.3644735999999961E-2</v>
      </c>
      <c r="P23" s="53">
        <f>'Batch 8'!$Q$22</f>
        <v>0.90626666666666666</v>
      </c>
      <c r="Q23" s="53">
        <f>'Batch 8'!$C$29/('Batch 8'!$G$29*-1)</f>
        <v>0.18712759305575999</v>
      </c>
      <c r="R23" s="29"/>
      <c r="S23" s="36"/>
      <c r="T23" s="53"/>
      <c r="U23" s="29"/>
      <c r="W23" s="52"/>
      <c r="Y23" s="28"/>
      <c r="Z23" s="28"/>
      <c r="AB23" s="35"/>
    </row>
    <row r="24" spans="1:28" ht="20.100000000000001" customHeight="1" x14ac:dyDescent="0.2">
      <c r="A24" s="28">
        <f>'Batch 8'!$L$27/1000</f>
        <v>6.14</v>
      </c>
      <c r="B24" s="30" t="s">
        <v>60</v>
      </c>
      <c r="C24" s="28">
        <f>'Batch 9'!$L$27/1000-'Batch 9'!$H$27/1000</f>
        <v>6.4409999999999998</v>
      </c>
      <c r="D24" s="29">
        <f>(MAX('Batch 9'!$E$34:$E$301)-MIN('Batch 9'!$L$34:$L$301))/1000</f>
        <v>30.01</v>
      </c>
      <c r="E24" s="28">
        <f>'Batch 9'!$G$19*-1</f>
        <v>1.3023818059539201</v>
      </c>
      <c r="F24" s="28">
        <f>'Batch 9'!$G$29*-1</f>
        <v>1.347264</v>
      </c>
      <c r="G24" s="33">
        <f>'Batch 9'!$K$19</f>
        <v>0.85490199574559789</v>
      </c>
      <c r="H24" s="28">
        <f>'Batch 9'!$K$29</f>
        <v>1.3667199999999993</v>
      </c>
      <c r="I24" s="28">
        <f>'Batch 9'!$Q$16</f>
        <v>5.3778514933121615</v>
      </c>
      <c r="J24" s="22">
        <f>'Batch 9'!$Q$20</f>
        <v>0.5089294770965469</v>
      </c>
      <c r="K24" s="29">
        <f>'Batch 9'!$G$30*-1</f>
        <v>95.999999999999972</v>
      </c>
      <c r="L24" s="29">
        <f t="shared" si="1"/>
        <v>14.819903999999999</v>
      </c>
      <c r="M24" s="56">
        <f t="shared" si="2"/>
        <v>1.4819904E-2</v>
      </c>
      <c r="N24" s="29">
        <f t="shared" si="0"/>
        <v>81.180095999999978</v>
      </c>
      <c r="O24" s="56">
        <f t="shared" si="3"/>
        <v>8.1180095999999979E-2</v>
      </c>
      <c r="P24" s="53">
        <f>'Batch 9'!$Q$22</f>
        <v>0.90359758551307845</v>
      </c>
      <c r="Q24" s="53">
        <f>'Batch 9'!$C$29/('Batch 9'!$G$29*-1)</f>
        <v>0.22573304118569176</v>
      </c>
      <c r="R24" s="29"/>
      <c r="S24" s="36"/>
      <c r="T24" s="53"/>
      <c r="U24" s="29"/>
      <c r="W24" s="52"/>
      <c r="Y24" s="28"/>
      <c r="Z24" s="28"/>
      <c r="AB24" s="35"/>
    </row>
    <row r="25" spans="1:28" ht="20.100000000000001" customHeight="1" x14ac:dyDescent="0.2">
      <c r="A25" s="28">
        <f>'Batch 9'!$L$27/1000</f>
        <v>6.6</v>
      </c>
      <c r="B25" s="65" t="s">
        <v>61</v>
      </c>
      <c r="C25" s="66">
        <f>'Batch 10'!$L$27/1000-'Batch 10'!$H$27/1000</f>
        <v>6.6219999999999999</v>
      </c>
      <c r="D25" s="67">
        <f>(MAX('Batch 10'!$E$34:$E$301)-MIN('Batch 10'!$L$34:$L$301))/1000</f>
        <v>30.614000000000001</v>
      </c>
      <c r="E25" s="66">
        <f>'Batch 10'!$G$19*-1</f>
        <v>1.3790904925591039</v>
      </c>
      <c r="F25" s="66">
        <f>'Batch 10'!$G$29*-1</f>
        <v>1.3429599999999999</v>
      </c>
      <c r="G25" s="68">
        <f>'Batch 10'!$K$19</f>
        <v>0.83735565132399969</v>
      </c>
      <c r="H25" s="66">
        <f>'Batch 10'!$K$29</f>
        <v>0.95658000000000176</v>
      </c>
      <c r="I25" s="66">
        <f>'Batch 10'!$Q$16</f>
        <v>6.0625196793437128</v>
      </c>
      <c r="J25" s="69">
        <f>'Batch 10'!$Q$20</f>
        <v>0.48087098493282859</v>
      </c>
      <c r="K25" s="67">
        <f>'Batch 10'!$G$30*-1</f>
        <v>120</v>
      </c>
      <c r="L25" s="67">
        <f t="shared" si="1"/>
        <v>14.772559999999999</v>
      </c>
      <c r="M25" s="70">
        <f t="shared" si="2"/>
        <v>1.4772559999999999E-2</v>
      </c>
      <c r="N25" s="67">
        <f t="shared" si="0"/>
        <v>105.22744</v>
      </c>
      <c r="O25" s="70">
        <f t="shared" si="3"/>
        <v>0.10522744000000001</v>
      </c>
      <c r="P25" s="71">
        <f>'Batch 10'!$Q$22</f>
        <v>0.90618083670715255</v>
      </c>
      <c r="Q25" s="71">
        <f>'Batch 10'!$C$29/('Batch 10'!$G$29*-1)</f>
        <v>0.24029010543873255</v>
      </c>
      <c r="R25" s="29"/>
      <c r="S25" s="36"/>
      <c r="T25" s="53"/>
      <c r="U25" s="29"/>
      <c r="W25" s="52"/>
      <c r="Y25" s="28"/>
      <c r="Z25" s="28"/>
      <c r="AB25" s="35"/>
    </row>
    <row r="26" spans="1:28" ht="20.100000000000001" customHeight="1" x14ac:dyDescent="0.2">
      <c r="B26" s="18" t="s">
        <v>108</v>
      </c>
      <c r="D26" s="32"/>
      <c r="F26" s="72">
        <f>AVERAGE(F16:F25)</f>
        <v>1.3406923000000002</v>
      </c>
      <c r="O26" s="18"/>
      <c r="P26" s="53">
        <f>AVERAGE(P16:P25)</f>
        <v>0.91175449030530431</v>
      </c>
      <c r="Q26" s="53">
        <f>AVERAGE(Q16:Q25)</f>
        <v>0.21437289188080419</v>
      </c>
    </row>
    <row r="27" spans="1:28" ht="20.100000000000001" customHeight="1" x14ac:dyDescent="0.2">
      <c r="B27" s="18" t="s">
        <v>109</v>
      </c>
      <c r="F27" s="72">
        <f>_xlfn.STDEV.S(F16:F26)</f>
        <v>1.7327378024675259E-2</v>
      </c>
      <c r="O27" s="18"/>
      <c r="P27" s="53">
        <f>_xlfn.STDEV.S(P16:P26)</f>
        <v>7.8774077271508858E-3</v>
      </c>
      <c r="Q27" s="53">
        <f>_xlfn.STDEV.S(Q16:Q26)</f>
        <v>2.6614279849208472E-2</v>
      </c>
      <c r="Y27" s="36"/>
      <c r="Z27" s="28"/>
      <c r="AB27" s="35"/>
    </row>
    <row r="28" spans="1:28" ht="20.100000000000001" customHeight="1" x14ac:dyDescent="0.2">
      <c r="B28" s="18" t="s">
        <v>110</v>
      </c>
      <c r="F28" s="72">
        <f>_xlfn.CONFIDENCE.T(0.05,F27,10)</f>
        <v>1.2395259532315782E-2</v>
      </c>
      <c r="O28" s="18"/>
      <c r="P28" s="53">
        <f>_xlfn.CONFIDENCE.T(0.05,P27,10)</f>
        <v>5.6351580187640644E-3</v>
      </c>
      <c r="Q28" s="53">
        <f>_xlfn.CONFIDENCE.T(0.05,Q27,10)</f>
        <v>1.9038708887567184E-2</v>
      </c>
      <c r="Y28" s="36"/>
      <c r="Z28" s="28"/>
      <c r="AB28" s="35"/>
    </row>
    <row r="29" spans="1:28" ht="20.100000000000001" customHeight="1" x14ac:dyDescent="0.2">
      <c r="F29" s="28"/>
    </row>
    <row r="30" spans="1:28" ht="20.100000000000001" customHeight="1" x14ac:dyDescent="0.2">
      <c r="F30" s="60"/>
    </row>
  </sheetData>
  <mergeCells count="5">
    <mergeCell ref="N15:O15"/>
    <mergeCell ref="E14:F14"/>
    <mergeCell ref="G14:H14"/>
    <mergeCell ref="K14:O14"/>
    <mergeCell ref="L15:M1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"/>
    <col min="2" max="2" width="15.7109375" style="1" customWidth="1"/>
    <col min="3" max="5" width="15.7109375" style="1"/>
    <col min="6" max="6" width="15.7109375" style="1" customWidth="1"/>
    <col min="7" max="9" width="15.7109375" style="1"/>
    <col min="10" max="11" width="15.7109375" style="1" customWidth="1"/>
    <col min="12" max="16384" width="15.7109375" style="1"/>
  </cols>
  <sheetData>
    <row r="15" spans="2:17" ht="19.899999999999999" customHeight="1" x14ac:dyDescent="0.2">
      <c r="B15" s="9" t="s">
        <v>13</v>
      </c>
      <c r="C15" s="7" t="s">
        <v>12</v>
      </c>
      <c r="D15" s="7" t="s">
        <v>11</v>
      </c>
      <c r="F15" s="9" t="s">
        <v>9</v>
      </c>
      <c r="G15" s="7" t="s">
        <v>12</v>
      </c>
      <c r="H15" s="7" t="s">
        <v>11</v>
      </c>
      <c r="J15" s="9" t="s">
        <v>10</v>
      </c>
      <c r="K15" s="7" t="s">
        <v>12</v>
      </c>
      <c r="L15" s="7" t="s">
        <v>11</v>
      </c>
      <c r="N15" s="79" t="s">
        <v>15</v>
      </c>
      <c r="O15" s="79"/>
      <c r="P15" s="79"/>
    </row>
    <row r="16" spans="2:17" ht="19.899999999999999" customHeight="1" x14ac:dyDescent="0.2">
      <c r="B16" s="39" t="s">
        <v>81</v>
      </c>
      <c r="C16" s="44">
        <v>1</v>
      </c>
      <c r="D16" s="44">
        <v>1.03</v>
      </c>
      <c r="E16" s="12" t="s">
        <v>88</v>
      </c>
      <c r="F16" s="39" t="s">
        <v>83</v>
      </c>
      <c r="G16" s="46">
        <f>G17*G18</f>
        <v>6.9348379290488893</v>
      </c>
      <c r="H16" s="47">
        <f>H17*H18</f>
        <v>0.77982564266666643</v>
      </c>
      <c r="I16" s="12" t="s">
        <v>71</v>
      </c>
      <c r="J16" s="39" t="s">
        <v>83</v>
      </c>
      <c r="K16" s="46">
        <f>K17*K18</f>
        <v>6.5074583822586654</v>
      </c>
      <c r="L16" s="47">
        <f>L17*L18</f>
        <v>11.594726466768392</v>
      </c>
      <c r="M16" s="12" t="s">
        <v>71</v>
      </c>
      <c r="N16" s="39" t="s">
        <v>86</v>
      </c>
      <c r="O16" s="55">
        <f>MAX(Q34:Q1960)*3.6/G19*-1*(18/14)</f>
        <v>3.4377308074521835</v>
      </c>
      <c r="P16" s="25" t="s">
        <v>16</v>
      </c>
      <c r="Q16" s="55">
        <f>MAX(Q34:Q1960)*3.6/G29*-1*(18/14)</f>
        <v>3.6085002801455923</v>
      </c>
    </row>
    <row r="17" spans="2:32" ht="19.899999999999999" customHeight="1" x14ac:dyDescent="0.2">
      <c r="B17" s="39" t="s">
        <v>45</v>
      </c>
      <c r="C17" s="45">
        <v>76.400000000000006</v>
      </c>
      <c r="D17" s="45">
        <v>75.5</v>
      </c>
      <c r="E17" s="12" t="s">
        <v>87</v>
      </c>
      <c r="F17" s="39" t="s">
        <v>84</v>
      </c>
      <c r="G17" s="46">
        <f>(1.3552*L34/1000^2+183.73*L34/1000)/1000/18*(18+61)</f>
        <v>6.9348379290488893</v>
      </c>
      <c r="H17" s="47">
        <f>(1.3552*(MIN(L34:L2002)/1000)^2+183.73*(MIN(L34:L2002)/1000))/1000/18*(18+61)</f>
        <v>0.8123183777777776</v>
      </c>
      <c r="I17" s="12" t="s">
        <v>91</v>
      </c>
      <c r="J17" s="39" t="s">
        <v>84</v>
      </c>
      <c r="K17" s="46">
        <f>(1.3552*E34/1000^2+183.73*E34/1000)/1000/18*(18+61)</f>
        <v>6.5074583822586654</v>
      </c>
      <c r="L17" s="47">
        <f>(1.3552*MAX(E34:E1002)/1000^2+183.73*(MAX(E34:E1002)/1000))/1000/18*(18+61)</f>
        <v>11.257015987153778</v>
      </c>
      <c r="M17" s="12" t="s">
        <v>91</v>
      </c>
      <c r="N17" s="25"/>
      <c r="O17" s="46">
        <f>O16/3.6</f>
        <v>0.95492522429227322</v>
      </c>
      <c r="P17" s="1" t="s">
        <v>17</v>
      </c>
    </row>
    <row r="18" spans="2:32" ht="19.899999999999999" customHeight="1" x14ac:dyDescent="0.2">
      <c r="F18" s="39" t="s">
        <v>85</v>
      </c>
      <c r="G18" s="44">
        <v>1</v>
      </c>
      <c r="H18" s="48">
        <v>0.96</v>
      </c>
      <c r="I18" s="12" t="s">
        <v>88</v>
      </c>
      <c r="J18" s="39" t="s">
        <v>85</v>
      </c>
      <c r="K18" s="44">
        <v>1</v>
      </c>
      <c r="L18" s="48">
        <v>1.03</v>
      </c>
      <c r="M18" s="12" t="s">
        <v>88</v>
      </c>
      <c r="N18" s="39" t="s">
        <v>18</v>
      </c>
      <c r="O18" s="43">
        <f>(G19/18*96485)*-1</f>
        <v>7517.2957019188452</v>
      </c>
    </row>
    <row r="19" spans="2:32" ht="19.899999999999999" customHeight="1" x14ac:dyDescent="0.2">
      <c r="B19" s="10"/>
      <c r="C19" s="8"/>
      <c r="D19" s="8"/>
      <c r="F19" s="39" t="s">
        <v>72</v>
      </c>
      <c r="G19" s="80">
        <f>H16/(18+61)*18-G16/(18+61)*18</f>
        <v>-1.4024078627200001</v>
      </c>
      <c r="H19" s="80"/>
      <c r="I19" s="12" t="s">
        <v>71</v>
      </c>
      <c r="J19" s="39" t="s">
        <v>72</v>
      </c>
      <c r="K19" s="80">
        <f>L16/(18+61)*18-K16/(18+61)*18</f>
        <v>1.1591243736857608</v>
      </c>
      <c r="L19" s="80"/>
      <c r="M19" s="12" t="s">
        <v>71</v>
      </c>
      <c r="N19" s="39" t="s">
        <v>19</v>
      </c>
      <c r="O19" s="43">
        <f>MAX(R33:R1048576)*10</f>
        <v>9450</v>
      </c>
    </row>
    <row r="20" spans="2:32" ht="19.899999999999999" customHeight="1" x14ac:dyDescent="0.2">
      <c r="B20" s="10"/>
      <c r="C20" s="8"/>
      <c r="D20" s="8"/>
      <c r="K20" s="25"/>
      <c r="L20" s="25"/>
      <c r="N20" s="40" t="s">
        <v>20</v>
      </c>
      <c r="O20" s="49">
        <f>O18/O19</f>
        <v>0.79548102665807885</v>
      </c>
      <c r="Q20" s="49">
        <f>(G29*-1/18*96485)/O19</f>
        <v>0.75783550499706054</v>
      </c>
    </row>
    <row r="21" spans="2:32" ht="19.899999999999999" customHeight="1" x14ac:dyDescent="0.2">
      <c r="B21" s="9" t="s">
        <v>82</v>
      </c>
      <c r="C21" s="42">
        <v>7.04</v>
      </c>
      <c r="D21" s="44">
        <v>8.02</v>
      </c>
      <c r="F21" s="9" t="s">
        <v>82</v>
      </c>
      <c r="G21" s="42">
        <v>7.88</v>
      </c>
      <c r="H21" s="42">
        <v>7.58</v>
      </c>
      <c r="J21" s="9" t="s">
        <v>82</v>
      </c>
      <c r="K21" s="42">
        <v>7.86</v>
      </c>
      <c r="L21" s="42">
        <v>8.19</v>
      </c>
      <c r="N21" s="39" t="s">
        <v>21</v>
      </c>
      <c r="O21" s="49">
        <f>ABS(K19/G19)</f>
        <v>0.82652444021357263</v>
      </c>
      <c r="Q21" s="49">
        <f>K29/G29*-1</f>
        <v>0.84439088650040417</v>
      </c>
    </row>
    <row r="22" spans="2:32" ht="19.899999999999999" customHeight="1" x14ac:dyDescent="0.2">
      <c r="N22" s="39" t="s">
        <v>22</v>
      </c>
      <c r="O22" s="49">
        <f>1-H17/G17</f>
        <v>0.88286411505377649</v>
      </c>
      <c r="Q22" s="49">
        <f>1-H28/G28</f>
        <v>0.9169800960878518</v>
      </c>
    </row>
    <row r="23" spans="2:32" ht="19.899999999999999" customHeight="1" x14ac:dyDescent="0.2">
      <c r="F23" s="58"/>
      <c r="G23" s="57"/>
      <c r="N23" s="39" t="s">
        <v>23</v>
      </c>
      <c r="O23" s="50">
        <f>L17/$K$17</f>
        <v>1.7298636926889719</v>
      </c>
      <c r="Q23" s="50">
        <f>L28/$K$28</f>
        <v>1.7591790040376849</v>
      </c>
    </row>
    <row r="24" spans="2:32" ht="19.899999999999999" customHeight="1" x14ac:dyDescent="0.2">
      <c r="F24" s="57"/>
      <c r="G24" s="3"/>
      <c r="H24" s="3"/>
      <c r="J24" s="12"/>
      <c r="K24" s="3"/>
      <c r="L24" s="3"/>
      <c r="O24" s="13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43</v>
      </c>
      <c r="D27" s="42">
        <v>312</v>
      </c>
      <c r="E27" s="12" t="s">
        <v>89</v>
      </c>
      <c r="F27" s="39" t="s">
        <v>64</v>
      </c>
      <c r="G27" s="42">
        <v>1457</v>
      </c>
      <c r="H27" s="42">
        <v>126</v>
      </c>
      <c r="I27" s="12" t="s">
        <v>89</v>
      </c>
      <c r="J27" s="39" t="s">
        <v>64</v>
      </c>
      <c r="K27" s="42">
        <v>1486</v>
      </c>
      <c r="L27" s="42">
        <v>2538</v>
      </c>
      <c r="M27" s="12" t="s">
        <v>89</v>
      </c>
      <c r="O27" s="38" t="s">
        <v>65</v>
      </c>
      <c r="P27" s="38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43</v>
      </c>
      <c r="D28" s="43">
        <f>D27*D16</f>
        <v>321.36</v>
      </c>
      <c r="E28" s="12" t="s">
        <v>90</v>
      </c>
      <c r="F28" s="39" t="s">
        <v>67</v>
      </c>
      <c r="G28" s="43">
        <f>G27*G18</f>
        <v>1457</v>
      </c>
      <c r="H28" s="43">
        <f>H27*H18</f>
        <v>120.96</v>
      </c>
      <c r="I28" s="12" t="s">
        <v>90</v>
      </c>
      <c r="J28" s="39" t="s">
        <v>67</v>
      </c>
      <c r="K28" s="43">
        <f>K27*K18</f>
        <v>1486</v>
      </c>
      <c r="L28" s="43">
        <f>L27*L18</f>
        <v>2614.14</v>
      </c>
      <c r="M28" s="12" t="s">
        <v>90</v>
      </c>
      <c r="N28" s="39" t="s">
        <v>68</v>
      </c>
      <c r="O28" s="46">
        <f>(C16*C27+G18*G27+K18*K27)/1000</f>
        <v>2.9860000000000002</v>
      </c>
      <c r="P28" s="43">
        <f>(C16+G18+K18)*1000</f>
        <v>3000</v>
      </c>
      <c r="Y28" s="12" t="s">
        <v>69</v>
      </c>
      <c r="AA28" s="25">
        <f>0.08*0.08</f>
        <v>6.4000000000000003E-3</v>
      </c>
      <c r="AD28" t="s">
        <v>70</v>
      </c>
      <c r="AE28" s="20">
        <f>MAX(AE32:AE678)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0.27836</v>
      </c>
      <c r="D29" s="80"/>
      <c r="E29" s="12" t="s">
        <v>71</v>
      </c>
      <c r="F29" s="39" t="s">
        <v>72</v>
      </c>
      <c r="G29" s="80">
        <f>(H28-G28)/1000</f>
        <v>-1.3360399999999999</v>
      </c>
      <c r="H29" s="80"/>
      <c r="I29" s="12" t="s">
        <v>71</v>
      </c>
      <c r="J29" s="39" t="s">
        <v>72</v>
      </c>
      <c r="K29" s="80">
        <f>(L28-K28)/1000</f>
        <v>1.1281399999999999</v>
      </c>
      <c r="L29" s="80"/>
      <c r="M29" s="12" t="s">
        <v>71</v>
      </c>
      <c r="N29" s="39" t="s">
        <v>73</v>
      </c>
      <c r="O29" s="46">
        <f>(D16*D27+H18*H27+L18*L27)/1000</f>
        <v>3.05646</v>
      </c>
      <c r="P29" s="43">
        <f>(D16+H18+L18)*1000</f>
        <v>3020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30.000000000000028</v>
      </c>
      <c r="D30" s="80"/>
      <c r="E30" s="12" t="s">
        <v>71</v>
      </c>
      <c r="F30" s="39" t="s">
        <v>76</v>
      </c>
      <c r="G30" s="80">
        <f>(H18-G18)*1000</f>
        <v>-40.000000000000036</v>
      </c>
      <c r="H30" s="80"/>
      <c r="I30" s="12" t="s">
        <v>71</v>
      </c>
      <c r="J30" s="39" t="s">
        <v>76</v>
      </c>
      <c r="K30" s="80">
        <f>(L18-K18)*1000</f>
        <v>30.000000000000028</v>
      </c>
      <c r="L30" s="80"/>
      <c r="M30" s="12" t="s">
        <v>71</v>
      </c>
      <c r="N30" s="39" t="s">
        <v>77</v>
      </c>
      <c r="O30" s="49">
        <f>(O29-O28)/O28</f>
        <v>2.3596784996650952E-2</v>
      </c>
      <c r="P30" s="49">
        <f>(P29-P28)/P28</f>
        <v>6.6666666666666671E-3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ht="19.899999999999999" customHeight="1" x14ac:dyDescent="0.2">
      <c r="C32" s="57">
        <f>_xlfn.STDEV.S(E32,'Batch 2'!E32,'Batch 3'!E32,'Batch 4'!E32,'Batch 5'!E32,'Batch 6'!E32,'Batch 7'!E32,'Batch 8'!E32,'Batch 9'!E32,'Batch 10'!E32)</f>
        <v>2.8053914202874133E-2</v>
      </c>
      <c r="D32" s="58">
        <f>AVERAGE(E32,'Batch 2'!E32,'Batch 3'!E32,'Batch 4'!E32,'Batch 5'!E32,'Batch 6'!E32,'Batch 7'!E32,'Batch 8'!E32,'Batch 9'!E32,'Batch 10'!E32)</f>
        <v>0.21437289188080419</v>
      </c>
      <c r="E32" s="57">
        <f>C29/G29*-1</f>
        <v>0.20834705547738094</v>
      </c>
      <c r="N32" s="2">
        <f>AVERAGE(N35:N500)</f>
        <v>3.9739240506329119</v>
      </c>
      <c r="O32" s="2">
        <f>AVERAGE(O35:O500)</f>
        <v>39.739240506329118</v>
      </c>
      <c r="P32" s="2">
        <f>AVERAGE(P35:P500)</f>
        <v>0.39739240506329132</v>
      </c>
    </row>
    <row r="33" spans="2:18" ht="19.899999999999999" customHeight="1" x14ac:dyDescent="0.2">
      <c r="B33" s="7" t="s">
        <v>7</v>
      </c>
      <c r="C33" s="7" t="s">
        <v>6</v>
      </c>
      <c r="D33" s="7" t="s">
        <v>26</v>
      </c>
      <c r="E33" s="7" t="s">
        <v>8</v>
      </c>
      <c r="F33" s="16" t="s">
        <v>25</v>
      </c>
      <c r="J33" s="7" t="s">
        <v>7</v>
      </c>
      <c r="K33" s="7" t="s">
        <v>6</v>
      </c>
      <c r="L33" s="7" t="s">
        <v>5</v>
      </c>
      <c r="M33" s="7" t="s">
        <v>4</v>
      </c>
      <c r="N33" s="7" t="s">
        <v>3</v>
      </c>
      <c r="O33" s="7" t="s">
        <v>2</v>
      </c>
      <c r="P33" s="7" t="s">
        <v>1</v>
      </c>
      <c r="Q33" s="7" t="s">
        <v>0</v>
      </c>
      <c r="R33" s="7" t="s">
        <v>14</v>
      </c>
    </row>
    <row r="34" spans="2:18" ht="19.899999999999999" customHeight="1" x14ac:dyDescent="0.2">
      <c r="B34" s="17"/>
      <c r="C34" s="14">
        <v>0</v>
      </c>
      <c r="E34" s="6">
        <v>8070</v>
      </c>
      <c r="I34" s="2"/>
      <c r="J34" s="17"/>
      <c r="K34" s="14">
        <v>0</v>
      </c>
      <c r="L34" s="1">
        <v>8600</v>
      </c>
      <c r="M34" s="3">
        <v>0</v>
      </c>
      <c r="N34" s="2">
        <v>0</v>
      </c>
      <c r="O34" s="2" t="e">
        <f t="shared" ref="O34:O97" si="0">N34/M34</f>
        <v>#DIV/0!</v>
      </c>
      <c r="P34" s="2">
        <f t="shared" ref="P34:P97" si="1">M34*N34</f>
        <v>0</v>
      </c>
      <c r="R34" s="11"/>
    </row>
    <row r="35" spans="2:18" ht="19.899999999999999" customHeight="1" x14ac:dyDescent="0.2">
      <c r="B35" s="17"/>
      <c r="C35" s="14">
        <v>1</v>
      </c>
      <c r="E35" s="6">
        <v>8100</v>
      </c>
      <c r="I35" s="14"/>
      <c r="J35" s="17"/>
      <c r="K35" s="14">
        <v>1</v>
      </c>
      <c r="L35" s="1">
        <v>8550</v>
      </c>
      <c r="M35" s="3">
        <v>0.1</v>
      </c>
      <c r="N35" s="2">
        <v>3.89</v>
      </c>
      <c r="O35" s="2">
        <f t="shared" si="0"/>
        <v>38.9</v>
      </c>
      <c r="P35" s="2">
        <f t="shared" si="1"/>
        <v>0.38900000000000001</v>
      </c>
      <c r="Q35" s="2">
        <f t="shared" ref="Q35:Q98" si="2">AVERAGE(P35,P34)*(K35-K34)/60+Q34</f>
        <v>3.2416666666666666E-3</v>
      </c>
      <c r="R35" s="6">
        <f>AVERAGE(M35,M34)*((K35-K34)*60)+R34</f>
        <v>3</v>
      </c>
    </row>
    <row r="36" spans="2:18" ht="19.899999999999999" customHeight="1" x14ac:dyDescent="0.2">
      <c r="B36" s="17"/>
      <c r="C36" s="14">
        <v>2</v>
      </c>
      <c r="E36" s="6">
        <v>8150</v>
      </c>
      <c r="J36" s="17"/>
      <c r="K36" s="14">
        <v>2</v>
      </c>
      <c r="L36" s="1">
        <v>8500</v>
      </c>
      <c r="M36" s="3">
        <v>0.1</v>
      </c>
      <c r="N36" s="2">
        <v>3.88</v>
      </c>
      <c r="O36" s="2">
        <f t="shared" si="0"/>
        <v>38.799999999999997</v>
      </c>
      <c r="P36" s="2">
        <f t="shared" si="1"/>
        <v>0.38800000000000001</v>
      </c>
      <c r="Q36" s="2">
        <f t="shared" si="2"/>
        <v>9.7166666666666669E-3</v>
      </c>
      <c r="R36" s="6">
        <f t="shared" ref="R36:R99" si="3">AVERAGE(M36,M35)*((K36-K35)*60)+R35</f>
        <v>9</v>
      </c>
    </row>
    <row r="37" spans="2:18" ht="19.899999999999999" customHeight="1" x14ac:dyDescent="0.2">
      <c r="B37" s="17"/>
      <c r="C37" s="14">
        <v>3</v>
      </c>
      <c r="E37" s="6">
        <v>8200</v>
      </c>
      <c r="I37" s="2"/>
      <c r="J37" s="17"/>
      <c r="K37" s="14">
        <v>3</v>
      </c>
      <c r="L37" s="1">
        <v>8440</v>
      </c>
      <c r="M37" s="3">
        <v>0.1</v>
      </c>
      <c r="N37" s="2">
        <v>3.82</v>
      </c>
      <c r="O37" s="2">
        <f t="shared" si="0"/>
        <v>38.199999999999996</v>
      </c>
      <c r="P37" s="2">
        <f t="shared" si="1"/>
        <v>0.38200000000000001</v>
      </c>
      <c r="Q37" s="2">
        <f t="shared" si="2"/>
        <v>1.6133333333333333E-2</v>
      </c>
      <c r="R37" s="6">
        <f t="shared" si="3"/>
        <v>15</v>
      </c>
    </row>
    <row r="38" spans="2:18" ht="19.899999999999999" customHeight="1" x14ac:dyDescent="0.2">
      <c r="B38" s="17"/>
      <c r="C38" s="14">
        <v>4</v>
      </c>
      <c r="E38" s="6">
        <v>8240</v>
      </c>
      <c r="I38" s="2"/>
      <c r="J38" s="17"/>
      <c r="K38" s="14">
        <v>4</v>
      </c>
      <c r="L38" s="1">
        <v>8390</v>
      </c>
      <c r="M38" s="3">
        <v>0.1</v>
      </c>
      <c r="N38" s="2">
        <v>3.83</v>
      </c>
      <c r="O38" s="2">
        <f t="shared" si="0"/>
        <v>38.299999999999997</v>
      </c>
      <c r="P38" s="2">
        <f t="shared" si="1"/>
        <v>0.38300000000000001</v>
      </c>
      <c r="Q38" s="2">
        <f t="shared" si="2"/>
        <v>2.2508333333333332E-2</v>
      </c>
      <c r="R38" s="6">
        <f t="shared" si="3"/>
        <v>21</v>
      </c>
    </row>
    <row r="39" spans="2:18" ht="19.899999999999999" customHeight="1" x14ac:dyDescent="0.2">
      <c r="B39" s="17"/>
      <c r="C39" s="14">
        <v>5</v>
      </c>
      <c r="E39" s="6">
        <v>8290</v>
      </c>
      <c r="J39" s="17"/>
      <c r="K39" s="14">
        <v>5</v>
      </c>
      <c r="L39" s="1">
        <v>8340</v>
      </c>
      <c r="M39" s="3">
        <v>0.1</v>
      </c>
      <c r="N39" s="2">
        <v>3.81</v>
      </c>
      <c r="O39" s="2">
        <f t="shared" si="0"/>
        <v>38.1</v>
      </c>
      <c r="P39" s="2">
        <f t="shared" si="1"/>
        <v>0.38100000000000001</v>
      </c>
      <c r="Q39" s="2">
        <f t="shared" si="2"/>
        <v>2.8874999999999998E-2</v>
      </c>
      <c r="R39" s="6">
        <f t="shared" si="3"/>
        <v>27</v>
      </c>
    </row>
    <row r="40" spans="2:18" ht="19.899999999999999" customHeight="1" x14ac:dyDescent="0.2">
      <c r="B40" s="17"/>
      <c r="C40" s="14">
        <v>6</v>
      </c>
      <c r="E40" s="6">
        <v>8340</v>
      </c>
      <c r="J40" s="17"/>
      <c r="K40" s="14">
        <v>6</v>
      </c>
      <c r="L40" s="1">
        <v>8310</v>
      </c>
      <c r="M40" s="3">
        <v>0.1</v>
      </c>
      <c r="N40" s="2">
        <v>3.81</v>
      </c>
      <c r="O40" s="2">
        <f t="shared" si="0"/>
        <v>38.1</v>
      </c>
      <c r="P40" s="2">
        <f t="shared" si="1"/>
        <v>0.38100000000000001</v>
      </c>
      <c r="Q40" s="2">
        <f t="shared" si="2"/>
        <v>3.5224999999999999E-2</v>
      </c>
      <c r="R40" s="6">
        <f t="shared" si="3"/>
        <v>33</v>
      </c>
    </row>
    <row r="41" spans="2:18" ht="19.899999999999999" customHeight="1" x14ac:dyDescent="0.2">
      <c r="B41" s="17"/>
      <c r="C41" s="14">
        <v>7</v>
      </c>
      <c r="E41" s="6">
        <v>8380</v>
      </c>
      <c r="J41" s="17"/>
      <c r="K41" s="14">
        <v>7</v>
      </c>
      <c r="L41" s="1">
        <v>8250</v>
      </c>
      <c r="M41" s="3">
        <v>0.1</v>
      </c>
      <c r="N41" s="2">
        <v>3.78</v>
      </c>
      <c r="O41" s="2">
        <f t="shared" si="0"/>
        <v>37.799999999999997</v>
      </c>
      <c r="P41" s="2">
        <f t="shared" si="1"/>
        <v>0.378</v>
      </c>
      <c r="Q41" s="2">
        <f t="shared" si="2"/>
        <v>4.1549999999999997E-2</v>
      </c>
      <c r="R41" s="6">
        <f t="shared" si="3"/>
        <v>39</v>
      </c>
    </row>
    <row r="42" spans="2:18" ht="19.899999999999999" customHeight="1" x14ac:dyDescent="0.2">
      <c r="B42" s="17"/>
      <c r="C42" s="14">
        <v>8</v>
      </c>
      <c r="E42" s="6">
        <v>8430</v>
      </c>
      <c r="J42" s="17"/>
      <c r="K42" s="14">
        <v>8</v>
      </c>
      <c r="L42" s="1">
        <v>8200</v>
      </c>
      <c r="M42" s="3">
        <v>0.1</v>
      </c>
      <c r="N42" s="2">
        <v>3.78</v>
      </c>
      <c r="O42" s="2">
        <f t="shared" si="0"/>
        <v>37.799999999999997</v>
      </c>
      <c r="P42" s="2">
        <f t="shared" si="1"/>
        <v>0.378</v>
      </c>
      <c r="Q42" s="2">
        <f t="shared" si="2"/>
        <v>4.7849999999999997E-2</v>
      </c>
      <c r="R42" s="6">
        <f t="shared" si="3"/>
        <v>45</v>
      </c>
    </row>
    <row r="43" spans="2:18" ht="19.899999999999999" customHeight="1" x14ac:dyDescent="0.2">
      <c r="B43" s="17"/>
      <c r="C43" s="14">
        <v>9</v>
      </c>
      <c r="E43" s="6">
        <v>8480</v>
      </c>
      <c r="J43" s="17"/>
      <c r="K43" s="14">
        <v>9</v>
      </c>
      <c r="L43" s="1">
        <v>8140</v>
      </c>
      <c r="M43" s="3">
        <v>0.1</v>
      </c>
      <c r="N43" s="2">
        <v>3.72</v>
      </c>
      <c r="O43" s="2">
        <f t="shared" si="0"/>
        <v>37.200000000000003</v>
      </c>
      <c r="P43" s="2">
        <f t="shared" si="1"/>
        <v>0.37200000000000005</v>
      </c>
      <c r="Q43" s="2">
        <f t="shared" si="2"/>
        <v>5.4099999999999995E-2</v>
      </c>
      <c r="R43" s="6">
        <f t="shared" si="3"/>
        <v>51</v>
      </c>
    </row>
    <row r="44" spans="2:18" ht="19.899999999999999" customHeight="1" x14ac:dyDescent="0.2">
      <c r="B44" s="17"/>
      <c r="C44" s="14">
        <v>10</v>
      </c>
      <c r="E44" s="6">
        <v>8520</v>
      </c>
      <c r="J44" s="17"/>
      <c r="K44" s="14">
        <v>10</v>
      </c>
      <c r="L44" s="1">
        <v>8090</v>
      </c>
      <c r="M44" s="3">
        <v>0.1</v>
      </c>
      <c r="N44" s="2">
        <v>3.72</v>
      </c>
      <c r="O44" s="2">
        <f t="shared" si="0"/>
        <v>37.200000000000003</v>
      </c>
      <c r="P44" s="2">
        <f t="shared" si="1"/>
        <v>0.37200000000000005</v>
      </c>
      <c r="Q44" s="2">
        <f t="shared" si="2"/>
        <v>6.0299999999999992E-2</v>
      </c>
      <c r="R44" s="6">
        <f t="shared" si="3"/>
        <v>57</v>
      </c>
    </row>
    <row r="45" spans="2:18" ht="19.899999999999999" customHeight="1" x14ac:dyDescent="0.2">
      <c r="B45" s="17"/>
      <c r="C45" s="14">
        <v>11</v>
      </c>
      <c r="E45" s="6">
        <v>8560</v>
      </c>
      <c r="J45" s="17"/>
      <c r="K45" s="14">
        <v>11</v>
      </c>
      <c r="L45" s="1">
        <v>8050</v>
      </c>
      <c r="M45" s="3">
        <v>0.1</v>
      </c>
      <c r="N45" s="2">
        <v>3.7050000000000001</v>
      </c>
      <c r="O45" s="2">
        <f t="shared" si="0"/>
        <v>37.049999999999997</v>
      </c>
      <c r="P45" s="2">
        <f t="shared" si="1"/>
        <v>0.37050000000000005</v>
      </c>
      <c r="Q45" s="2">
        <f t="shared" si="2"/>
        <v>6.6487499999999991E-2</v>
      </c>
      <c r="R45" s="6">
        <f t="shared" si="3"/>
        <v>63</v>
      </c>
    </row>
    <row r="46" spans="2:18" ht="19.899999999999999" customHeight="1" x14ac:dyDescent="0.2">
      <c r="B46" s="17"/>
      <c r="C46" s="14">
        <v>12</v>
      </c>
      <c r="E46" s="6">
        <v>8610</v>
      </c>
      <c r="J46" s="17"/>
      <c r="K46" s="14">
        <v>12</v>
      </c>
      <c r="L46" s="1">
        <v>8000</v>
      </c>
      <c r="M46" s="3">
        <v>0.1</v>
      </c>
      <c r="N46" s="2">
        <v>3.7050000000000001</v>
      </c>
      <c r="O46" s="2">
        <f t="shared" si="0"/>
        <v>37.049999999999997</v>
      </c>
      <c r="P46" s="2">
        <f t="shared" si="1"/>
        <v>0.37050000000000005</v>
      </c>
      <c r="Q46" s="2">
        <f t="shared" si="2"/>
        <v>7.2662499999999991E-2</v>
      </c>
      <c r="R46" s="6">
        <f t="shared" si="3"/>
        <v>69</v>
      </c>
    </row>
    <row r="47" spans="2:18" ht="19.899999999999999" customHeight="1" x14ac:dyDescent="0.2">
      <c r="B47" s="17"/>
      <c r="C47" s="14">
        <v>13</v>
      </c>
      <c r="E47" s="6">
        <v>8650</v>
      </c>
      <c r="J47" s="17"/>
      <c r="K47" s="14">
        <v>13</v>
      </c>
      <c r="L47" s="1">
        <v>7950</v>
      </c>
      <c r="M47" s="3">
        <v>0.1</v>
      </c>
      <c r="N47" s="2">
        <v>3.69</v>
      </c>
      <c r="O47" s="2">
        <f t="shared" si="0"/>
        <v>36.9</v>
      </c>
      <c r="P47" s="2">
        <f t="shared" si="1"/>
        <v>0.36899999999999999</v>
      </c>
      <c r="Q47" s="2">
        <f t="shared" si="2"/>
        <v>7.8824999999999992E-2</v>
      </c>
      <c r="R47" s="6">
        <f t="shared" si="3"/>
        <v>75</v>
      </c>
    </row>
    <row r="48" spans="2:18" ht="19.899999999999999" customHeight="1" x14ac:dyDescent="0.2">
      <c r="B48" s="17"/>
      <c r="C48" s="14">
        <v>14</v>
      </c>
      <c r="E48" s="6">
        <v>8690</v>
      </c>
      <c r="J48" s="17"/>
      <c r="K48" s="14">
        <v>14</v>
      </c>
      <c r="L48" s="1">
        <v>7890</v>
      </c>
      <c r="M48" s="3">
        <v>0.1</v>
      </c>
      <c r="N48" s="2">
        <v>3.6950000000000003</v>
      </c>
      <c r="O48" s="2">
        <f t="shared" si="0"/>
        <v>36.950000000000003</v>
      </c>
      <c r="P48" s="2">
        <f t="shared" si="1"/>
        <v>0.36950000000000005</v>
      </c>
      <c r="Q48" s="2">
        <f t="shared" si="2"/>
        <v>8.4979166666666661E-2</v>
      </c>
      <c r="R48" s="6">
        <f t="shared" si="3"/>
        <v>81</v>
      </c>
    </row>
    <row r="49" spans="2:18" ht="19.899999999999999" customHeight="1" x14ac:dyDescent="0.2">
      <c r="B49" s="17"/>
      <c r="C49" s="14">
        <v>15</v>
      </c>
      <c r="E49" s="6">
        <v>8740</v>
      </c>
      <c r="J49" s="17"/>
      <c r="K49" s="14">
        <v>15</v>
      </c>
      <c r="L49" s="1">
        <v>7850</v>
      </c>
      <c r="M49" s="3">
        <v>0.1</v>
      </c>
      <c r="N49" s="2">
        <v>3.6799999999999997</v>
      </c>
      <c r="O49" s="2">
        <f t="shared" si="0"/>
        <v>36.799999999999997</v>
      </c>
      <c r="P49" s="2">
        <f t="shared" si="1"/>
        <v>0.36799999999999999</v>
      </c>
      <c r="Q49" s="2">
        <f t="shared" si="2"/>
        <v>9.1124999999999998E-2</v>
      </c>
      <c r="R49" s="6">
        <f t="shared" si="3"/>
        <v>87</v>
      </c>
    </row>
    <row r="50" spans="2:18" ht="19.899999999999999" customHeight="1" x14ac:dyDescent="0.2">
      <c r="B50" s="17"/>
      <c r="C50" s="14">
        <v>16</v>
      </c>
      <c r="E50" s="6">
        <v>8780</v>
      </c>
      <c r="J50" s="17"/>
      <c r="K50" s="14">
        <v>16</v>
      </c>
      <c r="L50" s="1">
        <v>7800</v>
      </c>
      <c r="M50" s="3">
        <v>0.1</v>
      </c>
      <c r="N50" s="2">
        <v>3.6900000000000004</v>
      </c>
      <c r="O50" s="2">
        <f t="shared" si="0"/>
        <v>36.9</v>
      </c>
      <c r="P50" s="2">
        <f t="shared" si="1"/>
        <v>0.36900000000000005</v>
      </c>
      <c r="Q50" s="2">
        <f t="shared" si="2"/>
        <v>9.7266666666666668E-2</v>
      </c>
      <c r="R50" s="6">
        <f t="shared" si="3"/>
        <v>93</v>
      </c>
    </row>
    <row r="51" spans="2:18" ht="19.899999999999999" customHeight="1" x14ac:dyDescent="0.2">
      <c r="B51" s="17"/>
      <c r="C51" s="14">
        <v>17</v>
      </c>
      <c r="E51" s="6">
        <v>8830</v>
      </c>
      <c r="J51" s="17"/>
      <c r="K51" s="14">
        <v>17</v>
      </c>
      <c r="L51" s="1">
        <v>7740</v>
      </c>
      <c r="M51" s="3">
        <v>0.1</v>
      </c>
      <c r="N51" s="2">
        <v>3.6850000000000001</v>
      </c>
      <c r="O51" s="2">
        <f t="shared" si="0"/>
        <v>36.85</v>
      </c>
      <c r="P51" s="2">
        <f t="shared" si="1"/>
        <v>0.36850000000000005</v>
      </c>
      <c r="Q51" s="2">
        <f t="shared" si="2"/>
        <v>0.1034125</v>
      </c>
      <c r="R51" s="6">
        <f t="shared" si="3"/>
        <v>99</v>
      </c>
    </row>
    <row r="52" spans="2:18" ht="19.899999999999999" customHeight="1" x14ac:dyDescent="0.2">
      <c r="B52" s="17"/>
      <c r="C52" s="14">
        <v>18</v>
      </c>
      <c r="E52" s="6">
        <v>8870</v>
      </c>
      <c r="J52" s="17"/>
      <c r="K52" s="14">
        <v>18</v>
      </c>
      <c r="L52" s="1">
        <v>7690</v>
      </c>
      <c r="M52" s="3">
        <v>0.1</v>
      </c>
      <c r="N52" s="2">
        <v>3.6500000000000004</v>
      </c>
      <c r="O52" s="2">
        <f t="shared" si="0"/>
        <v>36.5</v>
      </c>
      <c r="P52" s="2">
        <f t="shared" si="1"/>
        <v>0.36500000000000005</v>
      </c>
      <c r="Q52" s="2">
        <f t="shared" si="2"/>
        <v>0.10952500000000001</v>
      </c>
      <c r="R52" s="6">
        <f t="shared" si="3"/>
        <v>105</v>
      </c>
    </row>
    <row r="53" spans="2:18" ht="19.899999999999999" customHeight="1" x14ac:dyDescent="0.2">
      <c r="B53" s="17"/>
      <c r="C53" s="14">
        <v>19</v>
      </c>
      <c r="E53" s="6">
        <v>8910</v>
      </c>
      <c r="J53" s="17"/>
      <c r="K53" s="14">
        <v>19</v>
      </c>
      <c r="L53" s="1">
        <v>7640</v>
      </c>
      <c r="M53" s="3">
        <v>0.1</v>
      </c>
      <c r="N53" s="2">
        <v>3.64</v>
      </c>
      <c r="O53" s="2">
        <f t="shared" si="0"/>
        <v>36.4</v>
      </c>
      <c r="P53" s="2">
        <f t="shared" si="1"/>
        <v>0.36400000000000005</v>
      </c>
      <c r="Q53" s="2">
        <f t="shared" si="2"/>
        <v>0.11560000000000001</v>
      </c>
      <c r="R53" s="6">
        <f t="shared" si="3"/>
        <v>111</v>
      </c>
    </row>
    <row r="54" spans="2:18" ht="19.899999999999999" customHeight="1" x14ac:dyDescent="0.2">
      <c r="B54" s="17"/>
      <c r="C54" s="14">
        <v>20</v>
      </c>
      <c r="E54" s="6">
        <v>8960</v>
      </c>
      <c r="J54" s="17"/>
      <c r="K54" s="14">
        <v>20</v>
      </c>
      <c r="L54" s="1">
        <v>7580</v>
      </c>
      <c r="M54" s="3">
        <v>0.1</v>
      </c>
      <c r="N54" s="2">
        <v>3.6633333333333336</v>
      </c>
      <c r="O54" s="2">
        <f t="shared" si="0"/>
        <v>36.633333333333333</v>
      </c>
      <c r="P54" s="2">
        <f t="shared" si="1"/>
        <v>0.3663333333333334</v>
      </c>
      <c r="Q54" s="2">
        <f t="shared" si="2"/>
        <v>0.12168611111111112</v>
      </c>
      <c r="R54" s="6">
        <f t="shared" si="3"/>
        <v>117</v>
      </c>
    </row>
    <row r="55" spans="2:18" ht="19.899999999999999" customHeight="1" x14ac:dyDescent="0.2">
      <c r="B55" s="17"/>
      <c r="C55" s="14">
        <v>21</v>
      </c>
      <c r="E55" s="6">
        <v>9000</v>
      </c>
      <c r="J55" s="17"/>
      <c r="K55" s="14">
        <v>21</v>
      </c>
      <c r="L55" s="1">
        <v>7530</v>
      </c>
      <c r="M55" s="3">
        <v>0.1</v>
      </c>
      <c r="N55" s="2">
        <v>3.64</v>
      </c>
      <c r="O55" s="2">
        <f t="shared" si="0"/>
        <v>36.4</v>
      </c>
      <c r="P55" s="2">
        <f t="shared" si="1"/>
        <v>0.36400000000000005</v>
      </c>
      <c r="Q55" s="2">
        <f t="shared" si="2"/>
        <v>0.12777222222222223</v>
      </c>
      <c r="R55" s="6">
        <f t="shared" si="3"/>
        <v>123</v>
      </c>
    </row>
    <row r="56" spans="2:18" ht="19.899999999999999" customHeight="1" x14ac:dyDescent="0.2">
      <c r="B56" s="17"/>
      <c r="C56" s="14">
        <v>22</v>
      </c>
      <c r="E56" s="6">
        <v>9040</v>
      </c>
      <c r="J56" s="17"/>
      <c r="K56" s="14">
        <v>22</v>
      </c>
      <c r="L56" s="1">
        <v>7480</v>
      </c>
      <c r="M56" s="3">
        <v>0.1</v>
      </c>
      <c r="N56" s="2">
        <v>3.64</v>
      </c>
      <c r="O56" s="2">
        <f t="shared" si="0"/>
        <v>36.4</v>
      </c>
      <c r="P56" s="2">
        <f t="shared" si="1"/>
        <v>0.36400000000000005</v>
      </c>
      <c r="Q56" s="2">
        <f t="shared" si="2"/>
        <v>0.1338388888888889</v>
      </c>
      <c r="R56" s="6">
        <f t="shared" si="3"/>
        <v>129</v>
      </c>
    </row>
    <row r="57" spans="2:18" ht="19.899999999999999" customHeight="1" x14ac:dyDescent="0.2">
      <c r="B57" s="17"/>
      <c r="C57" s="14">
        <v>23</v>
      </c>
      <c r="E57" s="6">
        <v>9090</v>
      </c>
      <c r="J57" s="17"/>
      <c r="K57" s="14">
        <v>23</v>
      </c>
      <c r="L57" s="1">
        <v>7440</v>
      </c>
      <c r="M57" s="3">
        <v>0.1</v>
      </c>
      <c r="N57" s="2">
        <v>3.6366666666666667</v>
      </c>
      <c r="O57" s="2">
        <f t="shared" si="0"/>
        <v>36.366666666666667</v>
      </c>
      <c r="P57" s="2">
        <f t="shared" si="1"/>
        <v>0.36366666666666669</v>
      </c>
      <c r="Q57" s="2">
        <f t="shared" si="2"/>
        <v>0.13990277777777779</v>
      </c>
      <c r="R57" s="6">
        <f t="shared" si="3"/>
        <v>135</v>
      </c>
    </row>
    <row r="58" spans="2:18" ht="19.899999999999999" customHeight="1" x14ac:dyDescent="0.2">
      <c r="B58" s="17"/>
      <c r="C58" s="14">
        <v>24</v>
      </c>
      <c r="E58" s="6">
        <v>9130</v>
      </c>
      <c r="J58" s="17"/>
      <c r="K58" s="14">
        <v>24</v>
      </c>
      <c r="L58" s="1">
        <v>7390</v>
      </c>
      <c r="M58" s="3">
        <v>0.1</v>
      </c>
      <c r="N58" s="2">
        <v>3.625</v>
      </c>
      <c r="O58" s="2">
        <f t="shared" si="0"/>
        <v>36.25</v>
      </c>
      <c r="P58" s="2">
        <f t="shared" si="1"/>
        <v>0.36250000000000004</v>
      </c>
      <c r="Q58" s="2">
        <f t="shared" si="2"/>
        <v>0.14595416666666669</v>
      </c>
      <c r="R58" s="6">
        <f t="shared" si="3"/>
        <v>141</v>
      </c>
    </row>
    <row r="59" spans="2:18" ht="19.899999999999999" customHeight="1" x14ac:dyDescent="0.2">
      <c r="B59" s="17"/>
      <c r="C59" s="14">
        <v>25</v>
      </c>
      <c r="E59" s="6">
        <v>9170</v>
      </c>
      <c r="J59" s="17"/>
      <c r="K59" s="14">
        <v>25</v>
      </c>
      <c r="L59" s="1">
        <v>7330</v>
      </c>
      <c r="M59" s="3">
        <v>0.1</v>
      </c>
      <c r="N59" s="2">
        <v>3.6349999999999998</v>
      </c>
      <c r="O59" s="2">
        <f t="shared" si="0"/>
        <v>36.349999999999994</v>
      </c>
      <c r="P59" s="2">
        <f t="shared" si="1"/>
        <v>0.36349999999999999</v>
      </c>
      <c r="Q59" s="2">
        <f t="shared" si="2"/>
        <v>0.15200416666666669</v>
      </c>
      <c r="R59" s="6">
        <f t="shared" si="3"/>
        <v>147</v>
      </c>
    </row>
    <row r="60" spans="2:18" ht="19.899999999999999" customHeight="1" x14ac:dyDescent="0.2">
      <c r="B60" s="17"/>
      <c r="C60" s="14">
        <v>26</v>
      </c>
      <c r="E60" s="6">
        <v>9220</v>
      </c>
      <c r="J60" s="17"/>
      <c r="K60" s="14">
        <v>26</v>
      </c>
      <c r="L60" s="1">
        <v>7280</v>
      </c>
      <c r="M60" s="3">
        <v>0.1</v>
      </c>
      <c r="N60" s="2">
        <v>3.625</v>
      </c>
      <c r="O60" s="2">
        <f t="shared" si="0"/>
        <v>36.25</v>
      </c>
      <c r="P60" s="2">
        <f t="shared" si="1"/>
        <v>0.36250000000000004</v>
      </c>
      <c r="Q60" s="2">
        <f t="shared" si="2"/>
        <v>0.15805416666666669</v>
      </c>
      <c r="R60" s="6">
        <f t="shared" si="3"/>
        <v>153</v>
      </c>
    </row>
    <row r="61" spans="2:18" ht="19.899999999999999" customHeight="1" x14ac:dyDescent="0.2">
      <c r="B61" s="17"/>
      <c r="C61" s="14">
        <v>27</v>
      </c>
      <c r="E61" s="6">
        <v>9260</v>
      </c>
      <c r="J61" s="17"/>
      <c r="K61" s="14">
        <v>27</v>
      </c>
      <c r="L61" s="1">
        <v>7250</v>
      </c>
      <c r="M61" s="3">
        <v>0.1</v>
      </c>
      <c r="N61" s="2">
        <v>3.61</v>
      </c>
      <c r="O61" s="2">
        <f t="shared" si="0"/>
        <v>36.099999999999994</v>
      </c>
      <c r="P61" s="2">
        <f t="shared" si="1"/>
        <v>0.36099999999999999</v>
      </c>
      <c r="Q61" s="2">
        <f t="shared" si="2"/>
        <v>0.16408333333333336</v>
      </c>
      <c r="R61" s="6">
        <f t="shared" si="3"/>
        <v>159</v>
      </c>
    </row>
    <row r="62" spans="2:18" ht="19.899999999999999" customHeight="1" x14ac:dyDescent="0.2">
      <c r="B62" s="17"/>
      <c r="C62" s="14">
        <v>28</v>
      </c>
      <c r="E62" s="6">
        <v>9310</v>
      </c>
      <c r="J62" s="17"/>
      <c r="K62" s="14">
        <v>28</v>
      </c>
      <c r="L62" s="1">
        <v>7190</v>
      </c>
      <c r="M62" s="3">
        <v>0.1</v>
      </c>
      <c r="N62" s="2">
        <v>3.625</v>
      </c>
      <c r="O62" s="2">
        <f t="shared" si="0"/>
        <v>36.25</v>
      </c>
      <c r="P62" s="2">
        <f t="shared" si="1"/>
        <v>0.36250000000000004</v>
      </c>
      <c r="Q62" s="2">
        <f t="shared" si="2"/>
        <v>0.17011250000000003</v>
      </c>
      <c r="R62" s="6">
        <f t="shared" si="3"/>
        <v>165</v>
      </c>
    </row>
    <row r="63" spans="2:18" ht="19.899999999999999" customHeight="1" x14ac:dyDescent="0.2">
      <c r="B63" s="17"/>
      <c r="C63" s="14">
        <v>29</v>
      </c>
      <c r="E63" s="6">
        <v>9350</v>
      </c>
      <c r="J63" s="17"/>
      <c r="K63" s="14">
        <v>29</v>
      </c>
      <c r="L63" s="1">
        <v>7150</v>
      </c>
      <c r="M63" s="3">
        <v>0.1</v>
      </c>
      <c r="N63" s="2">
        <v>3.605</v>
      </c>
      <c r="O63" s="2">
        <f t="shared" si="0"/>
        <v>36.049999999999997</v>
      </c>
      <c r="P63" s="2">
        <f t="shared" si="1"/>
        <v>0.36050000000000004</v>
      </c>
      <c r="Q63" s="2">
        <f t="shared" si="2"/>
        <v>0.17613750000000003</v>
      </c>
      <c r="R63" s="6">
        <f t="shared" si="3"/>
        <v>171</v>
      </c>
    </row>
    <row r="64" spans="2:18" ht="19.899999999999999" customHeight="1" x14ac:dyDescent="0.2">
      <c r="B64" s="17"/>
      <c r="C64" s="14">
        <v>30</v>
      </c>
      <c r="E64" s="6">
        <v>9390</v>
      </c>
      <c r="J64" s="17"/>
      <c r="K64" s="14">
        <v>30</v>
      </c>
      <c r="L64" s="1">
        <v>7100</v>
      </c>
      <c r="M64" s="3">
        <v>0.1</v>
      </c>
      <c r="N64" s="2">
        <v>3.6100000000000003</v>
      </c>
      <c r="O64" s="2">
        <f t="shared" si="0"/>
        <v>36.1</v>
      </c>
      <c r="P64" s="2">
        <f t="shared" si="1"/>
        <v>0.36100000000000004</v>
      </c>
      <c r="Q64" s="2">
        <f t="shared" si="2"/>
        <v>0.18215000000000003</v>
      </c>
      <c r="R64" s="6">
        <f t="shared" si="3"/>
        <v>177</v>
      </c>
    </row>
    <row r="65" spans="2:18" ht="19.899999999999999" customHeight="1" x14ac:dyDescent="0.2">
      <c r="B65" s="17"/>
      <c r="C65" s="14">
        <v>31</v>
      </c>
      <c r="E65" s="6">
        <v>9440</v>
      </c>
      <c r="J65" s="17"/>
      <c r="K65" s="14">
        <v>31</v>
      </c>
      <c r="L65" s="1">
        <v>7040</v>
      </c>
      <c r="M65" s="3">
        <v>0.1</v>
      </c>
      <c r="N65" s="2">
        <v>3.5949999999999998</v>
      </c>
      <c r="O65" s="2">
        <f t="shared" si="0"/>
        <v>35.949999999999996</v>
      </c>
      <c r="P65" s="2">
        <f t="shared" si="1"/>
        <v>0.35949999999999999</v>
      </c>
      <c r="Q65" s="2">
        <f t="shared" si="2"/>
        <v>0.18815416666666671</v>
      </c>
      <c r="R65" s="6">
        <f t="shared" si="3"/>
        <v>183</v>
      </c>
    </row>
    <row r="66" spans="2:18" ht="19.899999999999999" customHeight="1" x14ac:dyDescent="0.2">
      <c r="B66" s="17"/>
      <c r="C66" s="14">
        <v>32</v>
      </c>
      <c r="E66" s="6">
        <v>9480</v>
      </c>
      <c r="J66" s="17"/>
      <c r="K66" s="14">
        <v>32</v>
      </c>
      <c r="L66" s="1">
        <v>7000</v>
      </c>
      <c r="M66" s="3">
        <v>0.1</v>
      </c>
      <c r="N66" s="2">
        <v>3.605</v>
      </c>
      <c r="O66" s="2">
        <f t="shared" si="0"/>
        <v>36.049999999999997</v>
      </c>
      <c r="P66" s="2">
        <f t="shared" si="1"/>
        <v>0.36050000000000004</v>
      </c>
      <c r="Q66" s="2">
        <f t="shared" si="2"/>
        <v>0.19415416666666671</v>
      </c>
      <c r="R66" s="6">
        <f t="shared" si="3"/>
        <v>189</v>
      </c>
    </row>
    <row r="67" spans="2:18" ht="19.899999999999999" customHeight="1" x14ac:dyDescent="0.2">
      <c r="B67" s="17"/>
      <c r="C67" s="14">
        <v>33</v>
      </c>
      <c r="E67" s="6">
        <v>9520</v>
      </c>
      <c r="J67" s="17"/>
      <c r="K67" s="14">
        <v>33</v>
      </c>
      <c r="L67" s="1">
        <v>6950</v>
      </c>
      <c r="M67" s="3">
        <v>0.1</v>
      </c>
      <c r="N67" s="2">
        <v>3.5999999999999996</v>
      </c>
      <c r="O67" s="2">
        <f t="shared" si="0"/>
        <v>35.999999999999993</v>
      </c>
      <c r="P67" s="2">
        <f t="shared" si="1"/>
        <v>0.36</v>
      </c>
      <c r="Q67" s="2">
        <f t="shared" si="2"/>
        <v>0.20015833333333338</v>
      </c>
      <c r="R67" s="6">
        <f t="shared" si="3"/>
        <v>195</v>
      </c>
    </row>
    <row r="68" spans="2:18" ht="19.899999999999999" customHeight="1" x14ac:dyDescent="0.2">
      <c r="B68" s="17"/>
      <c r="C68" s="14">
        <v>34</v>
      </c>
      <c r="E68" s="6">
        <v>9560</v>
      </c>
      <c r="J68" s="17"/>
      <c r="K68" s="14">
        <v>34</v>
      </c>
      <c r="L68" s="1">
        <v>6910</v>
      </c>
      <c r="M68" s="3">
        <v>0.1</v>
      </c>
      <c r="N68" s="2">
        <v>3.58</v>
      </c>
      <c r="O68" s="2">
        <f t="shared" si="0"/>
        <v>35.799999999999997</v>
      </c>
      <c r="P68" s="2">
        <f t="shared" si="1"/>
        <v>0.35800000000000004</v>
      </c>
      <c r="Q68" s="2">
        <f t="shared" si="2"/>
        <v>0.20614166666666672</v>
      </c>
      <c r="R68" s="6">
        <f t="shared" si="3"/>
        <v>201</v>
      </c>
    </row>
    <row r="69" spans="2:18" ht="19.899999999999999" customHeight="1" x14ac:dyDescent="0.2">
      <c r="B69" s="17"/>
      <c r="C69" s="14">
        <v>35</v>
      </c>
      <c r="E69" s="6">
        <v>9610</v>
      </c>
      <c r="J69" s="17"/>
      <c r="K69" s="14">
        <v>35</v>
      </c>
      <c r="L69" s="1">
        <v>6860</v>
      </c>
      <c r="M69" s="3">
        <v>0.1</v>
      </c>
      <c r="N69" s="2">
        <v>3.6</v>
      </c>
      <c r="O69" s="2">
        <f t="shared" si="0"/>
        <v>36</v>
      </c>
      <c r="P69" s="2">
        <f t="shared" si="1"/>
        <v>0.36000000000000004</v>
      </c>
      <c r="Q69" s="2">
        <f t="shared" si="2"/>
        <v>0.21212500000000006</v>
      </c>
      <c r="R69" s="6">
        <f t="shared" si="3"/>
        <v>207</v>
      </c>
    </row>
    <row r="70" spans="2:18" ht="19.899999999999999" customHeight="1" x14ac:dyDescent="0.2">
      <c r="B70" s="17"/>
      <c r="C70" s="14">
        <v>36</v>
      </c>
      <c r="E70" s="6">
        <v>9650</v>
      </c>
      <c r="J70" s="17"/>
      <c r="K70" s="14">
        <v>36</v>
      </c>
      <c r="L70" s="1">
        <v>6810</v>
      </c>
      <c r="M70" s="3">
        <v>0.1</v>
      </c>
      <c r="N70" s="2">
        <v>3.59</v>
      </c>
      <c r="O70" s="2">
        <f t="shared" si="0"/>
        <v>35.9</v>
      </c>
      <c r="P70" s="2">
        <f t="shared" si="1"/>
        <v>0.35899999999999999</v>
      </c>
      <c r="Q70" s="2">
        <f t="shared" si="2"/>
        <v>0.21811666666666674</v>
      </c>
      <c r="R70" s="6">
        <f t="shared" si="3"/>
        <v>213</v>
      </c>
    </row>
    <row r="71" spans="2:18" ht="19.899999999999999" customHeight="1" x14ac:dyDescent="0.2">
      <c r="B71" s="17"/>
      <c r="C71" s="14">
        <v>37</v>
      </c>
      <c r="E71" s="6">
        <v>9690</v>
      </c>
      <c r="J71" s="17"/>
      <c r="K71" s="14">
        <v>37</v>
      </c>
      <c r="L71" s="1">
        <v>6770</v>
      </c>
      <c r="M71" s="3">
        <v>0.1</v>
      </c>
      <c r="N71" s="2">
        <v>3.6</v>
      </c>
      <c r="O71" s="2">
        <f t="shared" si="0"/>
        <v>36</v>
      </c>
      <c r="P71" s="2">
        <f t="shared" si="1"/>
        <v>0.36000000000000004</v>
      </c>
      <c r="Q71" s="2">
        <f t="shared" si="2"/>
        <v>0.22410833333333341</v>
      </c>
      <c r="R71" s="6">
        <f t="shared" si="3"/>
        <v>219</v>
      </c>
    </row>
    <row r="72" spans="2:18" ht="19.899999999999999" customHeight="1" x14ac:dyDescent="0.2">
      <c r="B72" s="17"/>
      <c r="C72" s="14">
        <v>38</v>
      </c>
      <c r="E72" s="6">
        <v>9730</v>
      </c>
      <c r="J72" s="17"/>
      <c r="K72" s="14">
        <v>38</v>
      </c>
      <c r="L72" s="1">
        <v>6720</v>
      </c>
      <c r="M72" s="3">
        <v>0.1</v>
      </c>
      <c r="N72" s="2">
        <v>3.57</v>
      </c>
      <c r="O72" s="2">
        <f t="shared" si="0"/>
        <v>35.699999999999996</v>
      </c>
      <c r="P72" s="2">
        <f t="shared" si="1"/>
        <v>0.35699999999999998</v>
      </c>
      <c r="Q72" s="2">
        <f t="shared" si="2"/>
        <v>0.23008333333333342</v>
      </c>
      <c r="R72" s="6">
        <f t="shared" si="3"/>
        <v>225</v>
      </c>
    </row>
    <row r="73" spans="2:18" ht="19.899999999999999" customHeight="1" x14ac:dyDescent="0.2">
      <c r="B73" s="17"/>
      <c r="C73" s="14">
        <v>39</v>
      </c>
      <c r="E73" s="6">
        <v>9770</v>
      </c>
      <c r="J73" s="17"/>
      <c r="K73" s="14">
        <v>39</v>
      </c>
      <c r="L73" s="1">
        <v>6670</v>
      </c>
      <c r="M73" s="3">
        <v>0.1</v>
      </c>
      <c r="N73" s="2">
        <v>3.58</v>
      </c>
      <c r="O73" s="2">
        <f t="shared" si="0"/>
        <v>35.799999999999997</v>
      </c>
      <c r="P73" s="2">
        <f t="shared" si="1"/>
        <v>0.35800000000000004</v>
      </c>
      <c r="Q73" s="2">
        <f t="shared" si="2"/>
        <v>0.23604166666666676</v>
      </c>
      <c r="R73" s="6">
        <f t="shared" si="3"/>
        <v>231</v>
      </c>
    </row>
    <row r="74" spans="2:18" ht="19.899999999999999" customHeight="1" x14ac:dyDescent="0.2">
      <c r="B74" s="17"/>
      <c r="C74" s="14">
        <v>40</v>
      </c>
      <c r="E74" s="6">
        <v>9810</v>
      </c>
      <c r="J74" s="17"/>
      <c r="K74" s="14">
        <v>40</v>
      </c>
      <c r="L74" s="1">
        <v>6620</v>
      </c>
      <c r="M74" s="3">
        <v>0.1</v>
      </c>
      <c r="N74" s="2">
        <v>3.59</v>
      </c>
      <c r="O74" s="2">
        <f t="shared" si="0"/>
        <v>35.9</v>
      </c>
      <c r="P74" s="2">
        <f t="shared" si="1"/>
        <v>0.35899999999999999</v>
      </c>
      <c r="Q74" s="2">
        <f t="shared" si="2"/>
        <v>0.24201666666666677</v>
      </c>
      <c r="R74" s="6">
        <f t="shared" si="3"/>
        <v>237</v>
      </c>
    </row>
    <row r="75" spans="2:18" ht="19.899999999999999" customHeight="1" x14ac:dyDescent="0.2">
      <c r="B75" s="17"/>
      <c r="C75" s="14">
        <v>41</v>
      </c>
      <c r="E75" s="6">
        <v>9850</v>
      </c>
      <c r="J75" s="17"/>
      <c r="K75" s="14">
        <v>41</v>
      </c>
      <c r="L75" s="1">
        <v>6570</v>
      </c>
      <c r="M75" s="3">
        <v>0.1</v>
      </c>
      <c r="N75" s="2">
        <v>3.58</v>
      </c>
      <c r="O75" s="2">
        <f t="shared" si="0"/>
        <v>35.799999999999997</v>
      </c>
      <c r="P75" s="2">
        <f t="shared" si="1"/>
        <v>0.35800000000000004</v>
      </c>
      <c r="Q75" s="2">
        <f t="shared" si="2"/>
        <v>0.24799166666666678</v>
      </c>
      <c r="R75" s="6">
        <f t="shared" si="3"/>
        <v>243</v>
      </c>
    </row>
    <row r="76" spans="2:18" ht="19.899999999999999" customHeight="1" x14ac:dyDescent="0.2">
      <c r="B76" s="17"/>
      <c r="C76" s="14">
        <v>42</v>
      </c>
      <c r="E76" s="6">
        <v>9890</v>
      </c>
      <c r="J76" s="17"/>
      <c r="K76" s="14">
        <v>42</v>
      </c>
      <c r="L76" s="1">
        <v>6510</v>
      </c>
      <c r="M76" s="3">
        <v>0.1</v>
      </c>
      <c r="N76" s="2">
        <v>3.57</v>
      </c>
      <c r="O76" s="2">
        <f t="shared" si="0"/>
        <v>35.699999999999996</v>
      </c>
      <c r="P76" s="2">
        <f t="shared" si="1"/>
        <v>0.35699999999999998</v>
      </c>
      <c r="Q76" s="2">
        <f t="shared" si="2"/>
        <v>0.25395000000000012</v>
      </c>
      <c r="R76" s="6">
        <f t="shared" si="3"/>
        <v>249</v>
      </c>
    </row>
    <row r="77" spans="2:18" ht="19.899999999999999" customHeight="1" x14ac:dyDescent="0.2">
      <c r="B77" s="17"/>
      <c r="C77" s="14">
        <v>43</v>
      </c>
      <c r="E77" s="6">
        <v>9930</v>
      </c>
      <c r="J77" s="17"/>
      <c r="K77" s="14">
        <v>43</v>
      </c>
      <c r="L77" s="1">
        <v>6470</v>
      </c>
      <c r="M77" s="3">
        <v>0.1</v>
      </c>
      <c r="N77" s="2">
        <v>3.59</v>
      </c>
      <c r="O77" s="2">
        <f t="shared" si="0"/>
        <v>35.9</v>
      </c>
      <c r="P77" s="2">
        <f t="shared" si="1"/>
        <v>0.35899999999999999</v>
      </c>
      <c r="Q77" s="2">
        <f t="shared" si="2"/>
        <v>0.2599166666666668</v>
      </c>
      <c r="R77" s="6">
        <f t="shared" si="3"/>
        <v>255</v>
      </c>
    </row>
    <row r="78" spans="2:18" ht="19.899999999999999" customHeight="1" x14ac:dyDescent="0.2">
      <c r="B78" s="17"/>
      <c r="C78" s="14">
        <v>44</v>
      </c>
      <c r="E78" s="6">
        <v>9970</v>
      </c>
      <c r="J78" s="17"/>
      <c r="K78" s="14">
        <v>44</v>
      </c>
      <c r="L78" s="1">
        <v>6420</v>
      </c>
      <c r="M78" s="3">
        <v>0.1</v>
      </c>
      <c r="N78" s="2">
        <v>3.59</v>
      </c>
      <c r="O78" s="2">
        <f t="shared" si="0"/>
        <v>35.9</v>
      </c>
      <c r="P78" s="2">
        <f t="shared" si="1"/>
        <v>0.35899999999999999</v>
      </c>
      <c r="Q78" s="2">
        <f t="shared" si="2"/>
        <v>0.26590000000000014</v>
      </c>
      <c r="R78" s="6">
        <f t="shared" si="3"/>
        <v>261</v>
      </c>
    </row>
    <row r="79" spans="2:18" ht="19.899999999999999" customHeight="1" x14ac:dyDescent="0.2">
      <c r="B79" s="17"/>
      <c r="C79" s="14">
        <v>45</v>
      </c>
      <c r="E79" s="6">
        <v>10010</v>
      </c>
      <c r="J79" s="17"/>
      <c r="K79" s="14">
        <v>45</v>
      </c>
      <c r="L79" s="1">
        <v>6370</v>
      </c>
      <c r="M79" s="3">
        <v>0.1</v>
      </c>
      <c r="N79" s="2">
        <v>3.5700000000000003</v>
      </c>
      <c r="O79" s="2">
        <f t="shared" si="0"/>
        <v>35.700000000000003</v>
      </c>
      <c r="P79" s="2">
        <f t="shared" si="1"/>
        <v>0.35700000000000004</v>
      </c>
      <c r="Q79" s="2">
        <f t="shared" si="2"/>
        <v>0.27186666666666681</v>
      </c>
      <c r="R79" s="6">
        <f t="shared" si="3"/>
        <v>267</v>
      </c>
    </row>
    <row r="80" spans="2:18" ht="19.899999999999999" customHeight="1" x14ac:dyDescent="0.2">
      <c r="B80" s="17"/>
      <c r="C80" s="14">
        <v>46</v>
      </c>
      <c r="E80" s="6">
        <v>10040</v>
      </c>
      <c r="J80" s="17"/>
      <c r="K80" s="14">
        <v>46</v>
      </c>
      <c r="L80" s="1">
        <v>6320</v>
      </c>
      <c r="M80" s="3">
        <v>0.1</v>
      </c>
      <c r="N80" s="2">
        <v>3.58</v>
      </c>
      <c r="O80" s="2">
        <f t="shared" si="0"/>
        <v>35.799999999999997</v>
      </c>
      <c r="P80" s="2">
        <f t="shared" si="1"/>
        <v>0.35800000000000004</v>
      </c>
      <c r="Q80" s="2">
        <f t="shared" si="2"/>
        <v>0.27782500000000016</v>
      </c>
      <c r="R80" s="6">
        <f t="shared" si="3"/>
        <v>273</v>
      </c>
    </row>
    <row r="81" spans="2:18" ht="19.899999999999999" customHeight="1" x14ac:dyDescent="0.2">
      <c r="B81" s="17"/>
      <c r="C81" s="14">
        <v>47</v>
      </c>
      <c r="E81" s="6">
        <v>10080</v>
      </c>
      <c r="J81" s="17"/>
      <c r="K81" s="14">
        <v>47</v>
      </c>
      <c r="L81" s="1">
        <v>6270</v>
      </c>
      <c r="M81" s="3">
        <v>0.1</v>
      </c>
      <c r="N81" s="2">
        <v>3.59</v>
      </c>
      <c r="O81" s="2">
        <f t="shared" si="0"/>
        <v>35.9</v>
      </c>
      <c r="P81" s="2">
        <f t="shared" si="1"/>
        <v>0.35899999999999999</v>
      </c>
      <c r="Q81" s="2">
        <f t="shared" si="2"/>
        <v>0.28380000000000016</v>
      </c>
      <c r="R81" s="6">
        <f t="shared" si="3"/>
        <v>279</v>
      </c>
    </row>
    <row r="82" spans="2:18" ht="19.899999999999999" customHeight="1" x14ac:dyDescent="0.2">
      <c r="B82" s="17"/>
      <c r="C82" s="14">
        <v>48</v>
      </c>
      <c r="E82" s="6">
        <v>10110</v>
      </c>
      <c r="J82" s="17"/>
      <c r="K82" s="14">
        <v>48</v>
      </c>
      <c r="L82" s="1">
        <v>6230</v>
      </c>
      <c r="M82" s="3">
        <v>0.1</v>
      </c>
      <c r="N82" s="2">
        <v>3.57</v>
      </c>
      <c r="O82" s="2">
        <f t="shared" si="0"/>
        <v>35.699999999999996</v>
      </c>
      <c r="P82" s="2">
        <f t="shared" si="1"/>
        <v>0.35699999999999998</v>
      </c>
      <c r="Q82" s="2">
        <f t="shared" si="2"/>
        <v>0.28976666666666684</v>
      </c>
      <c r="R82" s="6">
        <f t="shared" si="3"/>
        <v>285</v>
      </c>
    </row>
    <row r="83" spans="2:18" ht="19.899999999999999" customHeight="1" x14ac:dyDescent="0.2">
      <c r="B83" s="17"/>
      <c r="C83" s="14">
        <v>49</v>
      </c>
      <c r="E83" s="6">
        <v>10150</v>
      </c>
      <c r="J83" s="17"/>
      <c r="K83" s="14">
        <v>49</v>
      </c>
      <c r="L83" s="1">
        <v>6170</v>
      </c>
      <c r="M83" s="3">
        <v>0.1</v>
      </c>
      <c r="N83" s="2">
        <v>3.5750000000000002</v>
      </c>
      <c r="O83" s="2">
        <f t="shared" si="0"/>
        <v>35.75</v>
      </c>
      <c r="P83" s="2">
        <f t="shared" si="1"/>
        <v>0.35750000000000004</v>
      </c>
      <c r="Q83" s="2">
        <f t="shared" si="2"/>
        <v>0.29572083333333349</v>
      </c>
      <c r="R83" s="6">
        <f t="shared" si="3"/>
        <v>291</v>
      </c>
    </row>
    <row r="84" spans="2:18" ht="19.899999999999999" customHeight="1" x14ac:dyDescent="0.2">
      <c r="B84" s="17"/>
      <c r="C84" s="14">
        <v>50</v>
      </c>
      <c r="E84" s="6">
        <v>10200</v>
      </c>
      <c r="J84" s="17"/>
      <c r="K84" s="14">
        <v>50</v>
      </c>
      <c r="L84" s="1">
        <v>6130</v>
      </c>
      <c r="M84" s="3">
        <v>0.1</v>
      </c>
      <c r="N84" s="2">
        <v>3.58</v>
      </c>
      <c r="O84" s="2">
        <f t="shared" si="0"/>
        <v>35.799999999999997</v>
      </c>
      <c r="P84" s="2">
        <f t="shared" si="1"/>
        <v>0.35800000000000004</v>
      </c>
      <c r="Q84" s="2">
        <f t="shared" si="2"/>
        <v>0.30168333333333347</v>
      </c>
      <c r="R84" s="6">
        <f t="shared" si="3"/>
        <v>297</v>
      </c>
    </row>
    <row r="85" spans="2:18" ht="19.899999999999999" customHeight="1" x14ac:dyDescent="0.2">
      <c r="B85" s="17"/>
      <c r="C85" s="14">
        <v>51</v>
      </c>
      <c r="E85" s="6">
        <v>10240</v>
      </c>
      <c r="J85" s="17"/>
      <c r="K85" s="14">
        <v>51</v>
      </c>
      <c r="L85" s="1">
        <v>6070</v>
      </c>
      <c r="M85" s="3">
        <v>0.1</v>
      </c>
      <c r="N85" s="2">
        <v>3.58</v>
      </c>
      <c r="O85" s="2">
        <f t="shared" si="0"/>
        <v>35.799999999999997</v>
      </c>
      <c r="P85" s="2">
        <f t="shared" si="1"/>
        <v>0.35800000000000004</v>
      </c>
      <c r="Q85" s="2">
        <f t="shared" si="2"/>
        <v>0.30765000000000015</v>
      </c>
      <c r="R85" s="6">
        <f t="shared" si="3"/>
        <v>303</v>
      </c>
    </row>
    <row r="86" spans="2:18" ht="19.899999999999999" customHeight="1" x14ac:dyDescent="0.2">
      <c r="B86" s="17"/>
      <c r="C86" s="14">
        <v>52</v>
      </c>
      <c r="E86" s="6">
        <v>10270</v>
      </c>
      <c r="J86" s="17"/>
      <c r="K86" s="14">
        <v>52</v>
      </c>
      <c r="L86" s="1">
        <v>6030</v>
      </c>
      <c r="M86" s="3">
        <v>0.1</v>
      </c>
      <c r="N86" s="2">
        <v>3.57</v>
      </c>
      <c r="O86" s="2">
        <f t="shared" si="0"/>
        <v>35.699999999999996</v>
      </c>
      <c r="P86" s="2">
        <f t="shared" si="1"/>
        <v>0.35699999999999998</v>
      </c>
      <c r="Q86" s="2">
        <f t="shared" si="2"/>
        <v>0.31360833333333349</v>
      </c>
      <c r="R86" s="6">
        <f t="shared" si="3"/>
        <v>309</v>
      </c>
    </row>
    <row r="87" spans="2:18" ht="19.899999999999999" customHeight="1" x14ac:dyDescent="0.2">
      <c r="B87" s="17"/>
      <c r="C87" s="14">
        <v>53</v>
      </c>
      <c r="E87" s="6">
        <v>10310</v>
      </c>
      <c r="J87" s="17"/>
      <c r="K87" s="14">
        <v>53</v>
      </c>
      <c r="L87" s="1">
        <v>5980</v>
      </c>
      <c r="M87" s="3">
        <v>0.1</v>
      </c>
      <c r="N87" s="2">
        <v>3.59</v>
      </c>
      <c r="O87" s="2">
        <f t="shared" si="0"/>
        <v>35.9</v>
      </c>
      <c r="P87" s="2">
        <f t="shared" si="1"/>
        <v>0.35899999999999999</v>
      </c>
      <c r="Q87" s="2">
        <f t="shared" si="2"/>
        <v>0.31957500000000016</v>
      </c>
      <c r="R87" s="6">
        <f t="shared" si="3"/>
        <v>315</v>
      </c>
    </row>
    <row r="88" spans="2:18" ht="19.899999999999999" customHeight="1" x14ac:dyDescent="0.2">
      <c r="B88" s="17"/>
      <c r="C88" s="14">
        <v>54</v>
      </c>
      <c r="E88" s="6">
        <v>10350</v>
      </c>
      <c r="J88" s="17"/>
      <c r="K88" s="14">
        <v>54</v>
      </c>
      <c r="L88" s="1">
        <v>5930</v>
      </c>
      <c r="M88" s="3">
        <v>0.1</v>
      </c>
      <c r="N88" s="2">
        <v>3.57</v>
      </c>
      <c r="O88" s="2">
        <f t="shared" si="0"/>
        <v>35.699999999999996</v>
      </c>
      <c r="P88" s="2">
        <f t="shared" si="1"/>
        <v>0.35699999999999998</v>
      </c>
      <c r="Q88" s="2">
        <f t="shared" si="2"/>
        <v>0.32554166666666684</v>
      </c>
      <c r="R88" s="6">
        <f t="shared" si="3"/>
        <v>321</v>
      </c>
    </row>
    <row r="89" spans="2:18" ht="19.899999999999999" customHeight="1" x14ac:dyDescent="0.2">
      <c r="B89" s="17"/>
      <c r="C89" s="14">
        <v>55</v>
      </c>
      <c r="E89" s="6">
        <v>10390</v>
      </c>
      <c r="J89" s="17"/>
      <c r="K89" s="14">
        <v>55</v>
      </c>
      <c r="L89" s="1">
        <v>5880</v>
      </c>
      <c r="M89" s="3">
        <v>0.1</v>
      </c>
      <c r="N89" s="2">
        <v>3.5949999999999998</v>
      </c>
      <c r="O89" s="2">
        <f t="shared" si="0"/>
        <v>35.949999999999996</v>
      </c>
      <c r="P89" s="2">
        <f t="shared" si="1"/>
        <v>0.35949999999999999</v>
      </c>
      <c r="Q89" s="2">
        <f t="shared" si="2"/>
        <v>0.33151250000000015</v>
      </c>
      <c r="R89" s="6">
        <f t="shared" si="3"/>
        <v>327</v>
      </c>
    </row>
    <row r="90" spans="2:18" ht="19.899999999999999" customHeight="1" x14ac:dyDescent="0.2">
      <c r="B90" s="17"/>
      <c r="C90" s="14">
        <v>56</v>
      </c>
      <c r="E90" s="6">
        <v>10430</v>
      </c>
      <c r="J90" s="17"/>
      <c r="K90" s="14">
        <v>56</v>
      </c>
      <c r="L90" s="1">
        <v>5840</v>
      </c>
      <c r="M90" s="3">
        <v>0.1</v>
      </c>
      <c r="N90" s="2">
        <v>3.5949999999999998</v>
      </c>
      <c r="O90" s="2">
        <f t="shared" si="0"/>
        <v>35.949999999999996</v>
      </c>
      <c r="P90" s="2">
        <f t="shared" si="1"/>
        <v>0.35949999999999999</v>
      </c>
      <c r="Q90" s="2">
        <f t="shared" si="2"/>
        <v>0.33750416666666683</v>
      </c>
      <c r="R90" s="6">
        <f t="shared" si="3"/>
        <v>333</v>
      </c>
    </row>
    <row r="91" spans="2:18" ht="19.899999999999999" customHeight="1" x14ac:dyDescent="0.2">
      <c r="B91" s="17"/>
      <c r="C91" s="14">
        <v>57</v>
      </c>
      <c r="E91" s="6">
        <v>10480</v>
      </c>
      <c r="J91" s="17"/>
      <c r="K91" s="14">
        <v>57</v>
      </c>
      <c r="L91" s="1">
        <v>5780</v>
      </c>
      <c r="M91" s="3">
        <v>0.1</v>
      </c>
      <c r="N91" s="2">
        <v>3.58</v>
      </c>
      <c r="O91" s="2">
        <f t="shared" si="0"/>
        <v>35.799999999999997</v>
      </c>
      <c r="P91" s="2">
        <f t="shared" si="1"/>
        <v>0.35800000000000004</v>
      </c>
      <c r="Q91" s="2">
        <f t="shared" si="2"/>
        <v>0.34348333333333347</v>
      </c>
      <c r="R91" s="6">
        <f t="shared" si="3"/>
        <v>339</v>
      </c>
    </row>
    <row r="92" spans="2:18" ht="19.899999999999999" customHeight="1" x14ac:dyDescent="0.2">
      <c r="B92" s="17"/>
      <c r="C92" s="14">
        <v>58</v>
      </c>
      <c r="E92" s="6">
        <v>10520</v>
      </c>
      <c r="J92" s="17"/>
      <c r="K92" s="14">
        <v>58</v>
      </c>
      <c r="L92" s="1">
        <v>5740</v>
      </c>
      <c r="M92" s="3">
        <v>0.1</v>
      </c>
      <c r="N92" s="2">
        <v>3.59</v>
      </c>
      <c r="O92" s="2">
        <f t="shared" si="0"/>
        <v>35.9</v>
      </c>
      <c r="P92" s="2">
        <f t="shared" si="1"/>
        <v>0.35899999999999999</v>
      </c>
      <c r="Q92" s="2">
        <f t="shared" si="2"/>
        <v>0.34945833333333348</v>
      </c>
      <c r="R92" s="6">
        <f t="shared" si="3"/>
        <v>345</v>
      </c>
    </row>
    <row r="93" spans="2:18" ht="19.899999999999999" customHeight="1" x14ac:dyDescent="0.2">
      <c r="B93" s="17"/>
      <c r="C93" s="14">
        <v>59</v>
      </c>
      <c r="E93" s="6">
        <v>10550</v>
      </c>
      <c r="J93" s="17"/>
      <c r="K93" s="14">
        <v>59</v>
      </c>
      <c r="L93" s="1">
        <v>5700</v>
      </c>
      <c r="M93" s="3">
        <v>0.1</v>
      </c>
      <c r="N93" s="2">
        <v>3.61</v>
      </c>
      <c r="O93" s="2">
        <f t="shared" si="0"/>
        <v>36.099999999999994</v>
      </c>
      <c r="P93" s="2">
        <f t="shared" si="1"/>
        <v>0.36099999999999999</v>
      </c>
      <c r="Q93" s="2">
        <f t="shared" si="2"/>
        <v>0.35545833333333349</v>
      </c>
      <c r="R93" s="6">
        <f t="shared" si="3"/>
        <v>351</v>
      </c>
    </row>
    <row r="94" spans="2:18" ht="19.899999999999999" customHeight="1" x14ac:dyDescent="0.2">
      <c r="B94" s="17"/>
      <c r="C94" s="14">
        <v>60</v>
      </c>
      <c r="E94" s="6">
        <v>10590</v>
      </c>
      <c r="J94" s="17"/>
      <c r="K94" s="14">
        <v>60</v>
      </c>
      <c r="L94" s="1">
        <v>5650</v>
      </c>
      <c r="M94" s="3">
        <v>0.1</v>
      </c>
      <c r="N94" s="2">
        <v>3.605</v>
      </c>
      <c r="O94" s="2">
        <f t="shared" si="0"/>
        <v>36.049999999999997</v>
      </c>
      <c r="P94" s="2">
        <f t="shared" si="1"/>
        <v>0.36050000000000004</v>
      </c>
      <c r="Q94" s="2">
        <f t="shared" si="2"/>
        <v>0.36147083333333346</v>
      </c>
      <c r="R94" s="6">
        <f t="shared" si="3"/>
        <v>357</v>
      </c>
    </row>
    <row r="95" spans="2:18" ht="19.899999999999999" customHeight="1" x14ac:dyDescent="0.2">
      <c r="B95" s="17"/>
      <c r="C95" s="14">
        <v>61</v>
      </c>
      <c r="E95" s="6">
        <v>10630</v>
      </c>
      <c r="J95" s="17"/>
      <c r="K95" s="14">
        <v>61</v>
      </c>
      <c r="L95" s="1">
        <v>5600</v>
      </c>
      <c r="M95" s="3">
        <v>0.1</v>
      </c>
      <c r="N95" s="2">
        <v>3.6</v>
      </c>
      <c r="O95" s="2">
        <f t="shared" si="0"/>
        <v>36</v>
      </c>
      <c r="P95" s="2">
        <f t="shared" si="1"/>
        <v>0.36000000000000004</v>
      </c>
      <c r="Q95" s="2">
        <f t="shared" si="2"/>
        <v>0.36747500000000011</v>
      </c>
      <c r="R95" s="6">
        <f t="shared" si="3"/>
        <v>363</v>
      </c>
    </row>
    <row r="96" spans="2:18" ht="19.899999999999999" customHeight="1" x14ac:dyDescent="0.2">
      <c r="B96" s="17"/>
      <c r="C96" s="14">
        <v>62</v>
      </c>
      <c r="E96" s="6">
        <v>10670</v>
      </c>
      <c r="J96" s="17"/>
      <c r="K96" s="14">
        <v>62</v>
      </c>
      <c r="L96" s="1">
        <v>5550</v>
      </c>
      <c r="M96" s="3">
        <v>0.1</v>
      </c>
      <c r="N96" s="2">
        <v>3.6150000000000002</v>
      </c>
      <c r="O96" s="2">
        <f t="shared" si="0"/>
        <v>36.15</v>
      </c>
      <c r="P96" s="2">
        <f t="shared" si="1"/>
        <v>0.36150000000000004</v>
      </c>
      <c r="Q96" s="2">
        <f t="shared" si="2"/>
        <v>0.37348750000000008</v>
      </c>
      <c r="R96" s="6">
        <f t="shared" si="3"/>
        <v>369</v>
      </c>
    </row>
    <row r="97" spans="2:18" ht="19.899999999999999" customHeight="1" x14ac:dyDescent="0.2">
      <c r="B97" s="17"/>
      <c r="C97" s="14">
        <v>63</v>
      </c>
      <c r="E97" s="6">
        <v>10710</v>
      </c>
      <c r="J97" s="17"/>
      <c r="K97" s="14">
        <v>63</v>
      </c>
      <c r="L97" s="1">
        <v>5500</v>
      </c>
      <c r="M97" s="3">
        <v>0.1</v>
      </c>
      <c r="N97" s="2">
        <v>3.62</v>
      </c>
      <c r="O97" s="2">
        <f t="shared" si="0"/>
        <v>36.199999999999996</v>
      </c>
      <c r="P97" s="2">
        <f t="shared" si="1"/>
        <v>0.36200000000000004</v>
      </c>
      <c r="Q97" s="2">
        <f t="shared" si="2"/>
        <v>0.37951666666666672</v>
      </c>
      <c r="R97" s="6">
        <f t="shared" si="3"/>
        <v>375</v>
      </c>
    </row>
    <row r="98" spans="2:18" ht="19.899999999999999" customHeight="1" x14ac:dyDescent="0.2">
      <c r="B98" s="17"/>
      <c r="C98" s="14">
        <v>64</v>
      </c>
      <c r="E98" s="6">
        <v>10750</v>
      </c>
      <c r="J98" s="17"/>
      <c r="K98" s="14">
        <v>64</v>
      </c>
      <c r="L98" s="1">
        <v>5470</v>
      </c>
      <c r="M98" s="3">
        <v>0.1</v>
      </c>
      <c r="N98" s="2">
        <v>3.6</v>
      </c>
      <c r="O98" s="2">
        <f t="shared" ref="O98:O161" si="4">N98/M98</f>
        <v>36</v>
      </c>
      <c r="P98" s="2">
        <f t="shared" ref="P98:P161" si="5">M98*N98</f>
        <v>0.36000000000000004</v>
      </c>
      <c r="Q98" s="2">
        <f t="shared" si="2"/>
        <v>0.38553333333333339</v>
      </c>
      <c r="R98" s="6">
        <f t="shared" si="3"/>
        <v>381</v>
      </c>
    </row>
    <row r="99" spans="2:18" ht="19.899999999999999" customHeight="1" x14ac:dyDescent="0.2">
      <c r="B99" s="17"/>
      <c r="C99" s="14">
        <v>65</v>
      </c>
      <c r="E99" s="6">
        <v>10790</v>
      </c>
      <c r="J99" s="17"/>
      <c r="K99" s="14">
        <v>65</v>
      </c>
      <c r="L99" s="1">
        <v>5420</v>
      </c>
      <c r="M99" s="3">
        <v>0.1</v>
      </c>
      <c r="N99" s="2">
        <v>3.62</v>
      </c>
      <c r="O99" s="2">
        <f t="shared" si="4"/>
        <v>36.199999999999996</v>
      </c>
      <c r="P99" s="2">
        <f t="shared" si="5"/>
        <v>0.36200000000000004</v>
      </c>
      <c r="Q99" s="2">
        <f t="shared" ref="Q99:Q162" si="6">AVERAGE(P99,P98)*(K99-K98)/60+Q98</f>
        <v>0.39155000000000006</v>
      </c>
      <c r="R99" s="6">
        <f t="shared" si="3"/>
        <v>387</v>
      </c>
    </row>
    <row r="100" spans="2:18" ht="19.899999999999999" customHeight="1" x14ac:dyDescent="0.2">
      <c r="B100" s="17"/>
      <c r="C100" s="14">
        <v>66</v>
      </c>
      <c r="E100" s="6">
        <v>10820</v>
      </c>
      <c r="J100" s="17"/>
      <c r="K100" s="14">
        <v>66</v>
      </c>
      <c r="L100" s="1">
        <v>5370</v>
      </c>
      <c r="M100" s="3">
        <v>0.1</v>
      </c>
      <c r="N100" s="2">
        <v>3.63</v>
      </c>
      <c r="O100" s="2">
        <f t="shared" si="4"/>
        <v>36.299999999999997</v>
      </c>
      <c r="P100" s="2">
        <f t="shared" si="5"/>
        <v>0.36299999999999999</v>
      </c>
      <c r="Q100" s="2">
        <f t="shared" si="6"/>
        <v>0.39759166666666673</v>
      </c>
      <c r="R100" s="6">
        <f t="shared" ref="R100:R163" si="7">AVERAGE(M100,M99)*((K100-K99)*60)+R99</f>
        <v>393</v>
      </c>
    </row>
    <row r="101" spans="2:18" ht="19.899999999999999" customHeight="1" x14ac:dyDescent="0.2">
      <c r="B101" s="17"/>
      <c r="C101" s="14">
        <v>67</v>
      </c>
      <c r="E101" s="6">
        <v>10860</v>
      </c>
      <c r="J101" s="17"/>
      <c r="K101" s="14">
        <v>67</v>
      </c>
      <c r="L101" s="1">
        <v>5320</v>
      </c>
      <c r="M101" s="3">
        <v>0.1</v>
      </c>
      <c r="N101" s="2">
        <v>3.63</v>
      </c>
      <c r="O101" s="2">
        <f t="shared" si="4"/>
        <v>36.299999999999997</v>
      </c>
      <c r="P101" s="2">
        <f t="shared" si="5"/>
        <v>0.36299999999999999</v>
      </c>
      <c r="Q101" s="2">
        <f t="shared" si="6"/>
        <v>0.40364166666666673</v>
      </c>
      <c r="R101" s="6">
        <f t="shared" si="7"/>
        <v>399</v>
      </c>
    </row>
    <row r="102" spans="2:18" ht="19.899999999999999" customHeight="1" x14ac:dyDescent="0.2">
      <c r="B102" s="17"/>
      <c r="C102" s="14">
        <v>68</v>
      </c>
      <c r="E102" s="6">
        <v>10900</v>
      </c>
      <c r="J102" s="17"/>
      <c r="K102" s="14">
        <v>68</v>
      </c>
      <c r="L102" s="1">
        <v>5280</v>
      </c>
      <c r="M102" s="3">
        <v>0.1</v>
      </c>
      <c r="N102" s="2">
        <v>3.625</v>
      </c>
      <c r="O102" s="2">
        <f t="shared" si="4"/>
        <v>36.25</v>
      </c>
      <c r="P102" s="2">
        <f t="shared" si="5"/>
        <v>0.36250000000000004</v>
      </c>
      <c r="Q102" s="2">
        <f t="shared" si="6"/>
        <v>0.40968750000000009</v>
      </c>
      <c r="R102" s="6">
        <f t="shared" si="7"/>
        <v>405</v>
      </c>
    </row>
    <row r="103" spans="2:18" ht="19.899999999999999" customHeight="1" x14ac:dyDescent="0.2">
      <c r="B103" s="17"/>
      <c r="C103" s="14">
        <v>69</v>
      </c>
      <c r="E103" s="6">
        <v>10940</v>
      </c>
      <c r="J103" s="17"/>
      <c r="K103" s="14">
        <v>69</v>
      </c>
      <c r="L103" s="1">
        <v>5230</v>
      </c>
      <c r="M103" s="3">
        <v>0.1</v>
      </c>
      <c r="N103" s="2">
        <v>3.64</v>
      </c>
      <c r="O103" s="2">
        <f t="shared" si="4"/>
        <v>36.4</v>
      </c>
      <c r="P103" s="2">
        <f t="shared" si="5"/>
        <v>0.36400000000000005</v>
      </c>
      <c r="Q103" s="2">
        <f t="shared" si="6"/>
        <v>0.41574166666666679</v>
      </c>
      <c r="R103" s="6">
        <f t="shared" si="7"/>
        <v>411</v>
      </c>
    </row>
    <row r="104" spans="2:18" ht="19.899999999999999" customHeight="1" x14ac:dyDescent="0.2">
      <c r="B104" s="17"/>
      <c r="C104" s="14">
        <v>70</v>
      </c>
      <c r="E104" s="6">
        <v>10980</v>
      </c>
      <c r="J104" s="17"/>
      <c r="K104" s="14">
        <v>70</v>
      </c>
      <c r="L104" s="1">
        <v>5180</v>
      </c>
      <c r="M104" s="3">
        <v>0.1</v>
      </c>
      <c r="N104" s="2">
        <v>3.64</v>
      </c>
      <c r="O104" s="2">
        <f t="shared" si="4"/>
        <v>36.4</v>
      </c>
      <c r="P104" s="2">
        <f t="shared" si="5"/>
        <v>0.36400000000000005</v>
      </c>
      <c r="Q104" s="2">
        <f t="shared" si="6"/>
        <v>0.42180833333333345</v>
      </c>
      <c r="R104" s="6">
        <f t="shared" si="7"/>
        <v>417</v>
      </c>
    </row>
    <row r="105" spans="2:18" ht="19.899999999999999" customHeight="1" x14ac:dyDescent="0.2">
      <c r="B105" s="17"/>
      <c r="C105" s="14">
        <v>71</v>
      </c>
      <c r="E105" s="6">
        <v>11010</v>
      </c>
      <c r="J105" s="17"/>
      <c r="K105" s="14">
        <v>71</v>
      </c>
      <c r="L105" s="1">
        <v>5130</v>
      </c>
      <c r="M105" s="3">
        <v>0.1</v>
      </c>
      <c r="N105" s="2">
        <v>3.63</v>
      </c>
      <c r="O105" s="2">
        <f t="shared" si="4"/>
        <v>36.299999999999997</v>
      </c>
      <c r="P105" s="2">
        <f t="shared" si="5"/>
        <v>0.36299999999999999</v>
      </c>
      <c r="Q105" s="2">
        <f t="shared" si="6"/>
        <v>0.42786666666666678</v>
      </c>
      <c r="R105" s="6">
        <f t="shared" si="7"/>
        <v>423</v>
      </c>
    </row>
    <row r="106" spans="2:18" ht="19.899999999999999" customHeight="1" x14ac:dyDescent="0.2">
      <c r="B106" s="17"/>
      <c r="C106" s="14">
        <v>72</v>
      </c>
      <c r="E106" s="6">
        <v>11050</v>
      </c>
      <c r="J106" s="17"/>
      <c r="K106" s="14">
        <v>72</v>
      </c>
      <c r="L106" s="1">
        <v>5090</v>
      </c>
      <c r="M106" s="3">
        <v>0.1</v>
      </c>
      <c r="N106" s="2">
        <v>3.64</v>
      </c>
      <c r="O106" s="2">
        <f t="shared" si="4"/>
        <v>36.4</v>
      </c>
      <c r="P106" s="2">
        <f t="shared" si="5"/>
        <v>0.36400000000000005</v>
      </c>
      <c r="Q106" s="2">
        <f t="shared" si="6"/>
        <v>0.43392500000000012</v>
      </c>
      <c r="R106" s="6">
        <f t="shared" si="7"/>
        <v>429</v>
      </c>
    </row>
    <row r="107" spans="2:18" ht="19.899999999999999" customHeight="1" x14ac:dyDescent="0.2">
      <c r="B107" s="17"/>
      <c r="C107" s="14">
        <v>73</v>
      </c>
      <c r="E107" s="6">
        <v>11090</v>
      </c>
      <c r="J107" s="17"/>
      <c r="K107" s="14">
        <v>73</v>
      </c>
      <c r="L107" s="1">
        <v>5040</v>
      </c>
      <c r="M107" s="3">
        <v>0.1</v>
      </c>
      <c r="N107" s="2">
        <v>3.65</v>
      </c>
      <c r="O107" s="2">
        <f t="shared" si="4"/>
        <v>36.5</v>
      </c>
      <c r="P107" s="2">
        <f t="shared" si="5"/>
        <v>0.36499999999999999</v>
      </c>
      <c r="Q107" s="2">
        <f t="shared" si="6"/>
        <v>0.44000000000000011</v>
      </c>
      <c r="R107" s="6">
        <f t="shared" si="7"/>
        <v>435</v>
      </c>
    </row>
    <row r="108" spans="2:18" ht="19.899999999999999" customHeight="1" x14ac:dyDescent="0.2">
      <c r="B108" s="17"/>
      <c r="C108" s="14">
        <v>74</v>
      </c>
      <c r="E108" s="6">
        <v>11120</v>
      </c>
      <c r="J108" s="17"/>
      <c r="K108" s="14">
        <v>74</v>
      </c>
      <c r="L108" s="1">
        <v>5010</v>
      </c>
      <c r="M108" s="3">
        <v>0.1</v>
      </c>
      <c r="N108" s="2">
        <v>3.64</v>
      </c>
      <c r="O108" s="2">
        <f t="shared" si="4"/>
        <v>36.4</v>
      </c>
      <c r="P108" s="2">
        <f t="shared" si="5"/>
        <v>0.36400000000000005</v>
      </c>
      <c r="Q108" s="2">
        <f t="shared" si="6"/>
        <v>0.44607500000000011</v>
      </c>
      <c r="R108" s="6">
        <f t="shared" si="7"/>
        <v>441</v>
      </c>
    </row>
    <row r="109" spans="2:18" ht="19.899999999999999" customHeight="1" x14ac:dyDescent="0.2">
      <c r="B109" s="17"/>
      <c r="C109" s="14">
        <v>75</v>
      </c>
      <c r="E109" s="6">
        <v>11160</v>
      </c>
      <c r="J109" s="17"/>
      <c r="K109" s="14">
        <v>75</v>
      </c>
      <c r="L109" s="1">
        <v>4960</v>
      </c>
      <c r="M109" s="3">
        <v>0.1</v>
      </c>
      <c r="N109" s="2">
        <v>3.645</v>
      </c>
      <c r="O109" s="2">
        <f t="shared" si="4"/>
        <v>36.449999999999996</v>
      </c>
      <c r="P109" s="2">
        <f t="shared" si="5"/>
        <v>0.36450000000000005</v>
      </c>
      <c r="Q109" s="2">
        <f t="shared" si="6"/>
        <v>0.45214583333333347</v>
      </c>
      <c r="R109" s="6">
        <f t="shared" si="7"/>
        <v>447</v>
      </c>
    </row>
    <row r="110" spans="2:18" ht="19.899999999999999" customHeight="1" x14ac:dyDescent="0.2">
      <c r="B110" s="17"/>
      <c r="C110" s="14">
        <v>76</v>
      </c>
      <c r="E110" s="6">
        <v>11190</v>
      </c>
      <c r="J110" s="17"/>
      <c r="K110" s="14">
        <v>76</v>
      </c>
      <c r="L110" s="1">
        <v>4910</v>
      </c>
      <c r="M110" s="3">
        <v>0.1</v>
      </c>
      <c r="N110" s="2">
        <v>3.67</v>
      </c>
      <c r="O110" s="2">
        <f t="shared" si="4"/>
        <v>36.699999999999996</v>
      </c>
      <c r="P110" s="2">
        <f t="shared" si="5"/>
        <v>0.36699999999999999</v>
      </c>
      <c r="Q110" s="2">
        <f t="shared" si="6"/>
        <v>0.45824166666666682</v>
      </c>
      <c r="R110" s="6">
        <f t="shared" si="7"/>
        <v>453</v>
      </c>
    </row>
    <row r="111" spans="2:18" ht="19.899999999999999" customHeight="1" x14ac:dyDescent="0.2">
      <c r="B111" s="17"/>
      <c r="C111" s="14">
        <v>77</v>
      </c>
      <c r="E111" s="6">
        <v>11230</v>
      </c>
      <c r="J111" s="17"/>
      <c r="K111" s="14">
        <v>77</v>
      </c>
      <c r="L111" s="1">
        <v>4860</v>
      </c>
      <c r="M111" s="3">
        <v>0.1</v>
      </c>
      <c r="N111" s="2">
        <v>3.66</v>
      </c>
      <c r="O111" s="2">
        <f t="shared" si="4"/>
        <v>36.6</v>
      </c>
      <c r="P111" s="2">
        <f t="shared" si="5"/>
        <v>0.36600000000000005</v>
      </c>
      <c r="Q111" s="2">
        <f t="shared" si="6"/>
        <v>0.46435000000000015</v>
      </c>
      <c r="R111" s="6">
        <f t="shared" si="7"/>
        <v>459</v>
      </c>
    </row>
    <row r="112" spans="2:18" ht="19.899999999999999" customHeight="1" x14ac:dyDescent="0.2">
      <c r="B112" s="17"/>
      <c r="C112" s="14">
        <v>78</v>
      </c>
      <c r="E112" s="6">
        <v>11270</v>
      </c>
      <c r="J112" s="17"/>
      <c r="K112" s="14">
        <v>78</v>
      </c>
      <c r="L112" s="1">
        <v>4820</v>
      </c>
      <c r="M112" s="3">
        <v>0.1</v>
      </c>
      <c r="N112" s="2">
        <v>3.68</v>
      </c>
      <c r="O112" s="2">
        <f t="shared" si="4"/>
        <v>36.799999999999997</v>
      </c>
      <c r="P112" s="2">
        <f t="shared" si="5"/>
        <v>0.36800000000000005</v>
      </c>
      <c r="Q112" s="2">
        <f t="shared" si="6"/>
        <v>0.47046666666666681</v>
      </c>
      <c r="R112" s="6">
        <f t="shared" si="7"/>
        <v>465</v>
      </c>
    </row>
    <row r="113" spans="2:18" ht="19.899999999999999" customHeight="1" x14ac:dyDescent="0.2">
      <c r="B113" s="17"/>
      <c r="C113" s="14">
        <v>79</v>
      </c>
      <c r="E113" s="6">
        <v>11310</v>
      </c>
      <c r="J113" s="17"/>
      <c r="K113" s="14">
        <v>79</v>
      </c>
      <c r="L113" s="1">
        <v>4780</v>
      </c>
      <c r="M113" s="3">
        <v>0.1</v>
      </c>
      <c r="N113" s="2">
        <v>3.67</v>
      </c>
      <c r="O113" s="2">
        <f t="shared" si="4"/>
        <v>36.699999999999996</v>
      </c>
      <c r="P113" s="2">
        <f t="shared" si="5"/>
        <v>0.36699999999999999</v>
      </c>
      <c r="Q113" s="2">
        <f t="shared" si="6"/>
        <v>0.4765916666666668</v>
      </c>
      <c r="R113" s="6">
        <f t="shared" si="7"/>
        <v>471</v>
      </c>
    </row>
    <row r="114" spans="2:18" ht="19.899999999999999" customHeight="1" x14ac:dyDescent="0.2">
      <c r="B114" s="17"/>
      <c r="C114" s="14">
        <v>80</v>
      </c>
      <c r="E114" s="6">
        <v>11350</v>
      </c>
      <c r="J114" s="17"/>
      <c r="K114" s="14">
        <v>80</v>
      </c>
      <c r="L114" s="1">
        <v>4730</v>
      </c>
      <c r="M114" s="3">
        <v>0.1</v>
      </c>
      <c r="N114" s="2">
        <v>3.68</v>
      </c>
      <c r="O114" s="2">
        <f t="shared" si="4"/>
        <v>36.799999999999997</v>
      </c>
      <c r="P114" s="2">
        <f t="shared" si="5"/>
        <v>0.36800000000000005</v>
      </c>
      <c r="Q114" s="2">
        <f t="shared" si="6"/>
        <v>0.48271666666666679</v>
      </c>
      <c r="R114" s="6">
        <f t="shared" si="7"/>
        <v>477</v>
      </c>
    </row>
    <row r="115" spans="2:18" ht="19.899999999999999" customHeight="1" x14ac:dyDescent="0.2">
      <c r="B115" s="17"/>
      <c r="C115" s="14">
        <v>81</v>
      </c>
      <c r="E115" s="6">
        <v>11380</v>
      </c>
      <c r="J115" s="17"/>
      <c r="K115" s="14">
        <v>81</v>
      </c>
      <c r="L115" s="1">
        <v>4680</v>
      </c>
      <c r="M115" s="3">
        <v>0.1</v>
      </c>
      <c r="N115" s="2">
        <v>3.6950000000000003</v>
      </c>
      <c r="O115" s="2">
        <f t="shared" si="4"/>
        <v>36.950000000000003</v>
      </c>
      <c r="P115" s="2">
        <f t="shared" si="5"/>
        <v>0.36950000000000005</v>
      </c>
      <c r="Q115" s="2">
        <f t="shared" si="6"/>
        <v>0.48886250000000014</v>
      </c>
      <c r="R115" s="6">
        <f t="shared" si="7"/>
        <v>483</v>
      </c>
    </row>
    <row r="116" spans="2:18" ht="19.899999999999999" customHeight="1" x14ac:dyDescent="0.2">
      <c r="B116" s="17"/>
      <c r="C116" s="14">
        <v>82</v>
      </c>
      <c r="E116" s="6">
        <v>11430</v>
      </c>
      <c r="J116" s="17"/>
      <c r="K116" s="14">
        <v>82</v>
      </c>
      <c r="L116" s="1">
        <v>4630</v>
      </c>
      <c r="M116" s="3">
        <v>0.1</v>
      </c>
      <c r="N116" s="2">
        <v>3.6950000000000003</v>
      </c>
      <c r="O116" s="2">
        <f t="shared" si="4"/>
        <v>36.950000000000003</v>
      </c>
      <c r="P116" s="2">
        <f t="shared" si="5"/>
        <v>0.36950000000000005</v>
      </c>
      <c r="Q116" s="2">
        <f t="shared" si="6"/>
        <v>0.49502083333333347</v>
      </c>
      <c r="R116" s="6">
        <f t="shared" si="7"/>
        <v>489</v>
      </c>
    </row>
    <row r="117" spans="2:18" ht="19.899999999999999" customHeight="1" x14ac:dyDescent="0.2">
      <c r="B117" s="17"/>
      <c r="C117" s="14">
        <v>83</v>
      </c>
      <c r="E117" s="6">
        <v>11470</v>
      </c>
      <c r="J117" s="17"/>
      <c r="K117" s="14">
        <v>83</v>
      </c>
      <c r="L117" s="1">
        <v>4580</v>
      </c>
      <c r="M117" s="3">
        <v>0.1</v>
      </c>
      <c r="N117" s="2">
        <v>3.69</v>
      </c>
      <c r="O117" s="2">
        <f t="shared" si="4"/>
        <v>36.9</v>
      </c>
      <c r="P117" s="2">
        <f t="shared" si="5"/>
        <v>0.36899999999999999</v>
      </c>
      <c r="Q117" s="2">
        <f t="shared" si="6"/>
        <v>0.50117500000000015</v>
      </c>
      <c r="R117" s="6">
        <f t="shared" si="7"/>
        <v>495</v>
      </c>
    </row>
    <row r="118" spans="2:18" ht="19.899999999999999" customHeight="1" x14ac:dyDescent="0.2">
      <c r="B118" s="17"/>
      <c r="C118" s="14">
        <v>84</v>
      </c>
      <c r="E118" s="6">
        <v>11500</v>
      </c>
      <c r="J118" s="17"/>
      <c r="K118" s="14">
        <v>84</v>
      </c>
      <c r="L118" s="1">
        <v>4530</v>
      </c>
      <c r="M118" s="3">
        <v>0.1</v>
      </c>
      <c r="N118" s="2">
        <v>3.71</v>
      </c>
      <c r="O118" s="2">
        <f t="shared" si="4"/>
        <v>37.099999999999994</v>
      </c>
      <c r="P118" s="2">
        <f t="shared" si="5"/>
        <v>0.371</v>
      </c>
      <c r="Q118" s="2">
        <f t="shared" si="6"/>
        <v>0.5073416666666668</v>
      </c>
      <c r="R118" s="6">
        <f t="shared" si="7"/>
        <v>501</v>
      </c>
    </row>
    <row r="119" spans="2:18" ht="19.899999999999999" customHeight="1" x14ac:dyDescent="0.2">
      <c r="B119" s="17"/>
      <c r="C119" s="14">
        <v>85</v>
      </c>
      <c r="E119" s="6">
        <v>11540</v>
      </c>
      <c r="J119" s="17"/>
      <c r="K119" s="14">
        <v>85</v>
      </c>
      <c r="L119" s="1">
        <v>4490</v>
      </c>
      <c r="M119" s="3">
        <v>0.1</v>
      </c>
      <c r="N119" s="2">
        <v>3.71</v>
      </c>
      <c r="O119" s="2">
        <f t="shared" si="4"/>
        <v>37.099999999999994</v>
      </c>
      <c r="P119" s="2">
        <f t="shared" si="5"/>
        <v>0.371</v>
      </c>
      <c r="Q119" s="2">
        <f t="shared" si="6"/>
        <v>0.51352500000000012</v>
      </c>
      <c r="R119" s="6">
        <f t="shared" si="7"/>
        <v>507</v>
      </c>
    </row>
    <row r="120" spans="2:18" ht="19.899999999999999" customHeight="1" x14ac:dyDescent="0.2">
      <c r="B120" s="17"/>
      <c r="C120" s="14">
        <v>86</v>
      </c>
      <c r="E120" s="6">
        <v>11570</v>
      </c>
      <c r="J120" s="17"/>
      <c r="K120" s="14">
        <v>86</v>
      </c>
      <c r="L120" s="1">
        <v>4440</v>
      </c>
      <c r="M120" s="3">
        <v>0.1</v>
      </c>
      <c r="N120" s="2">
        <v>3.72</v>
      </c>
      <c r="O120" s="2">
        <f t="shared" si="4"/>
        <v>37.200000000000003</v>
      </c>
      <c r="P120" s="2">
        <f t="shared" si="5"/>
        <v>0.37200000000000005</v>
      </c>
      <c r="Q120" s="2">
        <f t="shared" si="6"/>
        <v>0.51971666666666683</v>
      </c>
      <c r="R120" s="6">
        <f t="shared" si="7"/>
        <v>513</v>
      </c>
    </row>
    <row r="121" spans="2:18" ht="19.899999999999999" customHeight="1" x14ac:dyDescent="0.2">
      <c r="B121" s="17"/>
      <c r="C121" s="14">
        <v>87</v>
      </c>
      <c r="E121" s="6">
        <v>11610</v>
      </c>
      <c r="J121" s="17"/>
      <c r="K121" s="14">
        <v>87</v>
      </c>
      <c r="L121" s="1">
        <v>4390</v>
      </c>
      <c r="M121" s="3">
        <v>0.1</v>
      </c>
      <c r="N121" s="2">
        <v>3.72</v>
      </c>
      <c r="O121" s="2">
        <f t="shared" si="4"/>
        <v>37.200000000000003</v>
      </c>
      <c r="P121" s="2">
        <f t="shared" si="5"/>
        <v>0.37200000000000005</v>
      </c>
      <c r="Q121" s="2">
        <f t="shared" si="6"/>
        <v>0.52591666666666681</v>
      </c>
      <c r="R121" s="6">
        <f t="shared" si="7"/>
        <v>519</v>
      </c>
    </row>
    <row r="122" spans="2:18" ht="19.899999999999999" customHeight="1" x14ac:dyDescent="0.2">
      <c r="B122" s="17"/>
      <c r="C122" s="14">
        <v>88</v>
      </c>
      <c r="E122" s="6">
        <v>11650</v>
      </c>
      <c r="J122" s="17"/>
      <c r="K122" s="14">
        <v>88</v>
      </c>
      <c r="L122" s="1">
        <v>4330</v>
      </c>
      <c r="M122" s="3">
        <v>0.1</v>
      </c>
      <c r="N122" s="2">
        <v>3.7450000000000001</v>
      </c>
      <c r="O122" s="2">
        <f t="shared" si="4"/>
        <v>37.449999999999996</v>
      </c>
      <c r="P122" s="2">
        <f t="shared" si="5"/>
        <v>0.37450000000000006</v>
      </c>
      <c r="Q122" s="2">
        <f t="shared" si="6"/>
        <v>0.53213750000000015</v>
      </c>
      <c r="R122" s="6">
        <f t="shared" si="7"/>
        <v>525</v>
      </c>
    </row>
    <row r="123" spans="2:18" ht="19.899999999999999" customHeight="1" x14ac:dyDescent="0.2">
      <c r="B123" s="17"/>
      <c r="C123" s="14">
        <v>89</v>
      </c>
      <c r="E123" s="6">
        <v>11690</v>
      </c>
      <c r="J123" s="17"/>
      <c r="K123" s="14">
        <v>89</v>
      </c>
      <c r="L123" s="1">
        <v>4280</v>
      </c>
      <c r="M123" s="3">
        <v>0.1</v>
      </c>
      <c r="N123" s="2">
        <v>3.7450000000000001</v>
      </c>
      <c r="O123" s="2">
        <f t="shared" si="4"/>
        <v>37.449999999999996</v>
      </c>
      <c r="P123" s="2">
        <f t="shared" si="5"/>
        <v>0.37450000000000006</v>
      </c>
      <c r="Q123" s="2">
        <f t="shared" si="6"/>
        <v>0.53837916666666685</v>
      </c>
      <c r="R123" s="6">
        <f t="shared" si="7"/>
        <v>531</v>
      </c>
    </row>
    <row r="124" spans="2:18" ht="19.899999999999999" customHeight="1" x14ac:dyDescent="0.2">
      <c r="B124" s="17"/>
      <c r="C124" s="14">
        <v>90</v>
      </c>
      <c r="E124" s="6">
        <v>11730</v>
      </c>
      <c r="J124" s="17"/>
      <c r="K124" s="14">
        <v>90</v>
      </c>
      <c r="L124" s="1">
        <v>4230</v>
      </c>
      <c r="M124" s="3">
        <v>0.1</v>
      </c>
      <c r="N124" s="2">
        <v>3.7450000000000001</v>
      </c>
      <c r="O124" s="2">
        <f t="shared" si="4"/>
        <v>37.449999999999996</v>
      </c>
      <c r="P124" s="2">
        <f t="shared" si="5"/>
        <v>0.37450000000000006</v>
      </c>
      <c r="Q124" s="2">
        <f t="shared" si="6"/>
        <v>0.54462083333333355</v>
      </c>
      <c r="R124" s="6">
        <f t="shared" si="7"/>
        <v>537</v>
      </c>
    </row>
    <row r="125" spans="2:18" ht="19.899999999999999" customHeight="1" x14ac:dyDescent="0.2">
      <c r="B125" s="17"/>
      <c r="C125" s="14">
        <v>91</v>
      </c>
      <c r="E125" s="6">
        <v>11770</v>
      </c>
      <c r="J125" s="17"/>
      <c r="K125" s="14">
        <v>91</v>
      </c>
      <c r="L125" s="1">
        <v>4180</v>
      </c>
      <c r="M125" s="3">
        <v>0.1</v>
      </c>
      <c r="N125" s="2">
        <v>3.7549999999999999</v>
      </c>
      <c r="O125" s="2">
        <f t="shared" si="4"/>
        <v>37.549999999999997</v>
      </c>
      <c r="P125" s="2">
        <f t="shared" si="5"/>
        <v>0.3755</v>
      </c>
      <c r="Q125" s="2">
        <f t="shared" si="6"/>
        <v>0.55087083333333353</v>
      </c>
      <c r="R125" s="6">
        <f t="shared" si="7"/>
        <v>543</v>
      </c>
    </row>
    <row r="126" spans="2:18" ht="19.899999999999999" customHeight="1" x14ac:dyDescent="0.2">
      <c r="B126" s="17"/>
      <c r="C126" s="14">
        <v>92</v>
      </c>
      <c r="E126" s="6">
        <v>11810</v>
      </c>
      <c r="J126" s="17"/>
      <c r="K126" s="14">
        <v>92</v>
      </c>
      <c r="L126" s="1">
        <v>4140</v>
      </c>
      <c r="M126" s="3">
        <v>0.1</v>
      </c>
      <c r="N126" s="2">
        <v>3.7649999999999997</v>
      </c>
      <c r="O126" s="2">
        <f t="shared" si="4"/>
        <v>37.649999999999991</v>
      </c>
      <c r="P126" s="2">
        <f t="shared" si="5"/>
        <v>0.3765</v>
      </c>
      <c r="Q126" s="2">
        <f t="shared" si="6"/>
        <v>0.55713750000000017</v>
      </c>
      <c r="R126" s="6">
        <f t="shared" si="7"/>
        <v>549</v>
      </c>
    </row>
    <row r="127" spans="2:18" ht="19.899999999999999" customHeight="1" x14ac:dyDescent="0.2">
      <c r="B127" s="17"/>
      <c r="C127" s="14">
        <v>93</v>
      </c>
      <c r="E127" s="6">
        <v>11840</v>
      </c>
      <c r="J127" s="17"/>
      <c r="K127" s="14">
        <v>93</v>
      </c>
      <c r="L127" s="1">
        <v>4090</v>
      </c>
      <c r="M127" s="3">
        <v>0.1</v>
      </c>
      <c r="N127" s="2">
        <v>3.7800000000000002</v>
      </c>
      <c r="O127" s="2">
        <f t="shared" si="4"/>
        <v>37.799999999999997</v>
      </c>
      <c r="P127" s="2">
        <f t="shared" si="5"/>
        <v>0.37800000000000006</v>
      </c>
      <c r="Q127" s="2">
        <f t="shared" si="6"/>
        <v>0.56342500000000018</v>
      </c>
      <c r="R127" s="6">
        <f t="shared" si="7"/>
        <v>555</v>
      </c>
    </row>
    <row r="128" spans="2:18" ht="19.899999999999999" customHeight="1" x14ac:dyDescent="0.2">
      <c r="B128" s="17"/>
      <c r="C128" s="14">
        <v>94</v>
      </c>
      <c r="E128" s="6">
        <v>11880</v>
      </c>
      <c r="J128" s="17"/>
      <c r="K128" s="14">
        <v>94</v>
      </c>
      <c r="L128" s="1">
        <v>4040</v>
      </c>
      <c r="M128" s="3">
        <v>0.1</v>
      </c>
      <c r="N128" s="2">
        <v>3.7866666666666666</v>
      </c>
      <c r="O128" s="2">
        <f t="shared" si="4"/>
        <v>37.866666666666667</v>
      </c>
      <c r="P128" s="2">
        <f t="shared" si="5"/>
        <v>0.37866666666666671</v>
      </c>
      <c r="Q128" s="2">
        <f t="shared" si="6"/>
        <v>0.56973055555555574</v>
      </c>
      <c r="R128" s="6">
        <f t="shared" si="7"/>
        <v>561</v>
      </c>
    </row>
    <row r="129" spans="2:18" ht="19.899999999999999" customHeight="1" x14ac:dyDescent="0.2">
      <c r="B129" s="17"/>
      <c r="C129" s="14">
        <v>95</v>
      </c>
      <c r="E129" s="6">
        <v>11910</v>
      </c>
      <c r="J129" s="17"/>
      <c r="K129" s="14">
        <v>95</v>
      </c>
      <c r="L129" s="1">
        <v>3990</v>
      </c>
      <c r="M129" s="3">
        <v>0.1</v>
      </c>
      <c r="N129" s="2">
        <v>3.7949999999999999</v>
      </c>
      <c r="O129" s="2">
        <f t="shared" si="4"/>
        <v>37.949999999999996</v>
      </c>
      <c r="P129" s="2">
        <f t="shared" si="5"/>
        <v>0.3795</v>
      </c>
      <c r="Q129" s="2">
        <f t="shared" si="6"/>
        <v>0.57604861111111128</v>
      </c>
      <c r="R129" s="6">
        <f t="shared" si="7"/>
        <v>567</v>
      </c>
    </row>
    <row r="130" spans="2:18" ht="19.899999999999999" customHeight="1" x14ac:dyDescent="0.2">
      <c r="B130" s="17"/>
      <c r="C130" s="14">
        <v>96</v>
      </c>
      <c r="E130" s="6">
        <v>11950</v>
      </c>
      <c r="J130" s="17"/>
      <c r="K130" s="14">
        <v>96</v>
      </c>
      <c r="L130" s="1">
        <v>3950</v>
      </c>
      <c r="M130" s="3">
        <v>0.1</v>
      </c>
      <c r="N130" s="2">
        <v>3.81</v>
      </c>
      <c r="O130" s="2">
        <f t="shared" si="4"/>
        <v>38.1</v>
      </c>
      <c r="P130" s="2">
        <f t="shared" si="5"/>
        <v>0.38100000000000001</v>
      </c>
      <c r="Q130" s="2">
        <f t="shared" si="6"/>
        <v>0.58238611111111127</v>
      </c>
      <c r="R130" s="6">
        <f t="shared" si="7"/>
        <v>573</v>
      </c>
    </row>
    <row r="131" spans="2:18" ht="19.899999999999999" customHeight="1" x14ac:dyDescent="0.2">
      <c r="B131" s="17"/>
      <c r="C131" s="14">
        <v>97</v>
      </c>
      <c r="E131" s="6">
        <v>11980</v>
      </c>
      <c r="J131" s="17"/>
      <c r="K131" s="14">
        <v>97</v>
      </c>
      <c r="L131" s="1">
        <v>3900</v>
      </c>
      <c r="M131" s="3">
        <v>0.1</v>
      </c>
      <c r="N131" s="2">
        <v>3.8049999999999997</v>
      </c>
      <c r="O131" s="2">
        <f t="shared" si="4"/>
        <v>38.049999999999997</v>
      </c>
      <c r="P131" s="2">
        <f t="shared" si="5"/>
        <v>0.3805</v>
      </c>
      <c r="Q131" s="2">
        <f t="shared" si="6"/>
        <v>0.58873194444444465</v>
      </c>
      <c r="R131" s="6">
        <f t="shared" si="7"/>
        <v>579</v>
      </c>
    </row>
    <row r="132" spans="2:18" ht="19.899999999999999" customHeight="1" x14ac:dyDescent="0.2">
      <c r="B132" s="17"/>
      <c r="C132" s="14">
        <v>98</v>
      </c>
      <c r="E132" s="6">
        <v>12020</v>
      </c>
      <c r="J132" s="17"/>
      <c r="K132" s="14">
        <v>98</v>
      </c>
      <c r="L132" s="1">
        <v>3860</v>
      </c>
      <c r="M132" s="3">
        <v>0.1</v>
      </c>
      <c r="N132" s="2">
        <v>3.8149999999999999</v>
      </c>
      <c r="O132" s="2">
        <f t="shared" si="4"/>
        <v>38.15</v>
      </c>
      <c r="P132" s="2">
        <f t="shared" si="5"/>
        <v>0.38150000000000001</v>
      </c>
      <c r="Q132" s="2">
        <f t="shared" si="6"/>
        <v>0.59508194444444462</v>
      </c>
      <c r="R132" s="6">
        <f t="shared" si="7"/>
        <v>585</v>
      </c>
    </row>
    <row r="133" spans="2:18" ht="19.899999999999999" customHeight="1" x14ac:dyDescent="0.2">
      <c r="B133" s="17"/>
      <c r="C133" s="14">
        <v>99</v>
      </c>
      <c r="E133" s="6">
        <v>12050</v>
      </c>
      <c r="J133" s="17"/>
      <c r="K133" s="14">
        <v>99</v>
      </c>
      <c r="L133" s="1">
        <v>3810</v>
      </c>
      <c r="M133" s="3">
        <v>0.1</v>
      </c>
      <c r="N133" s="2">
        <v>3.82</v>
      </c>
      <c r="O133" s="2">
        <f t="shared" si="4"/>
        <v>38.199999999999996</v>
      </c>
      <c r="P133" s="2">
        <f t="shared" si="5"/>
        <v>0.38200000000000001</v>
      </c>
      <c r="Q133" s="2">
        <f t="shared" si="6"/>
        <v>0.60144444444444467</v>
      </c>
      <c r="R133" s="6">
        <f t="shared" si="7"/>
        <v>591</v>
      </c>
    </row>
    <row r="134" spans="2:18" ht="19.899999999999999" customHeight="1" x14ac:dyDescent="0.2">
      <c r="B134" s="17"/>
      <c r="C134" s="14">
        <v>100</v>
      </c>
      <c r="E134" s="6">
        <v>12090</v>
      </c>
      <c r="J134" s="17"/>
      <c r="K134" s="14">
        <v>100</v>
      </c>
      <c r="L134" s="1">
        <v>3760</v>
      </c>
      <c r="M134" s="3">
        <v>0.1</v>
      </c>
      <c r="N134" s="2">
        <v>3.84</v>
      </c>
      <c r="O134" s="2">
        <f t="shared" si="4"/>
        <v>38.4</v>
      </c>
      <c r="P134" s="2">
        <f t="shared" si="5"/>
        <v>0.38400000000000001</v>
      </c>
      <c r="Q134" s="2">
        <f t="shared" si="6"/>
        <v>0.60782777777777797</v>
      </c>
      <c r="R134" s="6">
        <f t="shared" si="7"/>
        <v>597</v>
      </c>
    </row>
    <row r="135" spans="2:18" ht="19.899999999999999" customHeight="1" x14ac:dyDescent="0.2">
      <c r="B135" s="17"/>
      <c r="C135" s="14">
        <v>101</v>
      </c>
      <c r="E135" s="6">
        <v>12120</v>
      </c>
      <c r="J135" s="17"/>
      <c r="K135" s="14">
        <v>101</v>
      </c>
      <c r="L135" s="1">
        <v>3710</v>
      </c>
      <c r="M135" s="3">
        <v>0.1</v>
      </c>
      <c r="N135" s="2">
        <v>3.8499999999999996</v>
      </c>
      <c r="O135" s="2">
        <f t="shared" si="4"/>
        <v>38.499999999999993</v>
      </c>
      <c r="P135" s="2">
        <f t="shared" si="5"/>
        <v>0.38500000000000001</v>
      </c>
      <c r="Q135" s="2">
        <f t="shared" si="6"/>
        <v>0.61423611111111132</v>
      </c>
      <c r="R135" s="6">
        <f t="shared" si="7"/>
        <v>603</v>
      </c>
    </row>
    <row r="136" spans="2:18" ht="19.899999999999999" customHeight="1" x14ac:dyDescent="0.2">
      <c r="B136" s="17"/>
      <c r="C136" s="14">
        <v>102</v>
      </c>
      <c r="E136" s="6">
        <v>12150</v>
      </c>
      <c r="J136" s="17"/>
      <c r="K136" s="14">
        <v>102</v>
      </c>
      <c r="L136" s="1">
        <v>3660</v>
      </c>
      <c r="M136" s="3">
        <v>0.1</v>
      </c>
      <c r="N136" s="2">
        <v>3.86</v>
      </c>
      <c r="O136" s="2">
        <f t="shared" si="4"/>
        <v>38.599999999999994</v>
      </c>
      <c r="P136" s="2">
        <f t="shared" si="5"/>
        <v>0.38600000000000001</v>
      </c>
      <c r="Q136" s="2">
        <f t="shared" si="6"/>
        <v>0.62066111111111133</v>
      </c>
      <c r="R136" s="6">
        <f t="shared" si="7"/>
        <v>609</v>
      </c>
    </row>
    <row r="137" spans="2:18" ht="19.899999999999999" customHeight="1" x14ac:dyDescent="0.2">
      <c r="B137" s="17"/>
      <c r="C137" s="14">
        <v>103</v>
      </c>
      <c r="E137" s="6">
        <v>12190</v>
      </c>
      <c r="J137" s="17"/>
      <c r="K137" s="14">
        <v>103</v>
      </c>
      <c r="L137" s="1">
        <v>3620</v>
      </c>
      <c r="M137" s="3">
        <v>0.1</v>
      </c>
      <c r="N137" s="2">
        <v>3.89</v>
      </c>
      <c r="O137" s="2">
        <f t="shared" si="4"/>
        <v>38.9</v>
      </c>
      <c r="P137" s="2">
        <f t="shared" si="5"/>
        <v>0.38900000000000001</v>
      </c>
      <c r="Q137" s="2">
        <f t="shared" si="6"/>
        <v>0.62711944444444467</v>
      </c>
      <c r="R137" s="6">
        <f t="shared" si="7"/>
        <v>615</v>
      </c>
    </row>
    <row r="138" spans="2:18" ht="19.899999999999999" customHeight="1" x14ac:dyDescent="0.2">
      <c r="B138" s="17"/>
      <c r="C138" s="14">
        <v>104</v>
      </c>
      <c r="E138" s="6">
        <v>12250</v>
      </c>
      <c r="J138" s="17"/>
      <c r="K138" s="14">
        <v>104</v>
      </c>
      <c r="L138" s="1">
        <v>3560</v>
      </c>
      <c r="M138" s="3">
        <v>0.1</v>
      </c>
      <c r="N138" s="2">
        <v>3.89</v>
      </c>
      <c r="O138" s="2">
        <f t="shared" si="4"/>
        <v>38.9</v>
      </c>
      <c r="P138" s="2">
        <f t="shared" si="5"/>
        <v>0.38900000000000001</v>
      </c>
      <c r="Q138" s="2">
        <f t="shared" si="6"/>
        <v>0.63360277777777796</v>
      </c>
      <c r="R138" s="6">
        <f t="shared" si="7"/>
        <v>621</v>
      </c>
    </row>
    <row r="139" spans="2:18" ht="19.899999999999999" customHeight="1" x14ac:dyDescent="0.2">
      <c r="B139" s="17"/>
      <c r="C139" s="14">
        <v>105</v>
      </c>
      <c r="E139" s="6">
        <v>12280</v>
      </c>
      <c r="J139" s="17"/>
      <c r="K139" s="14">
        <v>105</v>
      </c>
      <c r="L139" s="1">
        <v>3520</v>
      </c>
      <c r="M139" s="3">
        <v>0.1</v>
      </c>
      <c r="N139" s="2">
        <v>3.89</v>
      </c>
      <c r="O139" s="2">
        <f t="shared" si="4"/>
        <v>38.9</v>
      </c>
      <c r="P139" s="2">
        <f t="shared" si="5"/>
        <v>0.38900000000000001</v>
      </c>
      <c r="Q139" s="2">
        <f t="shared" si="6"/>
        <v>0.64008611111111124</v>
      </c>
      <c r="R139" s="6">
        <f t="shared" si="7"/>
        <v>627</v>
      </c>
    </row>
    <row r="140" spans="2:18" ht="19.899999999999999" customHeight="1" x14ac:dyDescent="0.2">
      <c r="B140" s="17"/>
      <c r="C140" s="14">
        <v>106</v>
      </c>
      <c r="E140" s="6">
        <v>12320</v>
      </c>
      <c r="J140" s="17"/>
      <c r="K140" s="14">
        <v>106</v>
      </c>
      <c r="L140" s="1">
        <v>3470</v>
      </c>
      <c r="M140" s="3">
        <v>0.1</v>
      </c>
      <c r="N140" s="2">
        <v>3.89</v>
      </c>
      <c r="O140" s="2">
        <f t="shared" si="4"/>
        <v>38.9</v>
      </c>
      <c r="P140" s="2">
        <f t="shared" si="5"/>
        <v>0.38900000000000001</v>
      </c>
      <c r="Q140" s="2">
        <f t="shared" si="6"/>
        <v>0.64656944444444453</v>
      </c>
      <c r="R140" s="6">
        <f t="shared" si="7"/>
        <v>633</v>
      </c>
    </row>
    <row r="141" spans="2:18" ht="19.899999999999999" customHeight="1" x14ac:dyDescent="0.2">
      <c r="B141" s="17"/>
      <c r="C141" s="14">
        <v>107</v>
      </c>
      <c r="E141" s="6">
        <v>12360</v>
      </c>
      <c r="J141" s="17"/>
      <c r="K141" s="14">
        <v>107</v>
      </c>
      <c r="L141" s="1">
        <v>3420</v>
      </c>
      <c r="M141" s="3">
        <v>0.1</v>
      </c>
      <c r="N141" s="2">
        <v>3.9</v>
      </c>
      <c r="O141" s="2">
        <f t="shared" si="4"/>
        <v>39</v>
      </c>
      <c r="P141" s="2">
        <f t="shared" si="5"/>
        <v>0.39</v>
      </c>
      <c r="Q141" s="2">
        <f t="shared" si="6"/>
        <v>0.6530611111111112</v>
      </c>
      <c r="R141" s="6">
        <f t="shared" si="7"/>
        <v>639</v>
      </c>
    </row>
    <row r="142" spans="2:18" ht="19.899999999999999" customHeight="1" x14ac:dyDescent="0.2">
      <c r="B142" s="17"/>
      <c r="C142" s="14">
        <v>108</v>
      </c>
      <c r="E142" s="6">
        <v>12390</v>
      </c>
      <c r="J142" s="17"/>
      <c r="K142" s="14">
        <v>108</v>
      </c>
      <c r="L142" s="1">
        <v>3380</v>
      </c>
      <c r="M142" s="3">
        <v>0.1</v>
      </c>
      <c r="N142" s="2">
        <v>3.9350000000000001</v>
      </c>
      <c r="O142" s="2">
        <f t="shared" si="4"/>
        <v>39.35</v>
      </c>
      <c r="P142" s="2">
        <f t="shared" si="5"/>
        <v>0.39350000000000002</v>
      </c>
      <c r="Q142" s="2">
        <f t="shared" si="6"/>
        <v>0.6595902777777779</v>
      </c>
      <c r="R142" s="6">
        <f t="shared" si="7"/>
        <v>645</v>
      </c>
    </row>
    <row r="143" spans="2:18" ht="19.899999999999999" customHeight="1" x14ac:dyDescent="0.2">
      <c r="B143" s="17"/>
      <c r="C143" s="14">
        <v>109</v>
      </c>
      <c r="E143" s="6">
        <v>12420</v>
      </c>
      <c r="J143" s="17"/>
      <c r="K143" s="14">
        <v>109</v>
      </c>
      <c r="L143" s="1">
        <v>3320</v>
      </c>
      <c r="M143" s="3">
        <v>0.1</v>
      </c>
      <c r="N143" s="2">
        <v>3.93</v>
      </c>
      <c r="O143" s="2">
        <f t="shared" si="4"/>
        <v>39.299999999999997</v>
      </c>
      <c r="P143" s="2">
        <f t="shared" si="5"/>
        <v>0.39300000000000002</v>
      </c>
      <c r="Q143" s="2">
        <f t="shared" si="6"/>
        <v>0.66614444444444454</v>
      </c>
      <c r="R143" s="6">
        <f t="shared" si="7"/>
        <v>651</v>
      </c>
    </row>
    <row r="144" spans="2:18" ht="19.899999999999999" customHeight="1" x14ac:dyDescent="0.2">
      <c r="B144" s="17"/>
      <c r="C144" s="14">
        <v>110</v>
      </c>
      <c r="E144" s="6">
        <v>12460</v>
      </c>
      <c r="J144" s="17"/>
      <c r="K144" s="14">
        <v>110</v>
      </c>
      <c r="L144" s="1">
        <v>3280</v>
      </c>
      <c r="M144" s="3">
        <v>0.1</v>
      </c>
      <c r="N144" s="2">
        <v>3.95</v>
      </c>
      <c r="O144" s="2">
        <f t="shared" si="4"/>
        <v>39.5</v>
      </c>
      <c r="P144" s="2">
        <f t="shared" si="5"/>
        <v>0.39500000000000002</v>
      </c>
      <c r="Q144" s="2">
        <f t="shared" si="6"/>
        <v>0.67271111111111126</v>
      </c>
      <c r="R144" s="6">
        <f t="shared" si="7"/>
        <v>657</v>
      </c>
    </row>
    <row r="145" spans="2:18" ht="19.899999999999999" customHeight="1" x14ac:dyDescent="0.2">
      <c r="B145" s="17"/>
      <c r="C145" s="14">
        <v>111</v>
      </c>
      <c r="E145" s="6">
        <v>12490</v>
      </c>
      <c r="J145" s="17"/>
      <c r="K145" s="14">
        <v>111</v>
      </c>
      <c r="L145" s="1">
        <v>3230</v>
      </c>
      <c r="M145" s="3">
        <v>0.1</v>
      </c>
      <c r="N145" s="2">
        <v>3.98</v>
      </c>
      <c r="O145" s="2">
        <f t="shared" si="4"/>
        <v>39.799999999999997</v>
      </c>
      <c r="P145" s="2">
        <f t="shared" si="5"/>
        <v>0.39800000000000002</v>
      </c>
      <c r="Q145" s="2">
        <f t="shared" si="6"/>
        <v>0.67931944444444459</v>
      </c>
      <c r="R145" s="6">
        <f t="shared" si="7"/>
        <v>663</v>
      </c>
    </row>
    <row r="146" spans="2:18" ht="19.899999999999999" customHeight="1" x14ac:dyDescent="0.2">
      <c r="B146" s="17"/>
      <c r="C146" s="14">
        <v>112</v>
      </c>
      <c r="E146" s="6">
        <v>12530</v>
      </c>
      <c r="J146" s="17"/>
      <c r="K146" s="14">
        <v>112</v>
      </c>
      <c r="L146" s="1">
        <v>3180</v>
      </c>
      <c r="M146" s="3">
        <v>0.1</v>
      </c>
      <c r="N146" s="2">
        <v>3.98</v>
      </c>
      <c r="O146" s="2">
        <f t="shared" si="4"/>
        <v>39.799999999999997</v>
      </c>
      <c r="P146" s="2">
        <f t="shared" si="5"/>
        <v>0.39800000000000002</v>
      </c>
      <c r="Q146" s="2">
        <f t="shared" si="6"/>
        <v>0.68595277777777797</v>
      </c>
      <c r="R146" s="6">
        <f t="shared" si="7"/>
        <v>669</v>
      </c>
    </row>
    <row r="147" spans="2:18" ht="19.899999999999999" customHeight="1" x14ac:dyDescent="0.2">
      <c r="B147" s="17"/>
      <c r="C147" s="14">
        <v>113</v>
      </c>
      <c r="E147" s="6">
        <v>12560</v>
      </c>
      <c r="J147" s="17"/>
      <c r="K147" s="14">
        <v>113</v>
      </c>
      <c r="L147" s="1">
        <v>3140</v>
      </c>
      <c r="M147" s="3">
        <v>0.1</v>
      </c>
      <c r="N147" s="2">
        <v>3.98</v>
      </c>
      <c r="O147" s="2">
        <f t="shared" si="4"/>
        <v>39.799999999999997</v>
      </c>
      <c r="P147" s="2">
        <f t="shared" si="5"/>
        <v>0.39800000000000002</v>
      </c>
      <c r="Q147" s="2">
        <f t="shared" si="6"/>
        <v>0.69258611111111135</v>
      </c>
      <c r="R147" s="6">
        <f t="shared" si="7"/>
        <v>675</v>
      </c>
    </row>
    <row r="148" spans="2:18" ht="19.899999999999999" customHeight="1" x14ac:dyDescent="0.2">
      <c r="B148" s="17"/>
      <c r="C148" s="14">
        <v>114</v>
      </c>
      <c r="E148" s="6">
        <v>12590</v>
      </c>
      <c r="J148" s="17"/>
      <c r="K148" s="14">
        <v>114</v>
      </c>
      <c r="L148" s="1">
        <v>3090</v>
      </c>
      <c r="M148" s="3">
        <v>0.1</v>
      </c>
      <c r="N148" s="2">
        <v>4</v>
      </c>
      <c r="O148" s="2">
        <f t="shared" si="4"/>
        <v>40</v>
      </c>
      <c r="P148" s="2">
        <f t="shared" si="5"/>
        <v>0.4</v>
      </c>
      <c r="Q148" s="2">
        <f t="shared" si="6"/>
        <v>0.69923611111111139</v>
      </c>
      <c r="R148" s="6">
        <f t="shared" si="7"/>
        <v>681</v>
      </c>
    </row>
    <row r="149" spans="2:18" ht="19.899999999999999" customHeight="1" x14ac:dyDescent="0.2">
      <c r="B149" s="17"/>
      <c r="C149" s="14">
        <v>115</v>
      </c>
      <c r="E149" s="6">
        <v>12630</v>
      </c>
      <c r="J149" s="17"/>
      <c r="K149" s="14">
        <v>115</v>
      </c>
      <c r="L149" s="1">
        <v>3040</v>
      </c>
      <c r="M149" s="3">
        <v>0.1</v>
      </c>
      <c r="N149" s="2">
        <v>4.01</v>
      </c>
      <c r="O149" s="2">
        <f t="shared" si="4"/>
        <v>40.099999999999994</v>
      </c>
      <c r="P149" s="2">
        <f t="shared" si="5"/>
        <v>0.40100000000000002</v>
      </c>
      <c r="Q149" s="2">
        <f t="shared" si="6"/>
        <v>0.70591111111111138</v>
      </c>
      <c r="R149" s="6">
        <f t="shared" si="7"/>
        <v>687</v>
      </c>
    </row>
    <row r="150" spans="2:18" ht="19.899999999999999" customHeight="1" x14ac:dyDescent="0.2">
      <c r="B150" s="17"/>
      <c r="C150" s="14">
        <v>116</v>
      </c>
      <c r="E150" s="6">
        <v>12660</v>
      </c>
      <c r="J150" s="17"/>
      <c r="K150" s="14">
        <v>116</v>
      </c>
      <c r="L150" s="1">
        <v>2990</v>
      </c>
      <c r="M150" s="3">
        <v>0.1</v>
      </c>
      <c r="N150" s="2">
        <v>4.03</v>
      </c>
      <c r="O150" s="2">
        <f t="shared" si="4"/>
        <v>40.299999999999997</v>
      </c>
      <c r="P150" s="2">
        <f t="shared" si="5"/>
        <v>0.40300000000000002</v>
      </c>
      <c r="Q150" s="2">
        <f t="shared" si="6"/>
        <v>0.71261111111111142</v>
      </c>
      <c r="R150" s="6">
        <f t="shared" si="7"/>
        <v>693</v>
      </c>
    </row>
    <row r="151" spans="2:18" ht="19.899999999999999" customHeight="1" x14ac:dyDescent="0.2">
      <c r="B151" s="17"/>
      <c r="C151" s="14">
        <v>117</v>
      </c>
      <c r="E151" s="6">
        <v>12700</v>
      </c>
      <c r="J151" s="17"/>
      <c r="K151" s="14">
        <v>117</v>
      </c>
      <c r="L151" s="1">
        <v>2950</v>
      </c>
      <c r="M151" s="3">
        <v>0.1</v>
      </c>
      <c r="N151" s="2">
        <v>4.0549999999999997</v>
      </c>
      <c r="O151" s="2">
        <f t="shared" si="4"/>
        <v>40.549999999999997</v>
      </c>
      <c r="P151" s="2">
        <f t="shared" si="5"/>
        <v>0.40549999999999997</v>
      </c>
      <c r="Q151" s="2">
        <f t="shared" si="6"/>
        <v>0.71934861111111137</v>
      </c>
      <c r="R151" s="6">
        <f t="shared" si="7"/>
        <v>699</v>
      </c>
    </row>
    <row r="152" spans="2:18" ht="19.899999999999999" customHeight="1" x14ac:dyDescent="0.2">
      <c r="B152" s="17"/>
      <c r="C152" s="14">
        <v>118</v>
      </c>
      <c r="E152" s="6">
        <v>12730</v>
      </c>
      <c r="J152" s="17"/>
      <c r="K152" s="14">
        <v>118</v>
      </c>
      <c r="L152" s="1">
        <v>2900</v>
      </c>
      <c r="M152" s="3">
        <v>0.1</v>
      </c>
      <c r="N152" s="2">
        <v>4.0599999999999996</v>
      </c>
      <c r="O152" s="2">
        <f t="shared" si="4"/>
        <v>40.599999999999994</v>
      </c>
      <c r="P152" s="2">
        <f t="shared" si="5"/>
        <v>0.40599999999999997</v>
      </c>
      <c r="Q152" s="2">
        <f t="shared" si="6"/>
        <v>0.72611111111111137</v>
      </c>
      <c r="R152" s="6">
        <f t="shared" si="7"/>
        <v>705</v>
      </c>
    </row>
    <row r="153" spans="2:18" ht="19.899999999999999" customHeight="1" x14ac:dyDescent="0.2">
      <c r="B153" s="17"/>
      <c r="C153" s="14">
        <v>119</v>
      </c>
      <c r="E153" s="6">
        <v>12760</v>
      </c>
      <c r="J153" s="17"/>
      <c r="K153" s="14">
        <v>119</v>
      </c>
      <c r="L153" s="1">
        <v>2850</v>
      </c>
      <c r="M153" s="3">
        <v>0.1</v>
      </c>
      <c r="N153" s="2">
        <v>4.09</v>
      </c>
      <c r="O153" s="2">
        <f t="shared" si="4"/>
        <v>40.9</v>
      </c>
      <c r="P153" s="2">
        <f t="shared" si="5"/>
        <v>0.40900000000000003</v>
      </c>
      <c r="Q153" s="2">
        <f t="shared" si="6"/>
        <v>0.73290277777777801</v>
      </c>
      <c r="R153" s="6">
        <f t="shared" si="7"/>
        <v>711</v>
      </c>
    </row>
    <row r="154" spans="2:18" ht="19.899999999999999" customHeight="1" x14ac:dyDescent="0.2">
      <c r="B154" s="17"/>
      <c r="C154" s="14">
        <v>120</v>
      </c>
      <c r="E154" s="6">
        <v>12790</v>
      </c>
      <c r="J154" s="17"/>
      <c r="K154" s="14">
        <v>120</v>
      </c>
      <c r="L154" s="1">
        <v>2800</v>
      </c>
      <c r="M154" s="3">
        <v>0.1</v>
      </c>
      <c r="N154" s="2">
        <v>4.0949999999999998</v>
      </c>
      <c r="O154" s="2">
        <f t="shared" si="4"/>
        <v>40.949999999999996</v>
      </c>
      <c r="P154" s="2">
        <f t="shared" si="5"/>
        <v>0.40949999999999998</v>
      </c>
      <c r="Q154" s="2">
        <f t="shared" si="6"/>
        <v>0.7397236111111114</v>
      </c>
      <c r="R154" s="6">
        <f t="shared" si="7"/>
        <v>717</v>
      </c>
    </row>
    <row r="155" spans="2:18" ht="19.899999999999999" customHeight="1" x14ac:dyDescent="0.2">
      <c r="B155" s="17"/>
      <c r="C155" s="14">
        <v>121</v>
      </c>
      <c r="E155" s="6">
        <v>12830</v>
      </c>
      <c r="J155" s="17"/>
      <c r="K155" s="14">
        <v>121</v>
      </c>
      <c r="L155" s="1">
        <v>2760</v>
      </c>
      <c r="M155" s="3">
        <v>0.1</v>
      </c>
      <c r="N155" s="2">
        <v>4.12</v>
      </c>
      <c r="O155" s="2">
        <f t="shared" si="4"/>
        <v>41.199999999999996</v>
      </c>
      <c r="P155" s="2">
        <f t="shared" si="5"/>
        <v>0.41200000000000003</v>
      </c>
      <c r="Q155" s="2">
        <f t="shared" si="6"/>
        <v>0.74656944444444473</v>
      </c>
      <c r="R155" s="6">
        <f t="shared" si="7"/>
        <v>723</v>
      </c>
    </row>
    <row r="156" spans="2:18" ht="19.899999999999999" customHeight="1" x14ac:dyDescent="0.2">
      <c r="B156" s="17"/>
      <c r="C156" s="14">
        <v>122</v>
      </c>
      <c r="E156" s="6">
        <v>12860</v>
      </c>
      <c r="J156" s="17"/>
      <c r="K156" s="14">
        <v>122</v>
      </c>
      <c r="L156" s="1">
        <v>2710</v>
      </c>
      <c r="M156" s="3">
        <v>0.1</v>
      </c>
      <c r="N156" s="2">
        <v>4.1399999999999997</v>
      </c>
      <c r="O156" s="2">
        <f t="shared" si="4"/>
        <v>41.399999999999991</v>
      </c>
      <c r="P156" s="2">
        <f t="shared" si="5"/>
        <v>0.41399999999999998</v>
      </c>
      <c r="Q156" s="2">
        <f t="shared" si="6"/>
        <v>0.75345277777777808</v>
      </c>
      <c r="R156" s="6">
        <f t="shared" si="7"/>
        <v>729</v>
      </c>
    </row>
    <row r="157" spans="2:18" ht="19.899999999999999" customHeight="1" x14ac:dyDescent="0.2">
      <c r="B157" s="17"/>
      <c r="C157" s="14">
        <v>123</v>
      </c>
      <c r="E157" s="6">
        <v>12890</v>
      </c>
      <c r="J157" s="17"/>
      <c r="K157" s="14">
        <v>123</v>
      </c>
      <c r="L157" s="1">
        <v>2660</v>
      </c>
      <c r="M157" s="3">
        <v>0.1</v>
      </c>
      <c r="N157" s="2">
        <v>4.17</v>
      </c>
      <c r="O157" s="2">
        <f t="shared" si="4"/>
        <v>41.699999999999996</v>
      </c>
      <c r="P157" s="2">
        <f t="shared" si="5"/>
        <v>0.41700000000000004</v>
      </c>
      <c r="Q157" s="2">
        <f t="shared" si="6"/>
        <v>0.76037777777777804</v>
      </c>
      <c r="R157" s="6">
        <f t="shared" si="7"/>
        <v>735</v>
      </c>
    </row>
    <row r="158" spans="2:18" ht="19.899999999999999" customHeight="1" x14ac:dyDescent="0.2">
      <c r="B158" s="17"/>
      <c r="C158" s="14">
        <v>124</v>
      </c>
      <c r="E158" s="6">
        <v>12920</v>
      </c>
      <c r="J158" s="17"/>
      <c r="K158" s="14">
        <v>124</v>
      </c>
      <c r="L158" s="1">
        <v>2620</v>
      </c>
      <c r="M158" s="3">
        <v>0.1</v>
      </c>
      <c r="N158" s="2">
        <v>4.2450000000000001</v>
      </c>
      <c r="O158" s="2">
        <f t="shared" si="4"/>
        <v>42.449999999999996</v>
      </c>
      <c r="P158" s="2">
        <f t="shared" si="5"/>
        <v>0.42450000000000004</v>
      </c>
      <c r="Q158" s="2">
        <f t="shared" si="6"/>
        <v>0.76739027777777802</v>
      </c>
      <c r="R158" s="6">
        <f t="shared" si="7"/>
        <v>741</v>
      </c>
    </row>
    <row r="159" spans="2:18" ht="19.899999999999999" customHeight="1" x14ac:dyDescent="0.2">
      <c r="B159" s="17"/>
      <c r="C159" s="14">
        <v>125</v>
      </c>
      <c r="E159" s="6">
        <v>12950</v>
      </c>
      <c r="J159" s="17"/>
      <c r="K159" s="14">
        <v>125</v>
      </c>
      <c r="L159" s="1">
        <v>2570</v>
      </c>
      <c r="M159" s="3">
        <v>0.1</v>
      </c>
      <c r="N159" s="2">
        <v>4.25</v>
      </c>
      <c r="O159" s="2">
        <f t="shared" si="4"/>
        <v>42.5</v>
      </c>
      <c r="P159" s="2">
        <f t="shared" si="5"/>
        <v>0.42500000000000004</v>
      </c>
      <c r="Q159" s="2">
        <f t="shared" si="6"/>
        <v>0.77446944444444465</v>
      </c>
      <c r="R159" s="6">
        <f t="shared" si="7"/>
        <v>747</v>
      </c>
    </row>
    <row r="160" spans="2:18" ht="19.899999999999999" customHeight="1" x14ac:dyDescent="0.2">
      <c r="B160" s="17"/>
      <c r="C160" s="14">
        <v>126</v>
      </c>
      <c r="E160" s="6">
        <v>12980</v>
      </c>
      <c r="J160" s="17"/>
      <c r="K160" s="14">
        <v>126</v>
      </c>
      <c r="L160" s="1">
        <v>2520</v>
      </c>
      <c r="M160" s="3">
        <v>0.1</v>
      </c>
      <c r="N160" s="2">
        <v>4.2850000000000001</v>
      </c>
      <c r="O160" s="2">
        <f t="shared" si="4"/>
        <v>42.85</v>
      </c>
      <c r="P160" s="2">
        <f t="shared" si="5"/>
        <v>0.42850000000000005</v>
      </c>
      <c r="Q160" s="2">
        <f t="shared" si="6"/>
        <v>0.78158194444444462</v>
      </c>
      <c r="R160" s="6">
        <f t="shared" si="7"/>
        <v>753</v>
      </c>
    </row>
    <row r="161" spans="2:18" ht="19.899999999999999" customHeight="1" x14ac:dyDescent="0.2">
      <c r="B161" s="17"/>
      <c r="C161" s="14">
        <v>127</v>
      </c>
      <c r="E161" s="6">
        <v>13010</v>
      </c>
      <c r="J161" s="17"/>
      <c r="K161" s="14">
        <v>127</v>
      </c>
      <c r="L161" s="1">
        <v>2470</v>
      </c>
      <c r="M161" s="3">
        <v>0.1</v>
      </c>
      <c r="N161" s="2">
        <v>4.3149999999999995</v>
      </c>
      <c r="O161" s="2">
        <f t="shared" si="4"/>
        <v>43.149999999999991</v>
      </c>
      <c r="P161" s="2">
        <f t="shared" si="5"/>
        <v>0.43149999999999999</v>
      </c>
      <c r="Q161" s="2">
        <f t="shared" si="6"/>
        <v>0.78874861111111128</v>
      </c>
      <c r="R161" s="6">
        <f t="shared" si="7"/>
        <v>759</v>
      </c>
    </row>
    <row r="162" spans="2:18" ht="19.899999999999999" customHeight="1" x14ac:dyDescent="0.2">
      <c r="B162" s="17"/>
      <c r="C162" s="14">
        <v>128</v>
      </c>
      <c r="E162" s="6">
        <v>13050</v>
      </c>
      <c r="J162" s="17"/>
      <c r="K162" s="14">
        <v>128</v>
      </c>
      <c r="L162" s="1">
        <v>2430</v>
      </c>
      <c r="M162" s="3">
        <v>0.1</v>
      </c>
      <c r="N162" s="2">
        <v>4.3899999999999997</v>
      </c>
      <c r="O162" s="2">
        <f t="shared" ref="O162:O192" si="8">N162/M162</f>
        <v>43.899999999999991</v>
      </c>
      <c r="P162" s="2">
        <f t="shared" ref="P162:P192" si="9">M162*N162</f>
        <v>0.439</v>
      </c>
      <c r="Q162" s="2">
        <f t="shared" si="6"/>
        <v>0.79600277777777795</v>
      </c>
      <c r="R162" s="6">
        <f t="shared" si="7"/>
        <v>765</v>
      </c>
    </row>
    <row r="163" spans="2:18" ht="19.899999999999999" customHeight="1" x14ac:dyDescent="0.2">
      <c r="B163" s="17"/>
      <c r="C163" s="14">
        <v>129</v>
      </c>
      <c r="E163" s="6">
        <v>13080</v>
      </c>
      <c r="J163" s="17"/>
      <c r="K163" s="14">
        <v>129</v>
      </c>
      <c r="L163" s="1">
        <v>2380</v>
      </c>
      <c r="M163" s="3">
        <v>0.1</v>
      </c>
      <c r="N163" s="2">
        <v>4.41</v>
      </c>
      <c r="O163" s="2">
        <f t="shared" si="8"/>
        <v>44.1</v>
      </c>
      <c r="P163" s="2">
        <f t="shared" si="9"/>
        <v>0.44100000000000006</v>
      </c>
      <c r="Q163" s="2">
        <f t="shared" ref="Q163:Q192" si="10">AVERAGE(P163,P162)*(K163-K162)/60+Q162</f>
        <v>0.80333611111111125</v>
      </c>
      <c r="R163" s="6">
        <f t="shared" si="7"/>
        <v>771</v>
      </c>
    </row>
    <row r="164" spans="2:18" ht="19.899999999999999" customHeight="1" x14ac:dyDescent="0.2">
      <c r="B164" s="17"/>
      <c r="C164" s="14">
        <v>130</v>
      </c>
      <c r="E164" s="6">
        <v>13110</v>
      </c>
      <c r="J164" s="17"/>
      <c r="K164" s="14">
        <v>130</v>
      </c>
      <c r="L164" s="1">
        <v>2340</v>
      </c>
      <c r="M164" s="3">
        <v>0.1</v>
      </c>
      <c r="N164" s="2">
        <v>4.415</v>
      </c>
      <c r="O164" s="2">
        <f t="shared" si="8"/>
        <v>44.15</v>
      </c>
      <c r="P164" s="2">
        <f t="shared" si="9"/>
        <v>0.4415</v>
      </c>
      <c r="Q164" s="2">
        <f t="shared" si="10"/>
        <v>0.81069027777777791</v>
      </c>
      <c r="R164" s="6">
        <f t="shared" ref="R164:R192" si="11">AVERAGE(M164,M163)*((K164-K163)*60)+R163</f>
        <v>777</v>
      </c>
    </row>
    <row r="165" spans="2:18" ht="19.899999999999999" customHeight="1" x14ac:dyDescent="0.2">
      <c r="B165" s="17"/>
      <c r="C165" s="14">
        <v>131</v>
      </c>
      <c r="E165" s="6">
        <v>13140</v>
      </c>
      <c r="J165" s="17"/>
      <c r="K165" s="14">
        <v>131</v>
      </c>
      <c r="L165" s="1">
        <v>2290</v>
      </c>
      <c r="M165" s="3">
        <v>0.1</v>
      </c>
      <c r="N165" s="2">
        <v>4.45</v>
      </c>
      <c r="O165" s="2">
        <f t="shared" si="8"/>
        <v>44.5</v>
      </c>
      <c r="P165" s="2">
        <f t="shared" si="9"/>
        <v>0.44500000000000006</v>
      </c>
      <c r="Q165" s="2">
        <f t="shared" si="10"/>
        <v>0.8180777777777779</v>
      </c>
      <c r="R165" s="6">
        <f t="shared" si="11"/>
        <v>783</v>
      </c>
    </row>
    <row r="166" spans="2:18" ht="19.899999999999999" customHeight="1" x14ac:dyDescent="0.2">
      <c r="B166" s="17"/>
      <c r="C166" s="14">
        <v>132</v>
      </c>
      <c r="E166" s="6">
        <v>13170</v>
      </c>
      <c r="J166" s="17"/>
      <c r="K166" s="14">
        <v>132</v>
      </c>
      <c r="L166" s="1">
        <v>2240</v>
      </c>
      <c r="M166" s="3">
        <v>0.1</v>
      </c>
      <c r="N166" s="2">
        <v>4.4800000000000004</v>
      </c>
      <c r="O166" s="2">
        <f t="shared" si="8"/>
        <v>44.800000000000004</v>
      </c>
      <c r="P166" s="2">
        <f t="shared" si="9"/>
        <v>0.44800000000000006</v>
      </c>
      <c r="Q166" s="2">
        <f t="shared" si="10"/>
        <v>0.82551944444444458</v>
      </c>
      <c r="R166" s="6">
        <f t="shared" si="11"/>
        <v>789</v>
      </c>
    </row>
    <row r="167" spans="2:18" ht="19.899999999999999" customHeight="1" x14ac:dyDescent="0.2">
      <c r="B167" s="17"/>
      <c r="C167" s="14">
        <v>133</v>
      </c>
      <c r="E167" s="6">
        <v>13210</v>
      </c>
      <c r="J167" s="17"/>
      <c r="K167" s="14">
        <v>133</v>
      </c>
      <c r="L167" s="1">
        <v>2200</v>
      </c>
      <c r="M167" s="3">
        <v>0.1</v>
      </c>
      <c r="N167" s="2">
        <v>4.4933333333333332</v>
      </c>
      <c r="O167" s="2">
        <f t="shared" si="8"/>
        <v>44.93333333333333</v>
      </c>
      <c r="P167" s="2">
        <f t="shared" si="9"/>
        <v>0.44933333333333336</v>
      </c>
      <c r="Q167" s="2">
        <f t="shared" si="10"/>
        <v>0.83299722222222239</v>
      </c>
      <c r="R167" s="6">
        <f t="shared" si="11"/>
        <v>795</v>
      </c>
    </row>
    <row r="168" spans="2:18" ht="19.899999999999999" customHeight="1" x14ac:dyDescent="0.2">
      <c r="B168" s="17"/>
      <c r="C168" s="14">
        <v>134</v>
      </c>
      <c r="E168" s="6">
        <v>13240</v>
      </c>
      <c r="J168" s="17"/>
      <c r="K168" s="14">
        <v>134</v>
      </c>
      <c r="L168" s="1">
        <v>2150</v>
      </c>
      <c r="M168" s="3">
        <v>0.1</v>
      </c>
      <c r="N168" s="2">
        <v>4.5199999999999996</v>
      </c>
      <c r="O168" s="2">
        <f t="shared" si="8"/>
        <v>45.199999999999996</v>
      </c>
      <c r="P168" s="2">
        <f t="shared" si="9"/>
        <v>0.45199999999999996</v>
      </c>
      <c r="Q168" s="2">
        <f t="shared" si="10"/>
        <v>0.84050833333333352</v>
      </c>
      <c r="R168" s="6">
        <f t="shared" si="11"/>
        <v>801</v>
      </c>
    </row>
    <row r="169" spans="2:18" ht="19.899999999999999" customHeight="1" x14ac:dyDescent="0.2">
      <c r="B169" s="17"/>
      <c r="C169" s="14">
        <v>135</v>
      </c>
      <c r="E169" s="6">
        <v>13270</v>
      </c>
      <c r="J169" s="17"/>
      <c r="K169" s="14">
        <v>135</v>
      </c>
      <c r="L169" s="1">
        <v>2100</v>
      </c>
      <c r="M169" s="3">
        <v>0.1</v>
      </c>
      <c r="N169" s="2">
        <v>4.55</v>
      </c>
      <c r="O169" s="2">
        <f t="shared" si="8"/>
        <v>45.499999999999993</v>
      </c>
      <c r="P169" s="2">
        <f t="shared" si="9"/>
        <v>0.45500000000000002</v>
      </c>
      <c r="Q169" s="2">
        <f t="shared" si="10"/>
        <v>0.84806666666666686</v>
      </c>
      <c r="R169" s="6">
        <f t="shared" si="11"/>
        <v>807</v>
      </c>
    </row>
    <row r="170" spans="2:18" ht="19.899999999999999" customHeight="1" x14ac:dyDescent="0.2">
      <c r="B170" s="17"/>
      <c r="C170" s="14">
        <v>136</v>
      </c>
      <c r="E170" s="6">
        <v>13300</v>
      </c>
      <c r="J170" s="17"/>
      <c r="K170" s="14">
        <v>136</v>
      </c>
      <c r="L170" s="1">
        <v>2050</v>
      </c>
      <c r="M170" s="3">
        <v>0.1</v>
      </c>
      <c r="N170" s="2">
        <v>4.59</v>
      </c>
      <c r="O170" s="2">
        <f t="shared" si="8"/>
        <v>45.9</v>
      </c>
      <c r="P170" s="2">
        <f t="shared" si="9"/>
        <v>0.45900000000000002</v>
      </c>
      <c r="Q170" s="2">
        <f t="shared" si="10"/>
        <v>0.85568333333333357</v>
      </c>
      <c r="R170" s="6">
        <f t="shared" si="11"/>
        <v>813</v>
      </c>
    </row>
    <row r="171" spans="2:18" ht="19.899999999999999" customHeight="1" x14ac:dyDescent="0.2">
      <c r="B171" s="17"/>
      <c r="C171" s="14">
        <v>137</v>
      </c>
      <c r="E171" s="6">
        <v>13330</v>
      </c>
      <c r="J171" s="17"/>
      <c r="K171" s="14">
        <v>137</v>
      </c>
      <c r="L171" s="1">
        <v>2010</v>
      </c>
      <c r="M171" s="3">
        <v>0.1</v>
      </c>
      <c r="N171" s="2">
        <v>4.625</v>
      </c>
      <c r="O171" s="2">
        <f t="shared" si="8"/>
        <v>46.25</v>
      </c>
      <c r="P171" s="2">
        <f t="shared" si="9"/>
        <v>0.46250000000000002</v>
      </c>
      <c r="Q171" s="2">
        <f t="shared" si="10"/>
        <v>0.86336250000000025</v>
      </c>
      <c r="R171" s="6">
        <f t="shared" si="11"/>
        <v>819</v>
      </c>
    </row>
    <row r="172" spans="2:18" ht="19.899999999999999" customHeight="1" x14ac:dyDescent="0.2">
      <c r="B172" s="17"/>
      <c r="C172" s="14">
        <v>138</v>
      </c>
      <c r="E172" s="6">
        <v>13360</v>
      </c>
      <c r="J172" s="17"/>
      <c r="K172" s="14">
        <v>138</v>
      </c>
      <c r="L172" s="1">
        <v>1956</v>
      </c>
      <c r="M172" s="3">
        <v>0.1</v>
      </c>
      <c r="N172" s="2">
        <v>4.6349999999999998</v>
      </c>
      <c r="O172" s="2">
        <f t="shared" si="8"/>
        <v>46.349999999999994</v>
      </c>
      <c r="P172" s="2">
        <f t="shared" si="9"/>
        <v>0.46350000000000002</v>
      </c>
      <c r="Q172" s="2">
        <f t="shared" si="10"/>
        <v>0.87107916666666696</v>
      </c>
      <c r="R172" s="6">
        <f t="shared" si="11"/>
        <v>825</v>
      </c>
    </row>
    <row r="173" spans="2:18" ht="19.899999999999999" customHeight="1" x14ac:dyDescent="0.2">
      <c r="B173" s="17"/>
      <c r="C173" s="14">
        <v>139</v>
      </c>
      <c r="E173" s="6">
        <v>13390</v>
      </c>
      <c r="J173" s="17"/>
      <c r="K173" s="14">
        <v>139</v>
      </c>
      <c r="L173" s="1">
        <v>1909</v>
      </c>
      <c r="M173" s="3">
        <v>0.1</v>
      </c>
      <c r="N173" s="2">
        <v>4.6733333333333329</v>
      </c>
      <c r="O173" s="2">
        <f t="shared" si="8"/>
        <v>46.733333333333327</v>
      </c>
      <c r="P173" s="2">
        <f t="shared" si="9"/>
        <v>0.46733333333333332</v>
      </c>
      <c r="Q173" s="2">
        <f t="shared" si="10"/>
        <v>0.87883611111111137</v>
      </c>
      <c r="R173" s="6">
        <f t="shared" si="11"/>
        <v>831</v>
      </c>
    </row>
    <row r="174" spans="2:18" ht="19.899999999999999" customHeight="1" x14ac:dyDescent="0.2">
      <c r="B174" s="17"/>
      <c r="C174" s="14">
        <v>140</v>
      </c>
      <c r="E174" s="6">
        <v>13420</v>
      </c>
      <c r="J174" s="17"/>
      <c r="K174" s="14">
        <v>140</v>
      </c>
      <c r="L174" s="1">
        <v>1862</v>
      </c>
      <c r="M174" s="3">
        <v>0.1</v>
      </c>
      <c r="N174" s="2">
        <v>4.72</v>
      </c>
      <c r="O174" s="2">
        <f t="shared" si="8"/>
        <v>47.199999999999996</v>
      </c>
      <c r="P174" s="2">
        <f t="shared" si="9"/>
        <v>0.47199999999999998</v>
      </c>
      <c r="Q174" s="2">
        <f t="shared" si="10"/>
        <v>0.88666388888888914</v>
      </c>
      <c r="R174" s="6">
        <f t="shared" si="11"/>
        <v>837</v>
      </c>
    </row>
    <row r="175" spans="2:18" ht="19.899999999999999" customHeight="1" x14ac:dyDescent="0.2">
      <c r="B175" s="17"/>
      <c r="C175" s="14">
        <v>141</v>
      </c>
      <c r="E175" s="6">
        <v>13450</v>
      </c>
      <c r="J175" s="17"/>
      <c r="K175" s="14">
        <v>141</v>
      </c>
      <c r="L175" s="1">
        <v>1817</v>
      </c>
      <c r="M175" s="3">
        <v>0.1</v>
      </c>
      <c r="N175" s="2">
        <v>4.7450000000000001</v>
      </c>
      <c r="O175" s="2">
        <f t="shared" si="8"/>
        <v>47.449999999999996</v>
      </c>
      <c r="P175" s="2">
        <f t="shared" si="9"/>
        <v>0.47450000000000003</v>
      </c>
      <c r="Q175" s="2">
        <f t="shared" si="10"/>
        <v>0.89455138888888919</v>
      </c>
      <c r="R175" s="6">
        <f t="shared" si="11"/>
        <v>843</v>
      </c>
    </row>
    <row r="176" spans="2:18" ht="19.899999999999999" customHeight="1" x14ac:dyDescent="0.2">
      <c r="B176" s="17"/>
      <c r="C176" s="14">
        <v>142</v>
      </c>
      <c r="E176" s="6">
        <v>13480</v>
      </c>
      <c r="J176" s="17"/>
      <c r="K176" s="14">
        <v>142</v>
      </c>
      <c r="L176" s="1">
        <v>1767</v>
      </c>
      <c r="M176" s="3">
        <v>0.1</v>
      </c>
      <c r="N176" s="2">
        <v>4.78</v>
      </c>
      <c r="O176" s="2">
        <f t="shared" si="8"/>
        <v>47.8</v>
      </c>
      <c r="P176" s="2">
        <f t="shared" si="9"/>
        <v>0.47800000000000004</v>
      </c>
      <c r="Q176" s="2">
        <f t="shared" si="10"/>
        <v>0.90248888888888923</v>
      </c>
      <c r="R176" s="6">
        <f t="shared" si="11"/>
        <v>849</v>
      </c>
    </row>
    <row r="177" spans="2:18" ht="19.899999999999999" customHeight="1" x14ac:dyDescent="0.2">
      <c r="B177" s="17"/>
      <c r="C177" s="14">
        <v>143</v>
      </c>
      <c r="E177" s="6">
        <v>13510</v>
      </c>
      <c r="J177" s="17"/>
      <c r="K177" s="14">
        <v>143</v>
      </c>
      <c r="L177" s="1">
        <v>1717</v>
      </c>
      <c r="M177" s="3">
        <v>0.1</v>
      </c>
      <c r="N177" s="2">
        <v>4.8199999999999994</v>
      </c>
      <c r="O177" s="2">
        <f t="shared" si="8"/>
        <v>48.199999999999989</v>
      </c>
      <c r="P177" s="2">
        <f t="shared" si="9"/>
        <v>0.48199999999999998</v>
      </c>
      <c r="Q177" s="2">
        <f t="shared" si="10"/>
        <v>0.91048888888888924</v>
      </c>
      <c r="R177" s="6">
        <f t="shared" si="11"/>
        <v>855</v>
      </c>
    </row>
    <row r="178" spans="2:18" ht="19.899999999999999" customHeight="1" x14ac:dyDescent="0.2">
      <c r="B178" s="17"/>
      <c r="C178" s="14">
        <v>144</v>
      </c>
      <c r="E178" s="6">
        <v>13540</v>
      </c>
      <c r="J178" s="17"/>
      <c r="K178" s="14">
        <v>144</v>
      </c>
      <c r="L178" s="1">
        <v>1673</v>
      </c>
      <c r="M178" s="3">
        <v>0.1</v>
      </c>
      <c r="N178" s="2">
        <v>4.87</v>
      </c>
      <c r="O178" s="2">
        <f t="shared" si="8"/>
        <v>48.699999999999996</v>
      </c>
      <c r="P178" s="2">
        <f t="shared" si="9"/>
        <v>0.48700000000000004</v>
      </c>
      <c r="Q178" s="2">
        <f t="shared" si="10"/>
        <v>0.91856388888888929</v>
      </c>
      <c r="R178" s="6">
        <f t="shared" si="11"/>
        <v>861</v>
      </c>
    </row>
    <row r="179" spans="2:18" ht="19.899999999999999" customHeight="1" x14ac:dyDescent="0.2">
      <c r="B179" s="17"/>
      <c r="C179" s="14">
        <v>145</v>
      </c>
      <c r="E179" s="6">
        <v>13570</v>
      </c>
      <c r="J179" s="17"/>
      <c r="K179" s="14">
        <v>145</v>
      </c>
      <c r="L179" s="1">
        <v>1624</v>
      </c>
      <c r="M179" s="3">
        <v>0.1</v>
      </c>
      <c r="N179" s="2">
        <v>4.91</v>
      </c>
      <c r="O179" s="2">
        <f t="shared" si="8"/>
        <v>49.1</v>
      </c>
      <c r="P179" s="2">
        <f t="shared" si="9"/>
        <v>0.49100000000000005</v>
      </c>
      <c r="Q179" s="2">
        <f t="shared" si="10"/>
        <v>0.92671388888888928</v>
      </c>
      <c r="R179" s="6">
        <f t="shared" si="11"/>
        <v>867</v>
      </c>
    </row>
    <row r="180" spans="2:18" ht="19.899999999999999" customHeight="1" x14ac:dyDescent="0.2">
      <c r="B180" s="17"/>
      <c r="C180" s="14">
        <v>146</v>
      </c>
      <c r="E180" s="6">
        <v>13600</v>
      </c>
      <c r="J180" s="17"/>
      <c r="K180" s="14">
        <v>146</v>
      </c>
      <c r="L180" s="1">
        <v>1576</v>
      </c>
      <c r="M180" s="3">
        <v>0.1</v>
      </c>
      <c r="N180" s="2">
        <v>4.95</v>
      </c>
      <c r="O180" s="2">
        <f t="shared" si="8"/>
        <v>49.5</v>
      </c>
      <c r="P180" s="2">
        <f t="shared" si="9"/>
        <v>0.49500000000000005</v>
      </c>
      <c r="Q180" s="2">
        <f t="shared" si="10"/>
        <v>0.93493055555555593</v>
      </c>
      <c r="R180" s="6">
        <f t="shared" si="11"/>
        <v>873</v>
      </c>
    </row>
    <row r="181" spans="2:18" ht="19.899999999999999" customHeight="1" x14ac:dyDescent="0.2">
      <c r="B181" s="17"/>
      <c r="C181" s="14">
        <v>147</v>
      </c>
      <c r="E181" s="6">
        <v>13630</v>
      </c>
      <c r="J181" s="17"/>
      <c r="K181" s="14">
        <v>147</v>
      </c>
      <c r="L181" s="1">
        <v>1527</v>
      </c>
      <c r="M181" s="3">
        <v>0.1</v>
      </c>
      <c r="N181" s="2">
        <v>5</v>
      </c>
      <c r="O181" s="2">
        <f t="shared" si="8"/>
        <v>50</v>
      </c>
      <c r="P181" s="2">
        <f t="shared" si="9"/>
        <v>0.5</v>
      </c>
      <c r="Q181" s="2">
        <f t="shared" si="10"/>
        <v>0.94322222222222263</v>
      </c>
      <c r="R181" s="6">
        <f t="shared" si="11"/>
        <v>879</v>
      </c>
    </row>
    <row r="182" spans="2:18" ht="19.899999999999999" customHeight="1" x14ac:dyDescent="0.2">
      <c r="B182" s="17"/>
      <c r="C182" s="14">
        <v>148</v>
      </c>
      <c r="E182" s="6">
        <v>13660</v>
      </c>
      <c r="J182" s="17"/>
      <c r="K182" s="14">
        <v>148</v>
      </c>
      <c r="L182" s="1">
        <v>1481</v>
      </c>
      <c r="M182" s="3">
        <v>0.1</v>
      </c>
      <c r="N182" s="2">
        <v>5.05</v>
      </c>
      <c r="O182" s="2">
        <f t="shared" si="8"/>
        <v>50.499999999999993</v>
      </c>
      <c r="P182" s="2">
        <f t="shared" si="9"/>
        <v>0.505</v>
      </c>
      <c r="Q182" s="2">
        <f t="shared" si="10"/>
        <v>0.95159722222222265</v>
      </c>
      <c r="R182" s="6">
        <f t="shared" si="11"/>
        <v>885</v>
      </c>
    </row>
    <row r="183" spans="2:18" ht="19.899999999999999" customHeight="1" x14ac:dyDescent="0.2">
      <c r="B183" s="17"/>
      <c r="C183" s="14">
        <v>149</v>
      </c>
      <c r="E183" s="6">
        <v>13700</v>
      </c>
      <c r="J183" s="17"/>
      <c r="K183" s="14">
        <v>149</v>
      </c>
      <c r="L183" s="1">
        <v>1433</v>
      </c>
      <c r="M183" s="3">
        <v>0.1</v>
      </c>
      <c r="N183" s="2">
        <v>5.1066666666666665</v>
      </c>
      <c r="O183" s="2">
        <f t="shared" si="8"/>
        <v>51.066666666666663</v>
      </c>
      <c r="P183" s="2">
        <f t="shared" si="9"/>
        <v>0.51066666666666671</v>
      </c>
      <c r="Q183" s="2">
        <f t="shared" si="10"/>
        <v>0.96006111111111159</v>
      </c>
      <c r="R183" s="6">
        <f t="shared" si="11"/>
        <v>891</v>
      </c>
    </row>
    <row r="184" spans="2:18" ht="19.899999999999999" customHeight="1" x14ac:dyDescent="0.2">
      <c r="B184" s="17"/>
      <c r="C184" s="14">
        <v>150</v>
      </c>
      <c r="E184" s="6">
        <v>13720</v>
      </c>
      <c r="J184" s="17"/>
      <c r="K184" s="14">
        <v>150</v>
      </c>
      <c r="L184" s="1">
        <v>1386</v>
      </c>
      <c r="M184" s="3">
        <v>0.1</v>
      </c>
      <c r="N184" s="2">
        <v>5.165</v>
      </c>
      <c r="O184" s="2">
        <f t="shared" si="8"/>
        <v>51.65</v>
      </c>
      <c r="P184" s="2">
        <f t="shared" si="9"/>
        <v>0.51650000000000007</v>
      </c>
      <c r="Q184" s="2">
        <f t="shared" si="10"/>
        <v>0.96862083333333382</v>
      </c>
      <c r="R184" s="6">
        <f t="shared" si="11"/>
        <v>897</v>
      </c>
    </row>
    <row r="185" spans="2:18" ht="19.899999999999999" customHeight="1" x14ac:dyDescent="0.2">
      <c r="B185" s="17"/>
      <c r="C185" s="14">
        <v>151</v>
      </c>
      <c r="E185" s="6">
        <v>13750</v>
      </c>
      <c r="J185" s="17"/>
      <c r="K185" s="14">
        <v>151</v>
      </c>
      <c r="L185" s="1">
        <v>1337</v>
      </c>
      <c r="M185" s="3">
        <v>0.1</v>
      </c>
      <c r="N185" s="2">
        <v>5.23</v>
      </c>
      <c r="O185" s="2">
        <f t="shared" si="8"/>
        <v>52.300000000000004</v>
      </c>
      <c r="P185" s="2">
        <f t="shared" si="9"/>
        <v>0.52300000000000002</v>
      </c>
      <c r="Q185" s="2">
        <f t="shared" si="10"/>
        <v>0.97728333333333384</v>
      </c>
      <c r="R185" s="6">
        <f t="shared" si="11"/>
        <v>903</v>
      </c>
    </row>
    <row r="186" spans="2:18" ht="19.899999999999999" customHeight="1" x14ac:dyDescent="0.2">
      <c r="B186" s="17"/>
      <c r="C186" s="14">
        <v>152</v>
      </c>
      <c r="E186" s="6">
        <v>13780</v>
      </c>
      <c r="J186" s="17"/>
      <c r="K186" s="14">
        <v>152</v>
      </c>
      <c r="L186" s="1">
        <v>1289</v>
      </c>
      <c r="M186" s="3">
        <v>0.1</v>
      </c>
      <c r="N186" s="2">
        <v>5.3149999999999995</v>
      </c>
      <c r="O186" s="2">
        <f t="shared" si="8"/>
        <v>53.149999999999991</v>
      </c>
      <c r="P186" s="2">
        <f t="shared" si="9"/>
        <v>0.53149999999999997</v>
      </c>
      <c r="Q186" s="2">
        <f t="shared" si="10"/>
        <v>0.98607083333333378</v>
      </c>
      <c r="R186" s="6">
        <f t="shared" si="11"/>
        <v>909</v>
      </c>
    </row>
    <row r="187" spans="2:18" ht="19.899999999999999" customHeight="1" x14ac:dyDescent="0.2">
      <c r="B187" s="17"/>
      <c r="C187" s="14">
        <v>153</v>
      </c>
      <c r="E187" s="6">
        <v>13810</v>
      </c>
      <c r="J187" s="17"/>
      <c r="K187" s="14">
        <v>153</v>
      </c>
      <c r="L187" s="1">
        <v>1240</v>
      </c>
      <c r="M187" s="3">
        <v>0.1</v>
      </c>
      <c r="N187" s="2">
        <v>5.3849999999999998</v>
      </c>
      <c r="O187" s="2">
        <f t="shared" si="8"/>
        <v>53.849999999999994</v>
      </c>
      <c r="P187" s="2">
        <f t="shared" si="9"/>
        <v>0.53849999999999998</v>
      </c>
      <c r="Q187" s="2">
        <f t="shared" si="10"/>
        <v>0.99498750000000047</v>
      </c>
      <c r="R187" s="6">
        <f t="shared" si="11"/>
        <v>915</v>
      </c>
    </row>
    <row r="188" spans="2:18" ht="19.899999999999999" customHeight="1" x14ac:dyDescent="0.2">
      <c r="B188" s="17"/>
      <c r="C188" s="14">
        <v>154</v>
      </c>
      <c r="E188" s="6">
        <v>13840</v>
      </c>
      <c r="J188" s="17"/>
      <c r="K188" s="14">
        <v>154</v>
      </c>
      <c r="L188" s="1">
        <v>1194</v>
      </c>
      <c r="M188" s="3">
        <v>0.1</v>
      </c>
      <c r="N188" s="2">
        <v>5.46</v>
      </c>
      <c r="O188" s="2">
        <f t="shared" si="8"/>
        <v>54.599999999999994</v>
      </c>
      <c r="P188" s="2">
        <f t="shared" si="9"/>
        <v>0.54600000000000004</v>
      </c>
      <c r="Q188" s="2">
        <f t="shared" si="10"/>
        <v>1.0040250000000004</v>
      </c>
      <c r="R188" s="6">
        <f t="shared" si="11"/>
        <v>921</v>
      </c>
    </row>
    <row r="189" spans="2:18" ht="19.899999999999999" customHeight="1" x14ac:dyDescent="0.2">
      <c r="B189" s="17"/>
      <c r="C189" s="14">
        <v>155</v>
      </c>
      <c r="E189" s="6">
        <v>13870</v>
      </c>
      <c r="J189" s="17"/>
      <c r="K189" s="14">
        <v>155</v>
      </c>
      <c r="L189" s="1">
        <v>1147</v>
      </c>
      <c r="M189" s="3">
        <v>0.1</v>
      </c>
      <c r="N189" s="2">
        <v>5.5250000000000004</v>
      </c>
      <c r="O189" s="2">
        <f t="shared" si="8"/>
        <v>55.25</v>
      </c>
      <c r="P189" s="2">
        <f t="shared" si="9"/>
        <v>0.5525000000000001</v>
      </c>
      <c r="Q189" s="2">
        <f t="shared" si="10"/>
        <v>1.013179166666667</v>
      </c>
      <c r="R189" s="6">
        <f t="shared" si="11"/>
        <v>927</v>
      </c>
    </row>
    <row r="190" spans="2:18" ht="19.899999999999999" customHeight="1" x14ac:dyDescent="0.2">
      <c r="B190" s="17"/>
      <c r="C190" s="14">
        <v>156</v>
      </c>
      <c r="E190" s="6">
        <v>13900</v>
      </c>
      <c r="J190" s="17"/>
      <c r="K190" s="14">
        <v>156</v>
      </c>
      <c r="L190" s="1">
        <v>1097</v>
      </c>
      <c r="M190" s="3">
        <v>0.1</v>
      </c>
      <c r="N190" s="2">
        <v>5.625</v>
      </c>
      <c r="O190" s="2">
        <f t="shared" si="8"/>
        <v>56.25</v>
      </c>
      <c r="P190" s="2">
        <f t="shared" si="9"/>
        <v>0.5625</v>
      </c>
      <c r="Q190" s="2">
        <f t="shared" si="10"/>
        <v>1.0224708333333337</v>
      </c>
      <c r="R190" s="6">
        <f t="shared" si="11"/>
        <v>933</v>
      </c>
    </row>
    <row r="191" spans="2:18" ht="19.899999999999999" customHeight="1" x14ac:dyDescent="0.2">
      <c r="B191" s="17"/>
      <c r="C191" s="14">
        <v>157</v>
      </c>
      <c r="E191" s="6">
        <v>13920</v>
      </c>
      <c r="J191" s="17"/>
      <c r="K191" s="14">
        <v>157</v>
      </c>
      <c r="L191" s="1">
        <v>1050</v>
      </c>
      <c r="M191" s="3">
        <v>0.1</v>
      </c>
      <c r="N191" s="2">
        <v>5.74</v>
      </c>
      <c r="O191" s="2">
        <f t="shared" si="8"/>
        <v>57.4</v>
      </c>
      <c r="P191" s="2">
        <f t="shared" si="9"/>
        <v>0.57400000000000007</v>
      </c>
      <c r="Q191" s="2">
        <f t="shared" si="10"/>
        <v>1.031941666666667</v>
      </c>
      <c r="R191" s="6">
        <f t="shared" si="11"/>
        <v>939</v>
      </c>
    </row>
    <row r="192" spans="2:18" ht="19.899999999999999" customHeight="1" x14ac:dyDescent="0.2">
      <c r="B192" s="17"/>
      <c r="C192" s="14">
        <v>158</v>
      </c>
      <c r="E192" s="6">
        <v>13960</v>
      </c>
      <c r="J192" s="17"/>
      <c r="K192" s="14">
        <v>158</v>
      </c>
      <c r="L192" s="1">
        <v>1000</v>
      </c>
      <c r="M192" s="3">
        <v>0.1</v>
      </c>
      <c r="N192" s="2">
        <v>5.8449999999999998</v>
      </c>
      <c r="O192" s="2">
        <f t="shared" si="8"/>
        <v>58.449999999999996</v>
      </c>
      <c r="P192" s="2">
        <f t="shared" si="9"/>
        <v>0.58450000000000002</v>
      </c>
      <c r="Q192" s="2">
        <f t="shared" si="10"/>
        <v>1.0415958333333337</v>
      </c>
      <c r="R192" s="6">
        <f t="shared" si="11"/>
        <v>945</v>
      </c>
    </row>
    <row r="193" spans="2:18" ht="19.899999999999999" customHeight="1" x14ac:dyDescent="0.2">
      <c r="B193" s="17"/>
      <c r="C193" s="14"/>
      <c r="E193" s="6"/>
      <c r="J193" s="17"/>
      <c r="K193" s="14"/>
      <c r="M193" s="3"/>
      <c r="N193" s="2"/>
      <c r="O193" s="2"/>
      <c r="P193" s="2"/>
      <c r="Q193" s="2"/>
      <c r="R193" s="6"/>
    </row>
    <row r="194" spans="2:18" ht="19.899999999999999" customHeight="1" x14ac:dyDescent="0.2">
      <c r="B194" s="17"/>
      <c r="C194" s="2"/>
      <c r="E194" s="6"/>
      <c r="J194" s="17"/>
      <c r="K194" s="2"/>
      <c r="M194" s="3"/>
      <c r="N194" s="2"/>
      <c r="O194" s="2"/>
      <c r="P194" s="2"/>
      <c r="Q194" s="2"/>
      <c r="R194" s="6"/>
    </row>
    <row r="195" spans="2:18" ht="19.899999999999999" customHeight="1" x14ac:dyDescent="0.2">
      <c r="B195" s="17"/>
      <c r="C195" s="2"/>
      <c r="E195" s="6"/>
      <c r="J195" s="17"/>
      <c r="K195" s="2"/>
      <c r="M195" s="3"/>
      <c r="N195" s="2"/>
      <c r="O195" s="2"/>
      <c r="P195" s="2"/>
      <c r="Q195" s="2"/>
      <c r="R195" s="6"/>
    </row>
    <row r="196" spans="2:18" ht="19.899999999999999" customHeight="1" x14ac:dyDescent="0.2">
      <c r="B196" s="17"/>
      <c r="C196" s="2"/>
      <c r="E196" s="6"/>
      <c r="J196" s="17"/>
      <c r="K196" s="2"/>
      <c r="M196" s="3"/>
      <c r="N196" s="2"/>
      <c r="O196" s="2"/>
      <c r="P196" s="2"/>
      <c r="Q196" s="2"/>
      <c r="R196" s="6"/>
    </row>
    <row r="197" spans="2:18" ht="19.899999999999999" customHeight="1" x14ac:dyDescent="0.2">
      <c r="B197" s="17"/>
      <c r="C197" s="2"/>
      <c r="E197" s="6"/>
      <c r="J197" s="17"/>
      <c r="K197" s="2"/>
      <c r="M197" s="3"/>
      <c r="N197" s="2"/>
      <c r="O197" s="2"/>
      <c r="P197" s="2"/>
      <c r="Q197" s="2"/>
      <c r="R197" s="6"/>
    </row>
    <row r="198" spans="2:18" ht="19.899999999999999" customHeight="1" x14ac:dyDescent="0.2">
      <c r="B198" s="17"/>
      <c r="C198" s="2"/>
      <c r="E198" s="6"/>
      <c r="J198" s="17"/>
      <c r="K198" s="2"/>
      <c r="M198" s="3"/>
      <c r="N198" s="2"/>
      <c r="O198" s="2"/>
      <c r="P198" s="2"/>
      <c r="Q198" s="2"/>
      <c r="R198" s="6"/>
    </row>
    <row r="199" spans="2:18" ht="19.899999999999999" customHeight="1" x14ac:dyDescent="0.2">
      <c r="B199" s="17"/>
      <c r="C199" s="2"/>
      <c r="E199" s="6"/>
      <c r="J199" s="17"/>
      <c r="K199" s="2"/>
      <c r="M199" s="3"/>
      <c r="N199" s="2"/>
      <c r="O199" s="2"/>
      <c r="P199" s="2"/>
      <c r="Q199" s="2"/>
      <c r="R199" s="6"/>
    </row>
    <row r="200" spans="2:18" ht="19.899999999999999" customHeight="1" x14ac:dyDescent="0.2">
      <c r="B200" s="17"/>
      <c r="C200" s="2"/>
      <c r="E200" s="6"/>
      <c r="J200" s="17"/>
      <c r="K200" s="2"/>
      <c r="M200" s="3"/>
      <c r="N200" s="2"/>
      <c r="O200" s="2"/>
      <c r="P200" s="2"/>
      <c r="Q200" s="2"/>
      <c r="R200" s="6"/>
    </row>
    <row r="201" spans="2:18" ht="19.899999999999999" customHeight="1" x14ac:dyDescent="0.2">
      <c r="B201" s="17"/>
      <c r="C201" s="2"/>
      <c r="E201" s="6"/>
      <c r="J201" s="17"/>
      <c r="K201" s="2"/>
      <c r="M201" s="3"/>
      <c r="N201" s="2"/>
      <c r="O201" s="2"/>
      <c r="P201" s="2"/>
      <c r="Q201" s="2"/>
      <c r="R201" s="6"/>
    </row>
    <row r="202" spans="2:18" ht="19.899999999999999" customHeight="1" x14ac:dyDescent="0.2">
      <c r="B202" s="17"/>
      <c r="C202" s="2"/>
      <c r="E202" s="6"/>
      <c r="J202" s="17"/>
      <c r="K202" s="2"/>
      <c r="M202" s="3"/>
      <c r="N202" s="2"/>
      <c r="O202" s="2"/>
      <c r="P202" s="2"/>
      <c r="Q202" s="2"/>
      <c r="R202" s="6"/>
    </row>
    <row r="203" spans="2:18" ht="19.899999999999999" customHeight="1" x14ac:dyDescent="0.2">
      <c r="B203" s="17"/>
      <c r="C203" s="2"/>
      <c r="E203" s="6"/>
      <c r="J203" s="17"/>
      <c r="K203" s="2"/>
      <c r="M203" s="3"/>
      <c r="N203" s="2"/>
      <c r="O203" s="2"/>
      <c r="P203" s="2"/>
      <c r="Q203" s="2"/>
      <c r="R203" s="6"/>
    </row>
    <row r="204" spans="2:18" ht="19.899999999999999" customHeight="1" x14ac:dyDescent="0.2">
      <c r="B204" s="17"/>
      <c r="C204" s="2"/>
      <c r="E204" s="6"/>
      <c r="J204" s="17"/>
      <c r="K204" s="2"/>
      <c r="M204" s="3"/>
      <c r="N204" s="2"/>
      <c r="O204" s="2"/>
      <c r="P204" s="2"/>
      <c r="Q204" s="2"/>
      <c r="R204" s="6"/>
    </row>
    <row r="205" spans="2:18" ht="19.899999999999999" customHeight="1" x14ac:dyDescent="0.2">
      <c r="B205" s="17"/>
      <c r="C205" s="2"/>
      <c r="E205" s="6"/>
      <c r="J205" s="17"/>
      <c r="K205" s="2"/>
      <c r="M205" s="3"/>
      <c r="N205" s="2"/>
      <c r="O205" s="2"/>
      <c r="P205" s="2"/>
      <c r="Q205" s="2"/>
      <c r="R205" s="6"/>
    </row>
    <row r="206" spans="2:18" ht="19.899999999999999" customHeight="1" x14ac:dyDescent="0.2">
      <c r="B206" s="17"/>
      <c r="C206" s="2"/>
      <c r="E206" s="6"/>
      <c r="J206" s="17"/>
      <c r="K206" s="2"/>
      <c r="M206" s="3"/>
      <c r="N206" s="2"/>
      <c r="O206" s="2"/>
      <c r="P206" s="2"/>
      <c r="Q206" s="2"/>
      <c r="R206" s="6"/>
    </row>
    <row r="207" spans="2:18" ht="19.899999999999999" customHeight="1" x14ac:dyDescent="0.2">
      <c r="B207" s="17"/>
      <c r="C207" s="2"/>
      <c r="E207" s="6"/>
      <c r="J207" s="17"/>
      <c r="K207" s="2"/>
      <c r="M207" s="3"/>
      <c r="N207" s="2"/>
      <c r="O207" s="2"/>
      <c r="P207" s="2"/>
      <c r="Q207" s="2"/>
      <c r="R207" s="6"/>
    </row>
    <row r="208" spans="2:18" ht="19.899999999999999" customHeight="1" x14ac:dyDescent="0.2">
      <c r="B208" s="17"/>
      <c r="C208" s="2"/>
      <c r="E208" s="6"/>
      <c r="J208" s="17"/>
      <c r="K208" s="2"/>
      <c r="M208" s="3"/>
      <c r="N208" s="2"/>
      <c r="O208" s="2"/>
      <c r="P208" s="2"/>
      <c r="Q208" s="2"/>
      <c r="R208" s="6"/>
    </row>
    <row r="209" spans="2:18" ht="19.899999999999999" customHeight="1" x14ac:dyDescent="0.2">
      <c r="B209" s="17"/>
      <c r="C209" s="2"/>
      <c r="E209" s="6"/>
      <c r="J209" s="17"/>
      <c r="K209" s="2"/>
      <c r="M209" s="3"/>
      <c r="N209" s="2"/>
      <c r="O209" s="2"/>
      <c r="P209" s="2"/>
      <c r="Q209" s="2"/>
      <c r="R209" s="6"/>
    </row>
    <row r="210" spans="2:18" ht="19.899999999999999" customHeight="1" x14ac:dyDescent="0.2">
      <c r="B210" s="17"/>
      <c r="C210" s="2"/>
      <c r="E210" s="6"/>
      <c r="J210" s="17"/>
      <c r="K210" s="2"/>
      <c r="M210" s="3"/>
      <c r="N210" s="2"/>
      <c r="O210" s="2"/>
      <c r="P210" s="2"/>
      <c r="Q210" s="2"/>
      <c r="R210" s="6"/>
    </row>
    <row r="211" spans="2:18" ht="19.899999999999999" customHeight="1" x14ac:dyDescent="0.2">
      <c r="B211" s="17"/>
      <c r="C211" s="2"/>
      <c r="E211" s="6"/>
      <c r="J211" s="17"/>
      <c r="K211" s="2"/>
      <c r="M211" s="3"/>
      <c r="N211" s="2"/>
      <c r="O211" s="2"/>
      <c r="P211" s="2"/>
      <c r="Q211" s="2"/>
      <c r="R211" s="6"/>
    </row>
    <row r="212" spans="2:18" ht="19.899999999999999" customHeight="1" x14ac:dyDescent="0.2">
      <c r="B212" s="17"/>
      <c r="C212" s="2"/>
      <c r="E212" s="6"/>
      <c r="J212" s="17"/>
      <c r="K212" s="2"/>
      <c r="M212" s="3"/>
      <c r="N212" s="2"/>
      <c r="O212" s="2"/>
      <c r="P212" s="2"/>
      <c r="Q212" s="2"/>
      <c r="R212" s="6"/>
    </row>
    <row r="213" spans="2:18" ht="19.899999999999999" customHeight="1" x14ac:dyDescent="0.2">
      <c r="B213" s="17"/>
      <c r="C213" s="2"/>
      <c r="E213" s="6"/>
      <c r="J213" s="17"/>
      <c r="K213" s="2"/>
      <c r="M213" s="3"/>
      <c r="N213" s="2"/>
      <c r="O213" s="2"/>
      <c r="P213" s="2"/>
      <c r="Q213" s="2"/>
      <c r="R213" s="6"/>
    </row>
    <row r="214" spans="2:18" ht="19.899999999999999" customHeight="1" x14ac:dyDescent="0.2">
      <c r="B214" s="17"/>
      <c r="C214" s="2"/>
      <c r="E214" s="6"/>
      <c r="J214" s="17"/>
      <c r="K214" s="2"/>
      <c r="M214" s="3"/>
      <c r="N214" s="2"/>
      <c r="O214" s="2"/>
      <c r="P214" s="2"/>
      <c r="Q214" s="2"/>
      <c r="R214" s="6"/>
    </row>
    <row r="215" spans="2:18" ht="19.899999999999999" customHeight="1" x14ac:dyDescent="0.2">
      <c r="B215" s="17"/>
      <c r="C215" s="2"/>
      <c r="E215" s="6"/>
      <c r="J215" s="17"/>
      <c r="K215" s="2"/>
      <c r="M215" s="3"/>
      <c r="N215" s="2"/>
      <c r="O215" s="2"/>
      <c r="P215" s="2"/>
      <c r="Q215" s="2"/>
      <c r="R215" s="6"/>
    </row>
    <row r="216" spans="2:18" ht="19.899999999999999" customHeight="1" x14ac:dyDescent="0.2">
      <c r="B216" s="17"/>
      <c r="C216" s="2"/>
      <c r="E216" s="6"/>
      <c r="J216" s="17"/>
      <c r="K216" s="2"/>
      <c r="M216" s="3"/>
      <c r="N216" s="2"/>
      <c r="O216" s="2"/>
      <c r="P216" s="2"/>
      <c r="Q216" s="2"/>
      <c r="R216" s="6"/>
    </row>
    <row r="217" spans="2:18" ht="19.899999999999999" customHeight="1" x14ac:dyDescent="0.2">
      <c r="B217" s="17"/>
      <c r="C217" s="2"/>
      <c r="E217" s="6"/>
      <c r="J217" s="17"/>
      <c r="K217" s="2"/>
      <c r="M217" s="3"/>
      <c r="N217" s="2"/>
      <c r="O217" s="2"/>
      <c r="P217" s="2"/>
      <c r="Q217" s="2"/>
      <c r="R217" s="6"/>
    </row>
    <row r="218" spans="2:18" ht="19.899999999999999" customHeight="1" x14ac:dyDescent="0.2">
      <c r="B218" s="17"/>
      <c r="C218" s="2"/>
      <c r="E218" s="6"/>
      <c r="J218" s="17"/>
      <c r="K218" s="2"/>
      <c r="M218" s="3"/>
      <c r="N218" s="2"/>
      <c r="O218" s="2"/>
      <c r="P218" s="2"/>
      <c r="Q218" s="2"/>
      <c r="R218" s="6"/>
    </row>
    <row r="219" spans="2:18" ht="19.899999999999999" customHeight="1" x14ac:dyDescent="0.2">
      <c r="B219" s="17"/>
      <c r="C219" s="2"/>
      <c r="E219" s="6"/>
      <c r="J219" s="17"/>
      <c r="K219" s="2"/>
      <c r="M219" s="3"/>
      <c r="N219" s="2"/>
      <c r="O219" s="2"/>
      <c r="P219" s="2"/>
      <c r="Q219" s="2"/>
      <c r="R219" s="6"/>
    </row>
    <row r="220" spans="2:18" ht="19.899999999999999" customHeight="1" x14ac:dyDescent="0.2">
      <c r="B220" s="17"/>
      <c r="C220" s="2"/>
      <c r="E220" s="6"/>
      <c r="J220" s="17"/>
      <c r="K220" s="2"/>
      <c r="M220" s="3"/>
      <c r="N220" s="2"/>
      <c r="O220" s="2"/>
      <c r="P220" s="2"/>
      <c r="Q220" s="2"/>
      <c r="R220" s="6"/>
    </row>
    <row r="221" spans="2:18" ht="19.899999999999999" customHeight="1" x14ac:dyDescent="0.2">
      <c r="B221" s="17"/>
      <c r="C221" s="2"/>
      <c r="E221" s="6"/>
      <c r="J221" s="17"/>
      <c r="K221" s="2"/>
      <c r="M221" s="3"/>
      <c r="N221" s="2"/>
      <c r="O221" s="2"/>
      <c r="P221" s="2"/>
      <c r="Q221" s="2"/>
      <c r="R221" s="6"/>
    </row>
    <row r="222" spans="2:18" ht="19.899999999999999" customHeight="1" x14ac:dyDescent="0.2">
      <c r="B222" s="17"/>
      <c r="C222" s="2"/>
      <c r="E222" s="6"/>
      <c r="J222" s="17"/>
      <c r="K222" s="2"/>
      <c r="M222" s="3"/>
      <c r="N222" s="2"/>
      <c r="O222" s="2"/>
      <c r="P222" s="2"/>
      <c r="Q222" s="2"/>
      <c r="R222" s="6"/>
    </row>
    <row r="223" spans="2:18" ht="19.899999999999999" customHeight="1" x14ac:dyDescent="0.2">
      <c r="B223" s="17"/>
      <c r="C223" s="2"/>
      <c r="E223" s="6"/>
      <c r="J223" s="17"/>
      <c r="K223" s="2"/>
      <c r="M223" s="3"/>
      <c r="N223" s="2"/>
      <c r="O223" s="2"/>
      <c r="P223" s="2"/>
      <c r="Q223" s="2"/>
      <c r="R223" s="6"/>
    </row>
    <row r="224" spans="2:18" ht="19.899999999999999" customHeight="1" x14ac:dyDescent="0.2">
      <c r="B224" s="17"/>
      <c r="C224" s="2"/>
      <c r="E224" s="6"/>
      <c r="J224" s="17"/>
      <c r="K224" s="2"/>
      <c r="M224" s="3"/>
      <c r="N224" s="2"/>
      <c r="O224" s="2"/>
      <c r="P224" s="2"/>
      <c r="Q224" s="2"/>
      <c r="R224" s="6"/>
    </row>
    <row r="225" spans="2:18" ht="19.899999999999999" customHeight="1" x14ac:dyDescent="0.2">
      <c r="B225" s="17"/>
      <c r="C225" s="2"/>
      <c r="E225" s="6"/>
      <c r="J225" s="17"/>
      <c r="K225" s="2"/>
      <c r="M225" s="3"/>
      <c r="N225" s="2"/>
      <c r="O225" s="2"/>
      <c r="P225" s="2"/>
      <c r="Q225" s="2"/>
      <c r="R225" s="6"/>
    </row>
    <row r="226" spans="2:18" ht="19.899999999999999" customHeight="1" x14ac:dyDescent="0.2">
      <c r="B226" s="17"/>
      <c r="C226" s="2"/>
      <c r="E226" s="6"/>
      <c r="J226" s="17"/>
      <c r="K226" s="2"/>
      <c r="M226" s="3"/>
      <c r="N226" s="2"/>
      <c r="O226" s="2"/>
      <c r="P226" s="2"/>
      <c r="Q226" s="2"/>
      <c r="R226" s="6"/>
    </row>
    <row r="227" spans="2:18" ht="19.899999999999999" customHeight="1" x14ac:dyDescent="0.2">
      <c r="B227" s="17"/>
      <c r="C227" s="2"/>
      <c r="E227" s="6"/>
      <c r="J227" s="17"/>
      <c r="K227" s="2"/>
      <c r="M227" s="3"/>
      <c r="N227" s="2"/>
      <c r="O227" s="2"/>
      <c r="P227" s="2"/>
      <c r="Q227" s="2"/>
      <c r="R227" s="6"/>
    </row>
    <row r="228" spans="2:18" ht="19.899999999999999" customHeight="1" x14ac:dyDescent="0.2">
      <c r="B228" s="17"/>
      <c r="C228" s="2"/>
      <c r="E228" s="6"/>
      <c r="J228" s="17"/>
      <c r="K228" s="2"/>
      <c r="M228" s="3"/>
      <c r="N228" s="2"/>
      <c r="O228" s="2"/>
      <c r="P228" s="2"/>
      <c r="Q228" s="2"/>
      <c r="R228" s="6"/>
    </row>
    <row r="229" spans="2:18" ht="19.899999999999999" customHeight="1" x14ac:dyDescent="0.2">
      <c r="B229" s="17"/>
      <c r="C229" s="2"/>
      <c r="E229" s="6"/>
      <c r="J229" s="17"/>
      <c r="K229" s="2"/>
      <c r="M229" s="3"/>
      <c r="N229" s="2"/>
      <c r="O229" s="2"/>
      <c r="P229" s="2"/>
      <c r="Q229" s="2"/>
      <c r="R229" s="6"/>
    </row>
    <row r="230" spans="2:18" ht="19.899999999999999" customHeight="1" x14ac:dyDescent="0.2">
      <c r="B230" s="17"/>
      <c r="C230" s="2"/>
      <c r="E230" s="6"/>
      <c r="J230" s="17"/>
      <c r="K230" s="2"/>
      <c r="M230" s="3"/>
      <c r="N230" s="2"/>
      <c r="O230" s="2"/>
      <c r="P230" s="2"/>
      <c r="Q230" s="2"/>
      <c r="R230" s="6"/>
    </row>
    <row r="231" spans="2:18" ht="19.899999999999999" customHeight="1" x14ac:dyDescent="0.2">
      <c r="B231" s="17"/>
      <c r="C231" s="2"/>
      <c r="E231" s="6"/>
      <c r="J231" s="17"/>
      <c r="K231" s="2"/>
      <c r="M231" s="3"/>
      <c r="N231" s="2"/>
      <c r="O231" s="2"/>
      <c r="P231" s="2"/>
      <c r="Q231" s="2"/>
      <c r="R231" s="6"/>
    </row>
    <row r="232" spans="2:18" ht="19.899999999999999" customHeight="1" x14ac:dyDescent="0.2">
      <c r="B232" s="17"/>
      <c r="C232" s="2"/>
      <c r="E232" s="6"/>
      <c r="J232" s="17"/>
      <c r="K232" s="2"/>
      <c r="M232" s="3"/>
      <c r="N232" s="2"/>
      <c r="O232" s="2"/>
      <c r="P232" s="2"/>
      <c r="Q232" s="2"/>
      <c r="R232" s="6"/>
    </row>
    <row r="233" spans="2:18" ht="19.899999999999999" customHeight="1" x14ac:dyDescent="0.2">
      <c r="B233" s="17"/>
      <c r="C233" s="2"/>
      <c r="E233" s="6"/>
      <c r="J233" s="17"/>
      <c r="K233" s="2"/>
      <c r="M233" s="3"/>
      <c r="N233" s="2"/>
      <c r="O233" s="2"/>
      <c r="P233" s="2"/>
      <c r="Q233" s="2"/>
      <c r="R233" s="6"/>
    </row>
    <row r="234" spans="2:18" ht="19.899999999999999" customHeight="1" x14ac:dyDescent="0.2">
      <c r="B234" s="17"/>
      <c r="C234" s="2"/>
      <c r="E234" s="6"/>
      <c r="J234" s="17"/>
      <c r="K234" s="2"/>
      <c r="M234" s="3"/>
      <c r="N234" s="2"/>
      <c r="O234" s="2"/>
      <c r="P234" s="2"/>
      <c r="Q234" s="2"/>
      <c r="R234" s="6"/>
    </row>
    <row r="235" spans="2:18" ht="19.899999999999999" customHeight="1" x14ac:dyDescent="0.2">
      <c r="B235" s="17"/>
      <c r="C235" s="2"/>
      <c r="E235" s="6"/>
      <c r="J235" s="17"/>
      <c r="K235" s="2"/>
      <c r="M235" s="3"/>
      <c r="N235" s="2"/>
      <c r="O235" s="2"/>
      <c r="P235" s="2"/>
      <c r="Q235" s="2"/>
      <c r="R235" s="6"/>
    </row>
    <row r="236" spans="2:18" ht="19.899999999999999" customHeight="1" x14ac:dyDescent="0.2">
      <c r="B236" s="17"/>
      <c r="C236" s="2"/>
      <c r="E236" s="6"/>
      <c r="J236" s="17"/>
      <c r="K236" s="2"/>
      <c r="M236" s="3"/>
      <c r="N236" s="2"/>
      <c r="O236" s="2"/>
      <c r="P236" s="2"/>
      <c r="Q236" s="2"/>
      <c r="R236" s="6"/>
    </row>
    <row r="237" spans="2:18" ht="19.899999999999999" customHeight="1" x14ac:dyDescent="0.2">
      <c r="B237" s="17"/>
      <c r="C237" s="2"/>
      <c r="E237" s="6"/>
      <c r="J237" s="17"/>
      <c r="K237" s="2"/>
      <c r="M237" s="3"/>
      <c r="N237" s="2"/>
      <c r="O237" s="2"/>
      <c r="P237" s="2"/>
      <c r="Q237" s="2"/>
      <c r="R237" s="6"/>
    </row>
    <row r="238" spans="2:18" ht="19.899999999999999" customHeight="1" x14ac:dyDescent="0.2">
      <c r="B238" s="17"/>
      <c r="C238" s="2"/>
      <c r="E238" s="6"/>
      <c r="J238" s="17"/>
      <c r="K238" s="2"/>
      <c r="M238" s="3"/>
      <c r="N238" s="2"/>
      <c r="O238" s="2"/>
      <c r="P238" s="2"/>
      <c r="Q238" s="2"/>
      <c r="R238" s="6"/>
    </row>
    <row r="239" spans="2:18" ht="19.899999999999999" customHeight="1" x14ac:dyDescent="0.2">
      <c r="B239" s="17"/>
      <c r="C239" s="2"/>
      <c r="E239" s="6"/>
      <c r="J239" s="17"/>
      <c r="K239" s="2"/>
      <c r="M239" s="3"/>
      <c r="N239" s="2"/>
      <c r="O239" s="2"/>
      <c r="P239" s="2"/>
      <c r="Q239" s="2"/>
      <c r="R239" s="6"/>
    </row>
    <row r="240" spans="2:18" ht="19.899999999999999" customHeight="1" x14ac:dyDescent="0.2">
      <c r="B240" s="17"/>
      <c r="C240" s="2"/>
      <c r="E240" s="6"/>
      <c r="J240" s="17"/>
      <c r="K240" s="2"/>
      <c r="M240" s="3"/>
      <c r="N240" s="2"/>
      <c r="O240" s="2"/>
      <c r="P240" s="2"/>
      <c r="Q240" s="2"/>
      <c r="R240" s="6"/>
    </row>
    <row r="241" spans="2:18" ht="19.899999999999999" customHeight="1" x14ac:dyDescent="0.2">
      <c r="B241" s="17"/>
      <c r="C241" s="2"/>
      <c r="E241" s="6"/>
      <c r="J241" s="17"/>
      <c r="K241" s="2"/>
      <c r="M241" s="3"/>
      <c r="N241" s="2"/>
      <c r="O241" s="2"/>
      <c r="P241" s="2"/>
      <c r="Q241" s="2"/>
      <c r="R241" s="6"/>
    </row>
    <row r="242" spans="2:18" ht="19.899999999999999" customHeight="1" x14ac:dyDescent="0.2">
      <c r="B242" s="17"/>
      <c r="C242" s="2"/>
      <c r="E242" s="6"/>
      <c r="J242" s="17"/>
      <c r="K242" s="2"/>
      <c r="M242" s="3"/>
      <c r="N242" s="2"/>
      <c r="O242" s="2"/>
      <c r="P242" s="2"/>
      <c r="Q242" s="2"/>
      <c r="R242" s="6"/>
    </row>
    <row r="243" spans="2:18" ht="19.899999999999999" customHeight="1" x14ac:dyDescent="0.2">
      <c r="B243" s="17"/>
      <c r="C243" s="2"/>
      <c r="E243" s="6"/>
      <c r="J243" s="17"/>
      <c r="K243" s="2"/>
      <c r="M243" s="3"/>
      <c r="N243" s="2"/>
      <c r="O243" s="2"/>
      <c r="P243" s="2"/>
      <c r="Q243" s="2"/>
      <c r="R243" s="6"/>
    </row>
    <row r="244" spans="2:18" ht="19.899999999999999" customHeight="1" x14ac:dyDescent="0.2">
      <c r="B244" s="17"/>
      <c r="C244" s="2"/>
      <c r="E244" s="6"/>
      <c r="J244" s="17"/>
      <c r="K244" s="2"/>
      <c r="M244" s="3"/>
      <c r="N244" s="2"/>
      <c r="O244" s="2"/>
      <c r="P244" s="2"/>
      <c r="Q244" s="2"/>
      <c r="R244" s="6"/>
    </row>
    <row r="245" spans="2:18" ht="19.899999999999999" customHeight="1" x14ac:dyDescent="0.2">
      <c r="B245" s="17"/>
      <c r="C245" s="2"/>
      <c r="E245" s="6"/>
      <c r="J245" s="17"/>
      <c r="K245" s="2"/>
      <c r="M245" s="3"/>
      <c r="N245" s="2"/>
      <c r="O245" s="2"/>
      <c r="P245" s="2"/>
      <c r="Q245" s="2"/>
      <c r="R245" s="6"/>
    </row>
    <row r="246" spans="2:18" ht="19.899999999999999" customHeight="1" x14ac:dyDescent="0.2">
      <c r="B246" s="17"/>
      <c r="C246" s="2"/>
      <c r="E246" s="6"/>
      <c r="J246" s="17"/>
      <c r="K246" s="2"/>
      <c r="M246" s="3"/>
      <c r="N246" s="2"/>
      <c r="O246" s="2"/>
      <c r="P246" s="2"/>
      <c r="Q246" s="2"/>
      <c r="R246" s="6"/>
    </row>
    <row r="247" spans="2:18" ht="19.899999999999999" customHeight="1" x14ac:dyDescent="0.2">
      <c r="B247" s="17"/>
      <c r="C247" s="2"/>
      <c r="E247" s="6"/>
      <c r="J247" s="17"/>
      <c r="K247" s="2"/>
      <c r="M247" s="3"/>
      <c r="N247" s="2"/>
      <c r="O247" s="2"/>
      <c r="P247" s="2"/>
      <c r="Q247" s="2"/>
      <c r="R247" s="6"/>
    </row>
    <row r="248" spans="2:18" ht="19.899999999999999" customHeight="1" x14ac:dyDescent="0.2">
      <c r="B248" s="17"/>
      <c r="C248" s="2"/>
      <c r="E248" s="6"/>
      <c r="J248" s="17"/>
      <c r="K248" s="2"/>
      <c r="M248" s="3"/>
      <c r="N248" s="2"/>
      <c r="O248" s="2"/>
      <c r="P248" s="2"/>
      <c r="Q248" s="2"/>
      <c r="R248" s="6"/>
    </row>
    <row r="249" spans="2:18" ht="19.899999999999999" customHeight="1" x14ac:dyDescent="0.2">
      <c r="B249" s="17"/>
      <c r="C249" s="2"/>
      <c r="E249" s="6"/>
      <c r="J249" s="17"/>
      <c r="K249" s="2"/>
      <c r="M249" s="3"/>
      <c r="N249" s="2"/>
      <c r="O249" s="2"/>
      <c r="P249" s="2"/>
      <c r="Q249" s="2"/>
      <c r="R249" s="6"/>
    </row>
    <row r="250" spans="2:18" ht="19.899999999999999" customHeight="1" x14ac:dyDescent="0.2">
      <c r="B250" s="17"/>
      <c r="C250" s="2"/>
      <c r="E250" s="6"/>
      <c r="J250" s="17"/>
      <c r="K250" s="2"/>
      <c r="M250" s="3"/>
      <c r="N250" s="2"/>
      <c r="O250" s="2"/>
      <c r="P250" s="2"/>
      <c r="Q250" s="2"/>
      <c r="R250" s="6"/>
    </row>
    <row r="251" spans="2:18" ht="19.899999999999999" customHeight="1" x14ac:dyDescent="0.2">
      <c r="B251" s="17"/>
      <c r="C251" s="2"/>
      <c r="E251" s="6"/>
      <c r="J251" s="17"/>
      <c r="K251" s="2"/>
      <c r="M251" s="3"/>
      <c r="N251" s="2"/>
      <c r="O251" s="2"/>
      <c r="P251" s="2"/>
      <c r="Q251" s="2"/>
      <c r="R251" s="6"/>
    </row>
    <row r="252" spans="2:18" ht="19.899999999999999" customHeight="1" x14ac:dyDescent="0.2">
      <c r="B252" s="17"/>
      <c r="C252" s="2"/>
      <c r="E252" s="6"/>
      <c r="J252" s="17"/>
      <c r="K252" s="2"/>
      <c r="M252" s="3"/>
      <c r="N252" s="2"/>
      <c r="O252" s="2"/>
      <c r="P252" s="2"/>
      <c r="Q252" s="2"/>
      <c r="R252" s="6"/>
    </row>
    <row r="253" spans="2:18" ht="19.899999999999999" customHeight="1" x14ac:dyDescent="0.2">
      <c r="B253" s="17"/>
      <c r="C253" s="2"/>
      <c r="E253" s="6"/>
      <c r="J253" s="17"/>
      <c r="K253" s="2"/>
      <c r="M253" s="3"/>
      <c r="N253" s="2"/>
      <c r="O253" s="2"/>
      <c r="P253" s="2"/>
      <c r="Q253" s="2"/>
      <c r="R253" s="6"/>
    </row>
    <row r="254" spans="2:18" ht="19.899999999999999" customHeight="1" x14ac:dyDescent="0.2">
      <c r="B254" s="17"/>
      <c r="C254" s="2"/>
      <c r="E254" s="6"/>
      <c r="J254" s="17"/>
      <c r="K254" s="2"/>
      <c r="M254" s="3"/>
      <c r="N254" s="2"/>
      <c r="O254" s="2"/>
      <c r="P254" s="2"/>
      <c r="Q254" s="2"/>
      <c r="R254" s="6"/>
    </row>
    <row r="255" spans="2:18" ht="19.899999999999999" customHeight="1" x14ac:dyDescent="0.2">
      <c r="B255" s="17"/>
      <c r="C255" s="2"/>
      <c r="E255" s="6"/>
      <c r="J255" s="17"/>
      <c r="K255" s="2"/>
      <c r="M255" s="3"/>
      <c r="N255" s="2"/>
      <c r="O255" s="2"/>
      <c r="P255" s="2"/>
      <c r="Q255" s="2"/>
      <c r="R255" s="6"/>
    </row>
    <row r="256" spans="2:18" ht="19.899999999999999" customHeight="1" x14ac:dyDescent="0.2">
      <c r="B256" s="17"/>
      <c r="C256" s="2"/>
      <c r="E256" s="6"/>
      <c r="J256" s="17"/>
      <c r="K256" s="2"/>
      <c r="M256" s="3"/>
      <c r="N256" s="2"/>
      <c r="O256" s="2"/>
      <c r="P256" s="2"/>
      <c r="Q256" s="2"/>
      <c r="R256" s="6"/>
    </row>
    <row r="257" spans="2:18" ht="19.899999999999999" customHeight="1" x14ac:dyDescent="0.2">
      <c r="B257" s="17"/>
      <c r="C257" s="2"/>
      <c r="E257" s="6"/>
      <c r="J257" s="17"/>
      <c r="K257" s="2"/>
      <c r="M257" s="3"/>
      <c r="N257" s="2"/>
      <c r="O257" s="2"/>
      <c r="P257" s="2"/>
      <c r="Q257" s="2"/>
      <c r="R257" s="6"/>
    </row>
    <row r="258" spans="2:18" ht="19.899999999999999" customHeight="1" x14ac:dyDescent="0.2">
      <c r="B258" s="17"/>
      <c r="C258" s="2"/>
      <c r="E258" s="6"/>
      <c r="J258" s="17"/>
      <c r="K258" s="2"/>
      <c r="M258" s="3"/>
      <c r="N258" s="2"/>
      <c r="O258" s="2"/>
      <c r="P258" s="2"/>
      <c r="Q258" s="2"/>
      <c r="R258" s="6"/>
    </row>
    <row r="259" spans="2:18" ht="19.899999999999999" customHeight="1" x14ac:dyDescent="0.2">
      <c r="B259" s="17"/>
      <c r="C259" s="2"/>
      <c r="E259" s="6"/>
      <c r="J259" s="17"/>
      <c r="K259" s="2"/>
      <c r="M259" s="3"/>
      <c r="N259" s="2"/>
      <c r="O259" s="2"/>
      <c r="P259" s="2"/>
      <c r="Q259" s="2"/>
      <c r="R259" s="6"/>
    </row>
    <row r="260" spans="2:18" ht="19.899999999999999" customHeight="1" x14ac:dyDescent="0.2">
      <c r="B260" s="17"/>
      <c r="C260" s="2"/>
      <c r="E260" s="6"/>
      <c r="J260" s="17"/>
      <c r="K260" s="2"/>
      <c r="M260" s="3"/>
      <c r="N260" s="2"/>
      <c r="O260" s="2"/>
      <c r="P260" s="2"/>
      <c r="Q260" s="2"/>
      <c r="R260" s="6"/>
    </row>
    <row r="261" spans="2:18" ht="19.899999999999999" customHeight="1" x14ac:dyDescent="0.2">
      <c r="B261" s="17"/>
      <c r="C261" s="2"/>
      <c r="E261" s="6"/>
      <c r="J261" s="17"/>
      <c r="K261" s="2"/>
      <c r="M261" s="3"/>
      <c r="N261" s="2"/>
      <c r="O261" s="2"/>
      <c r="P261" s="2"/>
      <c r="Q261" s="2"/>
      <c r="R261" s="6"/>
    </row>
    <row r="262" spans="2:18" ht="19.899999999999999" customHeight="1" x14ac:dyDescent="0.2">
      <c r="B262" s="17"/>
      <c r="C262" s="2"/>
      <c r="E262" s="6"/>
      <c r="J262" s="17"/>
      <c r="K262" s="2"/>
      <c r="M262" s="3"/>
      <c r="N262" s="2"/>
      <c r="O262" s="2"/>
      <c r="P262" s="2"/>
      <c r="Q262" s="2"/>
      <c r="R262" s="6"/>
    </row>
    <row r="263" spans="2:18" ht="19.899999999999999" customHeight="1" x14ac:dyDescent="0.2">
      <c r="B263" s="17"/>
      <c r="C263" s="2"/>
      <c r="E263" s="6"/>
      <c r="J263" s="17"/>
      <c r="K263" s="2"/>
      <c r="M263" s="3"/>
      <c r="N263" s="2"/>
      <c r="O263" s="2"/>
      <c r="P263" s="2"/>
      <c r="Q263" s="2"/>
      <c r="R263" s="6"/>
    </row>
    <row r="264" spans="2:18" ht="19.899999999999999" customHeight="1" x14ac:dyDescent="0.2">
      <c r="B264" s="17"/>
      <c r="C264" s="2"/>
      <c r="E264" s="6"/>
      <c r="J264" s="17"/>
      <c r="K264" s="2"/>
      <c r="M264" s="3"/>
      <c r="N264" s="2"/>
      <c r="O264" s="2"/>
      <c r="P264" s="2"/>
      <c r="Q264" s="2"/>
      <c r="R264" s="6"/>
    </row>
    <row r="265" spans="2:18" ht="19.899999999999999" customHeight="1" x14ac:dyDescent="0.2">
      <c r="B265" s="17"/>
      <c r="C265" s="2"/>
      <c r="E265" s="6"/>
      <c r="J265" s="17"/>
      <c r="K265" s="2"/>
      <c r="M265" s="3"/>
      <c r="N265" s="2"/>
      <c r="O265" s="2"/>
      <c r="P265" s="2"/>
      <c r="Q265" s="2"/>
      <c r="R265" s="6"/>
    </row>
    <row r="266" spans="2:18" ht="19.899999999999999" customHeight="1" x14ac:dyDescent="0.2">
      <c r="B266" s="17"/>
      <c r="C266" s="2"/>
      <c r="E266" s="6"/>
      <c r="J266" s="17"/>
      <c r="K266" s="2"/>
      <c r="M266" s="3"/>
      <c r="N266" s="2"/>
      <c r="O266" s="2"/>
      <c r="P266" s="2"/>
      <c r="Q266" s="2"/>
      <c r="R266" s="6"/>
    </row>
    <row r="267" spans="2:18" ht="19.899999999999999" customHeight="1" x14ac:dyDescent="0.2">
      <c r="B267" s="17"/>
      <c r="C267" s="2"/>
      <c r="E267" s="6"/>
      <c r="J267" s="17"/>
      <c r="K267" s="2"/>
      <c r="M267" s="3"/>
      <c r="N267" s="2"/>
      <c r="O267" s="2"/>
      <c r="P267" s="2"/>
      <c r="Q267" s="2"/>
      <c r="R267" s="6"/>
    </row>
    <row r="268" spans="2:18" ht="19.899999999999999" customHeight="1" x14ac:dyDescent="0.2">
      <c r="B268" s="17"/>
      <c r="C268" s="2"/>
      <c r="E268" s="6"/>
      <c r="J268" s="17"/>
      <c r="K268" s="2"/>
      <c r="M268" s="3"/>
      <c r="N268" s="2"/>
      <c r="O268" s="2"/>
      <c r="P268" s="2"/>
      <c r="Q268" s="2"/>
      <c r="R268" s="6"/>
    </row>
    <row r="269" spans="2:18" ht="19.899999999999999" customHeight="1" x14ac:dyDescent="0.2">
      <c r="B269" s="17"/>
      <c r="C269" s="2"/>
      <c r="E269" s="6"/>
      <c r="J269" s="17"/>
      <c r="K269" s="2"/>
      <c r="M269" s="3"/>
      <c r="N269" s="2"/>
      <c r="O269" s="2"/>
      <c r="P269" s="2"/>
      <c r="Q269" s="2"/>
      <c r="R269" s="6"/>
    </row>
    <row r="270" spans="2:18" ht="19.899999999999999" customHeight="1" x14ac:dyDescent="0.2">
      <c r="B270" s="17"/>
      <c r="C270" s="2"/>
      <c r="E270" s="6"/>
      <c r="J270" s="17"/>
      <c r="K270" s="2"/>
      <c r="M270" s="3"/>
      <c r="N270" s="2"/>
      <c r="O270" s="2"/>
      <c r="P270" s="2"/>
      <c r="Q270" s="2"/>
      <c r="R270" s="6"/>
    </row>
    <row r="271" spans="2:18" ht="19.899999999999999" customHeight="1" x14ac:dyDescent="0.2">
      <c r="B271" s="17"/>
      <c r="C271" s="2"/>
      <c r="E271" s="6"/>
      <c r="J271" s="17"/>
      <c r="K271" s="2"/>
      <c r="M271" s="3"/>
      <c r="N271" s="2"/>
      <c r="O271" s="2"/>
      <c r="P271" s="2"/>
      <c r="Q271" s="2"/>
      <c r="R271" s="6"/>
    </row>
    <row r="272" spans="2:18" ht="19.899999999999999" customHeight="1" x14ac:dyDescent="0.2">
      <c r="B272" s="17"/>
      <c r="C272" s="2"/>
      <c r="E272" s="6"/>
      <c r="J272" s="17"/>
      <c r="K272" s="2"/>
      <c r="M272" s="3"/>
      <c r="N272" s="2"/>
      <c r="O272" s="2"/>
      <c r="P272" s="2"/>
      <c r="Q272" s="2"/>
      <c r="R272" s="6"/>
    </row>
    <row r="273" spans="2:18" ht="19.899999999999999" customHeight="1" x14ac:dyDescent="0.2">
      <c r="B273" s="17"/>
      <c r="C273" s="2"/>
      <c r="E273" s="6"/>
      <c r="J273" s="17"/>
      <c r="K273" s="2"/>
      <c r="M273" s="3"/>
      <c r="N273" s="2"/>
      <c r="O273" s="2"/>
      <c r="P273" s="2"/>
      <c r="Q273" s="2"/>
      <c r="R273" s="6"/>
    </row>
    <row r="274" spans="2:18" ht="19.899999999999999" customHeight="1" x14ac:dyDescent="0.2">
      <c r="B274" s="17"/>
      <c r="C274" s="2"/>
      <c r="E274" s="6"/>
      <c r="J274" s="17"/>
      <c r="K274" s="2"/>
      <c r="M274" s="3"/>
      <c r="N274" s="2"/>
      <c r="O274" s="2"/>
      <c r="P274" s="2"/>
      <c r="Q274" s="2"/>
      <c r="R274" s="6"/>
    </row>
    <row r="275" spans="2:18" ht="19.899999999999999" customHeight="1" x14ac:dyDescent="0.2">
      <c r="B275" s="17"/>
      <c r="C275" s="2"/>
      <c r="E275" s="6"/>
      <c r="J275" s="17"/>
      <c r="K275" s="2"/>
      <c r="M275" s="3"/>
      <c r="N275" s="2"/>
      <c r="O275" s="2"/>
      <c r="P275" s="2"/>
      <c r="Q275" s="2"/>
      <c r="R275" s="6"/>
    </row>
    <row r="276" spans="2:18" ht="19.899999999999999" customHeight="1" x14ac:dyDescent="0.2">
      <c r="B276" s="17"/>
      <c r="C276" s="2"/>
      <c r="E276" s="6"/>
      <c r="J276" s="17"/>
      <c r="K276" s="2"/>
      <c r="M276" s="3"/>
      <c r="N276" s="2"/>
      <c r="O276" s="2"/>
      <c r="P276" s="2"/>
      <c r="Q276" s="2"/>
      <c r="R276" s="6"/>
    </row>
    <row r="277" spans="2:18" ht="19.899999999999999" customHeight="1" x14ac:dyDescent="0.2">
      <c r="B277" s="17"/>
      <c r="C277" s="2"/>
      <c r="E277" s="6"/>
      <c r="J277" s="17"/>
      <c r="K277" s="2"/>
      <c r="M277" s="3"/>
      <c r="N277" s="2"/>
      <c r="O277" s="2"/>
      <c r="P277" s="2"/>
      <c r="Q277" s="2"/>
      <c r="R277" s="6"/>
    </row>
    <row r="278" spans="2:18" ht="19.899999999999999" customHeight="1" x14ac:dyDescent="0.2">
      <c r="B278" s="17"/>
      <c r="C278" s="2"/>
      <c r="E278" s="6"/>
      <c r="J278" s="17"/>
      <c r="K278" s="2"/>
      <c r="M278" s="3"/>
      <c r="N278" s="2"/>
      <c r="O278" s="2"/>
      <c r="P278" s="2"/>
      <c r="Q278" s="2"/>
      <c r="R278" s="6"/>
    </row>
    <row r="279" spans="2:18" ht="19.899999999999999" customHeight="1" x14ac:dyDescent="0.2">
      <c r="B279" s="17"/>
      <c r="C279" s="2"/>
      <c r="E279" s="6"/>
      <c r="J279" s="17"/>
      <c r="K279" s="2"/>
      <c r="M279" s="3"/>
      <c r="N279" s="2"/>
      <c r="O279" s="2"/>
      <c r="P279" s="2"/>
      <c r="Q279" s="2"/>
      <c r="R279" s="6"/>
    </row>
    <row r="280" spans="2:18" ht="19.899999999999999" customHeight="1" x14ac:dyDescent="0.2">
      <c r="B280" s="17"/>
      <c r="C280" s="2"/>
      <c r="E280" s="6"/>
      <c r="J280" s="17"/>
      <c r="K280" s="2"/>
      <c r="M280" s="3"/>
      <c r="N280" s="2"/>
      <c r="O280" s="2"/>
      <c r="P280" s="2"/>
      <c r="Q280" s="2"/>
      <c r="R280" s="6"/>
    </row>
    <row r="281" spans="2:18" ht="19.899999999999999" customHeight="1" x14ac:dyDescent="0.2">
      <c r="B281" s="17"/>
      <c r="C281" s="2"/>
      <c r="E281" s="6"/>
      <c r="J281" s="17"/>
      <c r="K281" s="2"/>
      <c r="M281" s="3"/>
      <c r="N281" s="2"/>
      <c r="O281" s="2"/>
      <c r="P281" s="2"/>
      <c r="Q281" s="2"/>
      <c r="R281" s="6"/>
    </row>
    <row r="282" spans="2:18" ht="19.899999999999999" customHeight="1" x14ac:dyDescent="0.2">
      <c r="B282" s="17"/>
      <c r="C282" s="2"/>
      <c r="E282" s="6"/>
      <c r="J282" s="17"/>
      <c r="K282" s="2"/>
      <c r="M282" s="3"/>
      <c r="N282" s="2"/>
      <c r="O282" s="2"/>
      <c r="P282" s="2"/>
      <c r="Q282" s="2"/>
      <c r="R282" s="6"/>
    </row>
    <row r="283" spans="2:18" ht="19.899999999999999" customHeight="1" x14ac:dyDescent="0.2">
      <c r="B283" s="17"/>
      <c r="C283" s="2"/>
      <c r="E283" s="6"/>
      <c r="J283" s="17"/>
      <c r="K283" s="2"/>
      <c r="M283" s="3"/>
      <c r="N283" s="2"/>
      <c r="O283" s="2"/>
      <c r="P283" s="2"/>
      <c r="Q283" s="2"/>
      <c r="R283" s="6"/>
    </row>
    <row r="284" spans="2:18" ht="19.899999999999999" customHeight="1" x14ac:dyDescent="0.2">
      <c r="B284" s="17"/>
      <c r="C284" s="2"/>
      <c r="E284" s="6"/>
      <c r="J284" s="17"/>
      <c r="K284" s="2"/>
      <c r="M284" s="3"/>
      <c r="N284" s="2"/>
      <c r="O284" s="2"/>
      <c r="P284" s="2"/>
      <c r="Q284" s="2"/>
      <c r="R284" s="6"/>
    </row>
    <row r="285" spans="2:18" ht="19.899999999999999" customHeight="1" x14ac:dyDescent="0.2">
      <c r="B285" s="17"/>
      <c r="C285" s="2"/>
      <c r="E285" s="6"/>
      <c r="J285" s="17"/>
      <c r="K285" s="2"/>
      <c r="M285" s="3"/>
      <c r="N285" s="2"/>
      <c r="O285" s="2"/>
      <c r="P285" s="2"/>
      <c r="Q285" s="2"/>
      <c r="R285" s="6"/>
    </row>
    <row r="286" spans="2:18" ht="19.899999999999999" customHeight="1" x14ac:dyDescent="0.2">
      <c r="B286" s="17"/>
      <c r="C286" s="2"/>
      <c r="E286" s="6"/>
      <c r="J286" s="17"/>
      <c r="K286" s="2"/>
      <c r="M286" s="3"/>
      <c r="N286" s="2"/>
      <c r="O286" s="2"/>
      <c r="P286" s="2"/>
      <c r="Q286" s="2"/>
      <c r="R286" s="6"/>
    </row>
    <row r="287" spans="2:18" ht="19.899999999999999" customHeight="1" x14ac:dyDescent="0.2">
      <c r="B287" s="17"/>
      <c r="C287" s="2"/>
      <c r="E287" s="6"/>
      <c r="J287" s="17"/>
      <c r="K287" s="2"/>
      <c r="M287" s="3"/>
      <c r="N287" s="2"/>
      <c r="O287" s="2"/>
      <c r="P287" s="2"/>
      <c r="Q287" s="2"/>
      <c r="R287" s="6"/>
    </row>
    <row r="288" spans="2:18" ht="19.899999999999999" customHeight="1" x14ac:dyDescent="0.2">
      <c r="B288" s="17"/>
      <c r="C288" s="2"/>
      <c r="E288" s="6"/>
      <c r="J288" s="17"/>
      <c r="K288" s="2"/>
      <c r="M288" s="3"/>
      <c r="N288" s="2"/>
      <c r="O288" s="2"/>
      <c r="P288" s="2"/>
      <c r="Q288" s="2"/>
      <c r="R288" s="6"/>
    </row>
    <row r="289" spans="2:18" ht="19.899999999999999" customHeight="1" x14ac:dyDescent="0.2">
      <c r="B289" s="17"/>
      <c r="C289" s="2"/>
      <c r="E289" s="6"/>
      <c r="J289" s="17"/>
      <c r="K289" s="2"/>
      <c r="M289" s="3"/>
      <c r="N289" s="2"/>
      <c r="O289" s="2"/>
      <c r="P289" s="2"/>
      <c r="Q289" s="2"/>
      <c r="R289" s="6"/>
    </row>
    <row r="290" spans="2:18" ht="19.899999999999999" customHeight="1" x14ac:dyDescent="0.2">
      <c r="B290" s="17"/>
      <c r="C290" s="2"/>
      <c r="E290" s="6"/>
      <c r="J290" s="17"/>
      <c r="K290" s="2"/>
      <c r="M290" s="3"/>
      <c r="N290" s="2"/>
      <c r="O290" s="2"/>
      <c r="P290" s="2"/>
      <c r="Q290" s="2"/>
      <c r="R290" s="6"/>
    </row>
    <row r="291" spans="2:18" ht="19.899999999999999" customHeight="1" x14ac:dyDescent="0.2">
      <c r="B291" s="17"/>
      <c r="C291" s="2"/>
      <c r="E291" s="6"/>
      <c r="J291" s="17"/>
      <c r="K291" s="2"/>
      <c r="M291" s="3"/>
      <c r="N291" s="2"/>
      <c r="O291" s="2"/>
      <c r="P291" s="2"/>
      <c r="Q291" s="2"/>
      <c r="R291" s="6"/>
    </row>
    <row r="292" spans="2:18" ht="19.899999999999999" customHeight="1" x14ac:dyDescent="0.2">
      <c r="B292" s="17"/>
      <c r="C292" s="2"/>
      <c r="E292" s="6"/>
      <c r="J292" s="17"/>
      <c r="K292" s="2"/>
      <c r="M292" s="3"/>
      <c r="N292" s="2"/>
      <c r="O292" s="2"/>
      <c r="P292" s="2"/>
      <c r="Q292" s="2"/>
      <c r="R292" s="6"/>
    </row>
    <row r="293" spans="2:18" ht="19.899999999999999" customHeight="1" x14ac:dyDescent="0.2">
      <c r="B293" s="17"/>
      <c r="C293" s="2"/>
      <c r="E293" s="6"/>
      <c r="J293" s="17"/>
      <c r="K293" s="2"/>
      <c r="M293" s="3"/>
      <c r="N293" s="2"/>
      <c r="O293" s="2"/>
      <c r="P293" s="2"/>
      <c r="Q293" s="2"/>
      <c r="R293" s="6"/>
    </row>
    <row r="294" spans="2:18" ht="19.899999999999999" customHeight="1" x14ac:dyDescent="0.2">
      <c r="B294" s="17"/>
      <c r="C294" s="2"/>
      <c r="E294" s="6"/>
      <c r="J294" s="17"/>
      <c r="K294" s="2"/>
      <c r="M294" s="3"/>
      <c r="N294" s="2"/>
      <c r="O294" s="2"/>
      <c r="P294" s="2"/>
      <c r="Q294" s="2"/>
      <c r="R294" s="6"/>
    </row>
    <row r="295" spans="2:18" ht="19.899999999999999" customHeight="1" x14ac:dyDescent="0.2">
      <c r="B295" s="17"/>
      <c r="C295" s="2"/>
      <c r="E295" s="6"/>
      <c r="J295" s="17"/>
      <c r="K295" s="2"/>
      <c r="M295" s="3"/>
      <c r="N295" s="2"/>
      <c r="O295" s="2"/>
      <c r="P295" s="2"/>
      <c r="Q295" s="2"/>
      <c r="R295" s="6"/>
    </row>
    <row r="296" spans="2:18" ht="19.899999999999999" customHeight="1" x14ac:dyDescent="0.2">
      <c r="B296" s="17"/>
      <c r="C296" s="2"/>
      <c r="E296" s="6"/>
      <c r="J296" s="17"/>
      <c r="K296" s="2"/>
      <c r="M296" s="3"/>
      <c r="N296" s="2"/>
      <c r="O296" s="2"/>
      <c r="P296" s="2"/>
      <c r="Q296" s="2"/>
      <c r="R296" s="6"/>
    </row>
    <row r="297" spans="2:18" ht="19.899999999999999" customHeight="1" x14ac:dyDescent="0.2">
      <c r="B297" s="17"/>
      <c r="C297" s="2"/>
      <c r="E297" s="6"/>
      <c r="J297" s="17"/>
      <c r="K297" s="2"/>
      <c r="M297" s="3"/>
      <c r="N297" s="2"/>
      <c r="O297" s="2"/>
      <c r="P297" s="2"/>
      <c r="Q297" s="2"/>
      <c r="R297" s="6"/>
    </row>
    <row r="298" spans="2:18" ht="19.899999999999999" customHeight="1" x14ac:dyDescent="0.2">
      <c r="B298" s="17"/>
      <c r="C298" s="2"/>
      <c r="E298" s="6"/>
      <c r="J298" s="17"/>
      <c r="K298" s="2"/>
      <c r="M298" s="3"/>
      <c r="N298" s="2"/>
      <c r="O298" s="2"/>
      <c r="P298" s="2"/>
      <c r="Q298" s="2"/>
      <c r="R298" s="6"/>
    </row>
    <row r="299" spans="2:18" ht="19.899999999999999" customHeight="1" x14ac:dyDescent="0.2">
      <c r="B299" s="17"/>
      <c r="C299" s="2"/>
      <c r="E299" s="6"/>
      <c r="J299" s="17"/>
      <c r="K299" s="2"/>
      <c r="M299" s="3"/>
      <c r="N299" s="2"/>
      <c r="O299" s="2"/>
      <c r="P299" s="2"/>
      <c r="Q299" s="2"/>
      <c r="R299" s="6"/>
    </row>
    <row r="300" spans="2:18" ht="19.899999999999999" customHeight="1" x14ac:dyDescent="0.2">
      <c r="B300" s="17"/>
      <c r="C300" s="2"/>
      <c r="E300" s="6"/>
      <c r="J300" s="17"/>
      <c r="K300" s="2"/>
      <c r="M300" s="3"/>
      <c r="N300" s="2"/>
      <c r="O300" s="2"/>
      <c r="P300" s="2"/>
      <c r="Q300" s="2"/>
      <c r="R300" s="6"/>
    </row>
    <row r="301" spans="2:18" ht="19.899999999999999" customHeight="1" x14ac:dyDescent="0.2">
      <c r="B301" s="17"/>
      <c r="C301" s="2"/>
      <c r="E301" s="6"/>
      <c r="J301" s="17"/>
      <c r="K301" s="2"/>
      <c r="M301" s="3"/>
      <c r="N301" s="2"/>
      <c r="O301" s="2"/>
      <c r="P301" s="2"/>
      <c r="Q301" s="2"/>
      <c r="R301" s="6"/>
    </row>
    <row r="302" spans="2:18" ht="19.899999999999999" customHeight="1" x14ac:dyDescent="0.2">
      <c r="B302" s="17"/>
      <c r="C302" s="2"/>
      <c r="E302" s="6"/>
      <c r="J302" s="17"/>
      <c r="K302" s="2"/>
      <c r="M302" s="3"/>
      <c r="N302" s="2"/>
      <c r="O302" s="2"/>
      <c r="P302" s="2"/>
      <c r="Q302" s="2"/>
      <c r="R302" s="6"/>
    </row>
    <row r="303" spans="2:18" ht="19.899999999999999" customHeight="1" x14ac:dyDescent="0.2">
      <c r="B303" s="17"/>
      <c r="C303" s="2"/>
      <c r="E303" s="6"/>
      <c r="J303" s="17"/>
      <c r="K303" s="2"/>
      <c r="M303" s="3"/>
      <c r="N303" s="2"/>
      <c r="O303" s="2"/>
      <c r="P303" s="2"/>
      <c r="Q303" s="2"/>
      <c r="R303" s="6"/>
    </row>
    <row r="304" spans="2:18" ht="19.899999999999999" customHeight="1" x14ac:dyDescent="0.2">
      <c r="B304" s="17"/>
      <c r="C304" s="2"/>
      <c r="E304" s="6"/>
      <c r="J304" s="17"/>
      <c r="K304" s="2"/>
      <c r="M304" s="3"/>
      <c r="N304" s="2"/>
      <c r="O304" s="2"/>
      <c r="P304" s="2"/>
      <c r="Q304" s="2"/>
      <c r="R304" s="6"/>
    </row>
    <row r="305" spans="2:18" ht="19.899999999999999" customHeight="1" x14ac:dyDescent="0.2">
      <c r="B305" s="17"/>
      <c r="C305" s="2"/>
      <c r="E305" s="6"/>
      <c r="J305" s="17"/>
      <c r="K305" s="2"/>
      <c r="M305" s="3"/>
      <c r="N305" s="2"/>
      <c r="O305" s="2"/>
      <c r="P305" s="2"/>
      <c r="Q305" s="2"/>
      <c r="R305" s="6"/>
    </row>
    <row r="306" spans="2:18" ht="19.899999999999999" customHeight="1" x14ac:dyDescent="0.2">
      <c r="B306" s="17"/>
      <c r="C306" s="2"/>
      <c r="E306" s="6"/>
      <c r="J306" s="17"/>
      <c r="K306" s="2"/>
      <c r="M306" s="3"/>
      <c r="N306" s="2"/>
      <c r="O306" s="2"/>
      <c r="P306" s="2"/>
      <c r="Q306" s="2"/>
      <c r="R306" s="6"/>
    </row>
    <row r="307" spans="2:18" ht="19.899999999999999" customHeight="1" x14ac:dyDescent="0.2">
      <c r="B307" s="17"/>
      <c r="C307" s="2"/>
      <c r="E307" s="6"/>
      <c r="J307" s="17"/>
      <c r="K307" s="2"/>
      <c r="M307" s="3"/>
      <c r="N307" s="2"/>
      <c r="O307" s="2"/>
      <c r="P307" s="2"/>
      <c r="Q307" s="2"/>
      <c r="R307" s="6"/>
    </row>
    <row r="308" spans="2:18" ht="19.899999999999999" customHeight="1" x14ac:dyDescent="0.2">
      <c r="B308" s="17"/>
      <c r="C308" s="2"/>
      <c r="E308" s="6"/>
      <c r="J308" s="17"/>
      <c r="K308" s="2"/>
      <c r="M308" s="3"/>
      <c r="N308" s="2"/>
      <c r="O308" s="2"/>
      <c r="P308" s="2"/>
      <c r="Q308" s="2"/>
      <c r="R308" s="6"/>
    </row>
    <row r="309" spans="2:18" ht="19.899999999999999" customHeight="1" x14ac:dyDescent="0.2">
      <c r="B309" s="17"/>
      <c r="C309" s="2"/>
      <c r="E309" s="6"/>
      <c r="J309" s="17"/>
      <c r="K309" s="2"/>
      <c r="M309" s="3"/>
      <c r="N309" s="2"/>
      <c r="O309" s="2"/>
      <c r="P309" s="2"/>
      <c r="Q309" s="2"/>
      <c r="R309" s="6"/>
    </row>
    <row r="310" spans="2:18" ht="19.899999999999999" customHeight="1" x14ac:dyDescent="0.2">
      <c r="B310" s="17"/>
      <c r="C310" s="2"/>
      <c r="E310" s="6"/>
      <c r="J310" s="17"/>
      <c r="K310" s="2"/>
      <c r="M310" s="3"/>
      <c r="N310" s="2"/>
      <c r="O310" s="2"/>
      <c r="P310" s="2"/>
      <c r="Q310" s="2"/>
      <c r="R310" s="6"/>
    </row>
    <row r="311" spans="2:18" ht="19.899999999999999" customHeight="1" x14ac:dyDescent="0.2">
      <c r="B311" s="17"/>
      <c r="C311" s="2"/>
      <c r="E311" s="6"/>
      <c r="J311" s="17"/>
      <c r="K311" s="2"/>
      <c r="M311" s="3"/>
      <c r="N311" s="2"/>
      <c r="O311" s="2"/>
      <c r="P311" s="2"/>
      <c r="Q311" s="2"/>
      <c r="R311" s="6"/>
    </row>
    <row r="312" spans="2:18" ht="19.899999999999999" customHeight="1" x14ac:dyDescent="0.2">
      <c r="B312" s="17"/>
      <c r="C312" s="2"/>
      <c r="E312" s="6"/>
      <c r="J312" s="17"/>
      <c r="K312" s="2"/>
      <c r="M312" s="3"/>
      <c r="N312" s="2"/>
      <c r="O312" s="2"/>
      <c r="P312" s="2"/>
      <c r="Q312" s="2"/>
      <c r="R312" s="6"/>
    </row>
    <row r="313" spans="2:18" ht="19.899999999999999" customHeight="1" x14ac:dyDescent="0.2">
      <c r="B313" s="17"/>
      <c r="C313" s="2"/>
      <c r="E313" s="6"/>
      <c r="J313" s="17"/>
      <c r="K313" s="2"/>
      <c r="M313" s="3"/>
      <c r="N313" s="2"/>
      <c r="O313" s="2"/>
      <c r="P313" s="2"/>
      <c r="Q313" s="2"/>
      <c r="R313" s="6"/>
    </row>
    <row r="314" spans="2:18" ht="19.899999999999999" customHeight="1" x14ac:dyDescent="0.2">
      <c r="B314" s="17"/>
      <c r="C314" s="2"/>
      <c r="E314" s="6"/>
      <c r="J314" s="17"/>
      <c r="K314" s="2"/>
      <c r="M314" s="3"/>
      <c r="N314" s="2"/>
      <c r="O314" s="2"/>
      <c r="P314" s="2"/>
      <c r="Q314" s="2"/>
      <c r="R314" s="6"/>
    </row>
    <row r="315" spans="2:18" ht="19.899999999999999" customHeight="1" x14ac:dyDescent="0.2">
      <c r="B315" s="17"/>
      <c r="C315" s="2"/>
      <c r="E315" s="6"/>
      <c r="J315" s="17"/>
      <c r="K315" s="2"/>
      <c r="M315" s="3"/>
      <c r="N315" s="2"/>
      <c r="O315" s="2"/>
      <c r="P315" s="2"/>
      <c r="Q315" s="2"/>
      <c r="R315" s="6"/>
    </row>
    <row r="316" spans="2:18" ht="19.899999999999999" customHeight="1" x14ac:dyDescent="0.2">
      <c r="B316" s="17"/>
      <c r="C316" s="2"/>
      <c r="E316" s="6"/>
      <c r="J316" s="17"/>
      <c r="K316" s="2"/>
      <c r="M316" s="3"/>
      <c r="N316" s="2"/>
      <c r="O316" s="2"/>
      <c r="P316" s="2"/>
      <c r="Q316" s="2"/>
      <c r="R316" s="6"/>
    </row>
    <row r="317" spans="2:18" ht="19.899999999999999" customHeight="1" x14ac:dyDescent="0.2">
      <c r="B317" s="17"/>
      <c r="C317" s="2"/>
      <c r="E317" s="6"/>
      <c r="J317" s="17"/>
      <c r="K317" s="2"/>
      <c r="M317" s="3"/>
      <c r="N317" s="2"/>
      <c r="O317" s="2"/>
      <c r="P317" s="2"/>
      <c r="Q317" s="2"/>
      <c r="R317" s="6"/>
    </row>
    <row r="318" spans="2:18" ht="19.899999999999999" customHeight="1" x14ac:dyDescent="0.2">
      <c r="B318" s="17"/>
      <c r="C318" s="2"/>
      <c r="E318" s="6"/>
      <c r="J318" s="17"/>
      <c r="K318" s="2"/>
      <c r="M318" s="3"/>
      <c r="N318" s="2"/>
      <c r="O318" s="2"/>
      <c r="P318" s="2"/>
      <c r="Q318" s="2"/>
      <c r="R318" s="6"/>
    </row>
    <row r="319" spans="2:18" ht="19.899999999999999" customHeight="1" x14ac:dyDescent="0.2">
      <c r="B319" s="17"/>
      <c r="C319" s="2"/>
      <c r="E319" s="6"/>
      <c r="J319" s="17"/>
      <c r="K319" s="2"/>
      <c r="M319" s="3"/>
      <c r="N319" s="2"/>
      <c r="O319" s="2"/>
      <c r="P319" s="2"/>
      <c r="Q319" s="2"/>
      <c r="R319" s="6"/>
    </row>
    <row r="320" spans="2:18" ht="19.899999999999999" customHeight="1" x14ac:dyDescent="0.2">
      <c r="B320" s="17"/>
      <c r="C320" s="2"/>
      <c r="E320" s="6"/>
      <c r="J320" s="17"/>
      <c r="K320" s="2"/>
      <c r="M320" s="3"/>
      <c r="N320" s="2"/>
      <c r="O320" s="2"/>
      <c r="P320" s="2"/>
      <c r="Q320" s="2"/>
      <c r="R320" s="6"/>
    </row>
    <row r="321" spans="2:18" ht="19.899999999999999" customHeight="1" x14ac:dyDescent="0.2">
      <c r="B321" s="17"/>
      <c r="C321" s="2"/>
      <c r="E321" s="6"/>
      <c r="J321" s="17"/>
      <c r="K321" s="2"/>
      <c r="M321" s="3"/>
      <c r="N321" s="2"/>
      <c r="O321" s="2"/>
      <c r="P321" s="2"/>
      <c r="Q321" s="2"/>
      <c r="R321" s="6"/>
    </row>
    <row r="322" spans="2:18" ht="19.899999999999999" customHeight="1" x14ac:dyDescent="0.2">
      <c r="B322" s="17"/>
      <c r="C322" s="2"/>
      <c r="E322" s="6"/>
      <c r="J322" s="17"/>
      <c r="K322" s="2"/>
      <c r="M322" s="3"/>
      <c r="N322" s="2"/>
      <c r="O322" s="2"/>
      <c r="P322" s="2"/>
      <c r="Q322" s="2"/>
      <c r="R322" s="6"/>
    </row>
    <row r="323" spans="2:18" ht="19.899999999999999" customHeight="1" x14ac:dyDescent="0.2">
      <c r="B323" s="17"/>
      <c r="C323" s="2"/>
      <c r="E323" s="6"/>
      <c r="J323" s="17"/>
      <c r="K323" s="2"/>
      <c r="M323" s="3"/>
      <c r="N323" s="2"/>
      <c r="O323" s="2"/>
      <c r="P323" s="2"/>
      <c r="Q323" s="2"/>
      <c r="R323" s="6"/>
    </row>
    <row r="324" spans="2:18" ht="19.899999999999999" customHeight="1" x14ac:dyDescent="0.2">
      <c r="B324" s="17"/>
      <c r="C324" s="2"/>
      <c r="E324" s="6"/>
      <c r="J324" s="17"/>
      <c r="K324" s="2"/>
      <c r="M324" s="3"/>
      <c r="N324" s="2"/>
      <c r="O324" s="2"/>
      <c r="P324" s="2"/>
      <c r="Q324" s="2"/>
      <c r="R324" s="6"/>
    </row>
    <row r="325" spans="2:18" ht="19.899999999999999" customHeight="1" x14ac:dyDescent="0.2">
      <c r="B325" s="17"/>
      <c r="C325" s="2"/>
      <c r="E325" s="6"/>
      <c r="J325" s="17"/>
      <c r="K325" s="2"/>
      <c r="M325" s="3"/>
      <c r="N325" s="2"/>
      <c r="O325" s="2"/>
      <c r="P325" s="2"/>
      <c r="Q325" s="2"/>
      <c r="R325" s="6"/>
    </row>
    <row r="326" spans="2:18" ht="19.899999999999999" customHeight="1" x14ac:dyDescent="0.2">
      <c r="B326" s="17"/>
      <c r="C326" s="2"/>
      <c r="E326" s="6"/>
      <c r="J326" s="17"/>
      <c r="K326" s="2"/>
      <c r="M326" s="3"/>
      <c r="N326" s="2"/>
      <c r="O326" s="2"/>
      <c r="P326" s="2"/>
      <c r="Q326" s="2"/>
      <c r="R326" s="6"/>
    </row>
    <row r="327" spans="2:18" ht="19.899999999999999" customHeight="1" x14ac:dyDescent="0.2">
      <c r="B327" s="17"/>
      <c r="C327" s="2"/>
      <c r="E327" s="6"/>
      <c r="J327" s="17"/>
      <c r="K327" s="2"/>
      <c r="M327" s="3"/>
      <c r="N327" s="2"/>
      <c r="O327" s="2"/>
      <c r="P327" s="2"/>
      <c r="Q327" s="2"/>
      <c r="R327" s="6"/>
    </row>
    <row r="328" spans="2:18" ht="19.899999999999999" customHeight="1" x14ac:dyDescent="0.2">
      <c r="B328" s="17"/>
      <c r="C328" s="2"/>
      <c r="E328" s="6"/>
      <c r="J328" s="17"/>
      <c r="K328" s="2"/>
      <c r="M328" s="3"/>
      <c r="N328" s="2"/>
      <c r="O328" s="2"/>
      <c r="P328" s="2"/>
      <c r="Q328" s="2"/>
      <c r="R328" s="6"/>
    </row>
    <row r="329" spans="2:18" ht="19.899999999999999" customHeight="1" x14ac:dyDescent="0.2">
      <c r="B329" s="17"/>
      <c r="C329" s="2"/>
      <c r="E329" s="6"/>
      <c r="J329" s="17"/>
      <c r="K329" s="2"/>
      <c r="M329" s="3"/>
      <c r="N329" s="2"/>
      <c r="O329" s="2"/>
      <c r="P329" s="2"/>
      <c r="Q329" s="2"/>
      <c r="R329" s="6"/>
    </row>
    <row r="330" spans="2:18" ht="19.899999999999999" customHeight="1" x14ac:dyDescent="0.2">
      <c r="B330" s="17"/>
      <c r="C330" s="2"/>
      <c r="E330" s="6"/>
      <c r="J330" s="17"/>
      <c r="K330" s="2"/>
      <c r="M330" s="3"/>
      <c r="N330" s="2"/>
      <c r="O330" s="2"/>
      <c r="P330" s="2"/>
      <c r="Q330" s="2"/>
      <c r="R330" s="6"/>
    </row>
    <row r="331" spans="2:18" ht="19.899999999999999" customHeight="1" x14ac:dyDescent="0.2">
      <c r="B331" s="17"/>
      <c r="C331" s="2"/>
      <c r="E331" s="6"/>
      <c r="J331" s="17"/>
      <c r="K331" s="2"/>
      <c r="M331" s="3"/>
      <c r="N331" s="2"/>
      <c r="O331" s="2"/>
      <c r="P331" s="2"/>
      <c r="Q331" s="2"/>
      <c r="R331" s="6"/>
    </row>
    <row r="332" spans="2:18" ht="19.899999999999999" customHeight="1" x14ac:dyDescent="0.2">
      <c r="B332" s="17"/>
      <c r="C332" s="2"/>
      <c r="E332" s="6"/>
      <c r="J332" s="17"/>
      <c r="K332" s="2"/>
      <c r="M332" s="3"/>
      <c r="N332" s="2"/>
      <c r="O332" s="2"/>
      <c r="P332" s="2"/>
      <c r="Q332" s="2"/>
      <c r="R332" s="6"/>
    </row>
    <row r="333" spans="2:18" ht="19.899999999999999" customHeight="1" x14ac:dyDescent="0.2">
      <c r="B333" s="17"/>
      <c r="C333" s="2"/>
      <c r="E333" s="6"/>
      <c r="J333" s="17"/>
      <c r="K333" s="2"/>
      <c r="M333" s="3"/>
      <c r="N333" s="2"/>
      <c r="O333" s="2"/>
      <c r="P333" s="2"/>
      <c r="Q333" s="2"/>
      <c r="R333" s="6"/>
    </row>
    <row r="334" spans="2:18" ht="19.899999999999999" customHeight="1" x14ac:dyDescent="0.2">
      <c r="B334" s="17"/>
      <c r="C334" s="2"/>
      <c r="E334" s="6"/>
      <c r="J334" s="17"/>
      <c r="K334" s="2"/>
      <c r="M334" s="3"/>
      <c r="N334" s="2"/>
      <c r="O334" s="2"/>
      <c r="P334" s="2"/>
      <c r="Q334" s="2"/>
      <c r="R334" s="6"/>
    </row>
    <row r="335" spans="2:18" ht="19.899999999999999" customHeight="1" x14ac:dyDescent="0.2">
      <c r="B335" s="17"/>
      <c r="C335" s="2"/>
      <c r="E335" s="6"/>
      <c r="J335" s="17"/>
      <c r="K335" s="2"/>
      <c r="M335" s="3"/>
      <c r="N335" s="2"/>
      <c r="O335" s="2"/>
      <c r="P335" s="2"/>
      <c r="Q335" s="2"/>
      <c r="R335" s="6"/>
    </row>
    <row r="336" spans="2:18" ht="19.899999999999999" customHeight="1" x14ac:dyDescent="0.2">
      <c r="B336" s="17"/>
      <c r="C336" s="2"/>
      <c r="E336" s="6"/>
      <c r="J336" s="17"/>
      <c r="K336" s="2"/>
      <c r="M336" s="3"/>
      <c r="N336" s="2"/>
      <c r="O336" s="2"/>
      <c r="P336" s="2"/>
      <c r="Q336" s="2"/>
      <c r="R336" s="6"/>
    </row>
    <row r="337" spans="2:18" ht="19.899999999999999" customHeight="1" x14ac:dyDescent="0.2">
      <c r="B337" s="17"/>
      <c r="C337" s="2"/>
      <c r="E337" s="6"/>
      <c r="J337" s="17"/>
      <c r="K337" s="2"/>
      <c r="M337" s="3"/>
      <c r="N337" s="2"/>
      <c r="O337" s="2"/>
      <c r="P337" s="2"/>
      <c r="Q337" s="2"/>
      <c r="R337" s="6"/>
    </row>
    <row r="338" spans="2:18" ht="19.899999999999999" customHeight="1" x14ac:dyDescent="0.2">
      <c r="B338" s="17"/>
      <c r="C338" s="2"/>
      <c r="E338" s="6"/>
      <c r="J338" s="17"/>
      <c r="K338" s="2"/>
      <c r="M338" s="3"/>
      <c r="N338" s="2"/>
      <c r="O338" s="2"/>
      <c r="P338" s="2"/>
      <c r="Q338" s="2"/>
      <c r="R338" s="6"/>
    </row>
    <row r="339" spans="2:18" ht="19.899999999999999" customHeight="1" x14ac:dyDescent="0.2">
      <c r="B339" s="17"/>
      <c r="C339" s="2"/>
      <c r="E339" s="6"/>
      <c r="J339" s="17"/>
      <c r="K339" s="2"/>
      <c r="M339" s="3"/>
      <c r="N339" s="2"/>
      <c r="O339" s="2"/>
      <c r="P339" s="2"/>
      <c r="Q339" s="2"/>
      <c r="R339" s="6"/>
    </row>
    <row r="340" spans="2:18" ht="19.899999999999999" customHeight="1" x14ac:dyDescent="0.2">
      <c r="B340" s="17"/>
      <c r="C340" s="2"/>
      <c r="E340" s="6"/>
      <c r="J340" s="17"/>
      <c r="K340" s="2"/>
      <c r="M340" s="3"/>
      <c r="N340" s="2"/>
      <c r="O340" s="2"/>
      <c r="P340" s="2"/>
      <c r="Q340" s="2"/>
      <c r="R340" s="6"/>
    </row>
    <row r="341" spans="2:18" ht="19.899999999999999" customHeight="1" x14ac:dyDescent="0.2">
      <c r="B341" s="17"/>
      <c r="C341" s="2"/>
      <c r="E341" s="6"/>
      <c r="J341" s="17"/>
      <c r="K341" s="2"/>
      <c r="M341" s="3"/>
      <c r="N341" s="2"/>
      <c r="O341" s="2"/>
      <c r="P341" s="2"/>
      <c r="Q341" s="2"/>
      <c r="R341" s="6"/>
    </row>
    <row r="342" spans="2:18" ht="19.899999999999999" customHeight="1" x14ac:dyDescent="0.2">
      <c r="B342" s="17"/>
      <c r="C342" s="2"/>
      <c r="E342" s="6"/>
      <c r="J342" s="17"/>
      <c r="K342" s="2"/>
      <c r="M342" s="3"/>
      <c r="N342" s="2"/>
      <c r="O342" s="2"/>
      <c r="P342" s="2"/>
      <c r="Q342" s="2"/>
      <c r="R342" s="6"/>
    </row>
    <row r="343" spans="2:18" ht="19.899999999999999" customHeight="1" x14ac:dyDescent="0.2">
      <c r="B343" s="17"/>
      <c r="C343" s="2"/>
      <c r="E343" s="6"/>
      <c r="J343" s="17"/>
      <c r="K343" s="2"/>
      <c r="M343" s="3"/>
      <c r="N343" s="2"/>
      <c r="O343" s="2"/>
      <c r="P343" s="2"/>
      <c r="Q343" s="2"/>
      <c r="R343" s="6"/>
    </row>
    <row r="344" spans="2:18" ht="19.899999999999999" customHeight="1" x14ac:dyDescent="0.2">
      <c r="B344" s="17"/>
      <c r="C344" s="2"/>
      <c r="E344" s="6"/>
      <c r="J344" s="17"/>
      <c r="K344" s="2"/>
      <c r="M344" s="3"/>
      <c r="N344" s="2"/>
      <c r="O344" s="2"/>
      <c r="P344" s="2"/>
      <c r="Q344" s="2"/>
      <c r="R344" s="6"/>
    </row>
    <row r="345" spans="2:18" ht="19.899999999999999" customHeight="1" x14ac:dyDescent="0.2">
      <c r="B345" s="17"/>
      <c r="C345" s="2"/>
      <c r="E345" s="6"/>
      <c r="J345" s="17"/>
      <c r="K345" s="2"/>
      <c r="M345" s="3"/>
      <c r="N345" s="2"/>
      <c r="O345" s="2"/>
      <c r="P345" s="2"/>
      <c r="Q345" s="2"/>
      <c r="R345" s="6"/>
    </row>
    <row r="346" spans="2:18" ht="19.899999999999999" customHeight="1" x14ac:dyDescent="0.2">
      <c r="B346" s="17"/>
      <c r="C346" s="2"/>
      <c r="E346" s="6"/>
      <c r="J346" s="17"/>
      <c r="K346" s="2"/>
      <c r="M346" s="3"/>
      <c r="N346" s="2"/>
      <c r="O346" s="2"/>
      <c r="P346" s="2"/>
      <c r="Q346" s="2"/>
      <c r="R346" s="6"/>
    </row>
    <row r="347" spans="2:18" ht="19.899999999999999" customHeight="1" x14ac:dyDescent="0.2">
      <c r="B347" s="17"/>
      <c r="C347" s="2"/>
      <c r="E347" s="6"/>
      <c r="J347" s="17"/>
      <c r="K347" s="2"/>
      <c r="M347" s="3"/>
      <c r="N347" s="2"/>
      <c r="O347" s="2"/>
      <c r="P347" s="2"/>
      <c r="Q347" s="2"/>
      <c r="R347" s="6"/>
    </row>
    <row r="348" spans="2:18" ht="19.899999999999999" customHeight="1" x14ac:dyDescent="0.2">
      <c r="B348" s="17"/>
      <c r="C348" s="2"/>
      <c r="E348" s="6"/>
      <c r="J348" s="17"/>
      <c r="K348" s="2"/>
      <c r="M348" s="3"/>
      <c r="N348" s="2"/>
      <c r="O348" s="2"/>
      <c r="P348" s="2"/>
      <c r="Q348" s="2"/>
      <c r="R348" s="6"/>
    </row>
    <row r="349" spans="2:18" ht="19.899999999999999" customHeight="1" x14ac:dyDescent="0.2">
      <c r="B349" s="17"/>
      <c r="C349" s="2"/>
      <c r="E349" s="6"/>
      <c r="J349" s="17"/>
      <c r="K349" s="2"/>
      <c r="M349" s="3"/>
      <c r="N349" s="2"/>
      <c r="O349" s="2"/>
      <c r="P349" s="2"/>
      <c r="Q349" s="2"/>
      <c r="R349" s="6"/>
    </row>
    <row r="350" spans="2:18" ht="19.899999999999999" customHeight="1" x14ac:dyDescent="0.2">
      <c r="B350" s="17"/>
      <c r="C350" s="2"/>
      <c r="E350" s="6"/>
      <c r="J350" s="17"/>
      <c r="K350" s="2"/>
      <c r="M350" s="3"/>
      <c r="N350" s="2"/>
      <c r="O350" s="2"/>
      <c r="P350" s="2"/>
      <c r="Q350" s="2"/>
      <c r="R350" s="6"/>
    </row>
    <row r="351" spans="2:18" ht="19.899999999999999" customHeight="1" x14ac:dyDescent="0.2">
      <c r="B351" s="17"/>
      <c r="C351" s="2"/>
      <c r="E351" s="6"/>
      <c r="J351" s="17"/>
      <c r="K351" s="2"/>
      <c r="M351" s="3"/>
      <c r="N351" s="2"/>
      <c r="O351" s="2"/>
      <c r="P351" s="2"/>
      <c r="Q351" s="2"/>
      <c r="R351" s="6"/>
    </row>
    <row r="352" spans="2:18" ht="19.899999999999999" customHeight="1" x14ac:dyDescent="0.2">
      <c r="B352" s="17"/>
      <c r="C352" s="2"/>
      <c r="E352" s="6"/>
      <c r="J352" s="17"/>
      <c r="K352" s="2"/>
      <c r="M352" s="3"/>
      <c r="N352" s="2"/>
      <c r="O352" s="2"/>
      <c r="P352" s="2"/>
      <c r="Q352" s="2"/>
      <c r="R352" s="6"/>
    </row>
    <row r="353" spans="2:18" ht="19.899999999999999" customHeight="1" x14ac:dyDescent="0.2">
      <c r="B353" s="17"/>
      <c r="C353" s="2"/>
      <c r="E353" s="6"/>
      <c r="J353" s="17"/>
      <c r="K353" s="2"/>
      <c r="M353" s="3"/>
      <c r="N353" s="2"/>
      <c r="O353" s="2"/>
      <c r="P353" s="2"/>
      <c r="Q353" s="2"/>
      <c r="R353" s="6"/>
    </row>
    <row r="354" spans="2:18" ht="19.899999999999999" customHeight="1" x14ac:dyDescent="0.2">
      <c r="B354" s="17"/>
      <c r="C354" s="2"/>
      <c r="E354" s="6"/>
      <c r="J354" s="17"/>
      <c r="K354" s="2"/>
      <c r="M354" s="3"/>
      <c r="N354" s="2"/>
      <c r="O354" s="2"/>
      <c r="P354" s="2"/>
      <c r="Q354" s="2"/>
      <c r="R354" s="6"/>
    </row>
    <row r="355" spans="2:18" ht="19.899999999999999" customHeight="1" x14ac:dyDescent="0.2">
      <c r="B355" s="17"/>
      <c r="C355" s="2"/>
      <c r="E355" s="6"/>
      <c r="J355" s="17"/>
      <c r="K355" s="2"/>
      <c r="M355" s="3"/>
      <c r="N355" s="2"/>
      <c r="O355" s="2"/>
      <c r="P355" s="2"/>
      <c r="Q355" s="2"/>
      <c r="R355" s="6"/>
    </row>
    <row r="356" spans="2:18" ht="19.899999999999999" customHeight="1" x14ac:dyDescent="0.2">
      <c r="B356" s="17"/>
      <c r="C356" s="2"/>
      <c r="E356" s="6"/>
      <c r="J356" s="17"/>
      <c r="K356" s="2"/>
      <c r="M356" s="3"/>
      <c r="N356" s="2"/>
      <c r="O356" s="2"/>
      <c r="P356" s="2"/>
      <c r="Q356" s="2"/>
      <c r="R356" s="6"/>
    </row>
    <row r="357" spans="2:18" ht="19.899999999999999" customHeight="1" x14ac:dyDescent="0.2">
      <c r="B357" s="17"/>
      <c r="C357" s="2"/>
      <c r="E357" s="6"/>
      <c r="J357" s="17"/>
      <c r="K357" s="2"/>
      <c r="M357" s="3"/>
      <c r="N357" s="2"/>
      <c r="O357" s="2"/>
      <c r="P357" s="2"/>
      <c r="Q357" s="2"/>
      <c r="R357" s="6"/>
    </row>
    <row r="358" spans="2:18" ht="19.899999999999999" customHeight="1" x14ac:dyDescent="0.2">
      <c r="B358" s="17"/>
      <c r="C358" s="2"/>
      <c r="E358" s="6"/>
      <c r="J358" s="17"/>
      <c r="K358" s="2"/>
      <c r="M358" s="3"/>
      <c r="N358" s="2"/>
      <c r="O358" s="2"/>
      <c r="P358" s="2"/>
      <c r="Q358" s="2"/>
      <c r="R358" s="6"/>
    </row>
    <row r="359" spans="2:18" ht="19.899999999999999" customHeight="1" x14ac:dyDescent="0.2">
      <c r="B359" s="17"/>
      <c r="C359" s="2"/>
      <c r="E359" s="6"/>
      <c r="J359" s="17"/>
      <c r="K359" s="2"/>
      <c r="M359" s="3"/>
      <c r="N359" s="2"/>
      <c r="O359" s="2"/>
      <c r="P359" s="2"/>
      <c r="Q359" s="2"/>
      <c r="R359" s="6"/>
    </row>
    <row r="360" spans="2:18" ht="19.899999999999999" customHeight="1" x14ac:dyDescent="0.2">
      <c r="B360" s="17"/>
      <c r="C360" s="2"/>
      <c r="E360" s="6"/>
      <c r="J360" s="17"/>
      <c r="K360" s="2"/>
      <c r="M360" s="3"/>
      <c r="N360" s="2"/>
      <c r="O360" s="2"/>
      <c r="P360" s="2"/>
      <c r="Q360" s="2"/>
      <c r="R360" s="6"/>
    </row>
    <row r="361" spans="2:18" ht="19.899999999999999" customHeight="1" x14ac:dyDescent="0.2">
      <c r="B361" s="17"/>
      <c r="C361" s="2"/>
      <c r="E361" s="6"/>
      <c r="J361" s="17"/>
      <c r="K361" s="2"/>
      <c r="M361" s="3"/>
      <c r="N361" s="2"/>
      <c r="O361" s="2"/>
      <c r="P361" s="2"/>
      <c r="Q361" s="2"/>
      <c r="R361" s="6"/>
    </row>
    <row r="362" spans="2:18" ht="19.899999999999999" customHeight="1" x14ac:dyDescent="0.2">
      <c r="B362" s="17"/>
      <c r="C362" s="2"/>
      <c r="E362" s="6"/>
      <c r="J362" s="17"/>
      <c r="K362" s="2"/>
      <c r="M362" s="3"/>
      <c r="N362" s="2"/>
      <c r="O362" s="2"/>
      <c r="P362" s="2"/>
      <c r="Q362" s="2"/>
      <c r="R362" s="6"/>
    </row>
    <row r="363" spans="2:18" ht="19.899999999999999" customHeight="1" x14ac:dyDescent="0.2">
      <c r="B363" s="17"/>
      <c r="C363" s="2"/>
      <c r="E363" s="6"/>
      <c r="J363" s="17"/>
      <c r="K363" s="2"/>
      <c r="M363" s="3"/>
      <c r="N363" s="2"/>
      <c r="O363" s="2"/>
      <c r="P363" s="2"/>
      <c r="Q363" s="2"/>
      <c r="R363" s="6"/>
    </row>
    <row r="364" spans="2:18" ht="19.899999999999999" customHeight="1" x14ac:dyDescent="0.2">
      <c r="B364" s="17"/>
      <c r="C364" s="2"/>
      <c r="E364" s="6"/>
      <c r="J364" s="17"/>
      <c r="K364" s="2"/>
      <c r="M364" s="3"/>
      <c r="N364" s="2"/>
      <c r="O364" s="2"/>
      <c r="P364" s="2"/>
      <c r="Q364" s="2"/>
      <c r="R364" s="6"/>
    </row>
    <row r="365" spans="2:18" ht="19.899999999999999" customHeight="1" x14ac:dyDescent="0.2">
      <c r="B365" s="17"/>
      <c r="C365" s="2"/>
      <c r="E365" s="6"/>
      <c r="J365" s="17"/>
      <c r="K365" s="2"/>
      <c r="M365" s="3"/>
      <c r="N365" s="2"/>
      <c r="O365" s="2"/>
      <c r="P365" s="2"/>
      <c r="Q365" s="2"/>
      <c r="R365" s="6"/>
    </row>
    <row r="366" spans="2:18" ht="19.899999999999999" customHeight="1" x14ac:dyDescent="0.2">
      <c r="B366" s="17"/>
      <c r="C366" s="2"/>
      <c r="E366" s="6"/>
      <c r="J366" s="17"/>
      <c r="K366" s="2"/>
      <c r="M366" s="3"/>
      <c r="N366" s="2"/>
      <c r="O366" s="2"/>
      <c r="P366" s="2"/>
      <c r="Q366" s="2"/>
      <c r="R366" s="6"/>
    </row>
    <row r="367" spans="2:18" ht="19.899999999999999" customHeight="1" x14ac:dyDescent="0.2">
      <c r="B367" s="17"/>
      <c r="C367" s="2"/>
      <c r="E367" s="6"/>
      <c r="J367" s="17"/>
      <c r="K367" s="2"/>
      <c r="M367" s="3"/>
      <c r="N367" s="2"/>
      <c r="O367" s="2"/>
      <c r="P367" s="2"/>
      <c r="Q367" s="2"/>
      <c r="R367" s="6"/>
    </row>
    <row r="368" spans="2:18" ht="19.899999999999999" customHeight="1" x14ac:dyDescent="0.2">
      <c r="B368" s="17"/>
      <c r="C368" s="2"/>
      <c r="E368" s="6"/>
      <c r="J368" s="17"/>
      <c r="K368" s="2"/>
      <c r="M368" s="3"/>
      <c r="N368" s="2"/>
      <c r="O368" s="2"/>
      <c r="P368" s="2"/>
      <c r="Q368" s="2"/>
      <c r="R368" s="6"/>
    </row>
    <row r="369" spans="2:18" ht="19.899999999999999" customHeight="1" x14ac:dyDescent="0.2">
      <c r="B369" s="17"/>
      <c r="C369" s="2"/>
      <c r="E369" s="6"/>
      <c r="J369" s="17"/>
      <c r="K369" s="2"/>
      <c r="M369" s="3"/>
      <c r="N369" s="2"/>
      <c r="O369" s="2"/>
      <c r="P369" s="2"/>
      <c r="Q369" s="2"/>
      <c r="R369" s="6"/>
    </row>
    <row r="370" spans="2:18" ht="19.899999999999999" customHeight="1" x14ac:dyDescent="0.2">
      <c r="B370" s="17"/>
      <c r="C370" s="2"/>
      <c r="E370" s="6"/>
      <c r="J370" s="17"/>
      <c r="K370" s="2"/>
      <c r="M370" s="3"/>
      <c r="N370" s="2"/>
      <c r="O370" s="2"/>
      <c r="P370" s="2"/>
      <c r="Q370" s="2"/>
      <c r="R370" s="6"/>
    </row>
    <row r="371" spans="2:18" ht="19.899999999999999" customHeight="1" x14ac:dyDescent="0.2">
      <c r="B371" s="17"/>
      <c r="C371" s="2"/>
      <c r="E371" s="6"/>
      <c r="J371" s="17"/>
      <c r="K371" s="2"/>
      <c r="M371" s="3"/>
      <c r="N371" s="2"/>
      <c r="O371" s="2"/>
      <c r="P371" s="2"/>
      <c r="Q371" s="2"/>
      <c r="R371" s="6"/>
    </row>
    <row r="372" spans="2:18" ht="19.899999999999999" customHeight="1" x14ac:dyDescent="0.2">
      <c r="B372" s="17"/>
      <c r="C372" s="2"/>
      <c r="E372" s="6"/>
      <c r="J372" s="17"/>
      <c r="K372" s="2"/>
      <c r="M372" s="3"/>
      <c r="N372" s="2"/>
      <c r="O372" s="2"/>
      <c r="P372" s="2"/>
      <c r="Q372" s="2"/>
      <c r="R372" s="6"/>
    </row>
    <row r="373" spans="2:18" ht="19.899999999999999" customHeight="1" x14ac:dyDescent="0.2">
      <c r="B373" s="17"/>
      <c r="C373" s="2"/>
      <c r="E373" s="6"/>
      <c r="J373" s="17"/>
      <c r="K373" s="2"/>
      <c r="M373" s="3"/>
      <c r="N373" s="2"/>
      <c r="O373" s="2"/>
      <c r="P373" s="2"/>
      <c r="Q373" s="2"/>
      <c r="R373" s="6"/>
    </row>
    <row r="374" spans="2:18" ht="19.899999999999999" customHeight="1" x14ac:dyDescent="0.2">
      <c r="B374" s="17"/>
      <c r="C374" s="2"/>
      <c r="E374" s="6"/>
      <c r="J374" s="17"/>
      <c r="K374" s="2"/>
      <c r="M374" s="3"/>
      <c r="N374" s="2"/>
      <c r="O374" s="2"/>
      <c r="P374" s="2"/>
      <c r="Q374" s="2"/>
      <c r="R374" s="6"/>
    </row>
    <row r="375" spans="2:18" ht="19.899999999999999" customHeight="1" x14ac:dyDescent="0.2">
      <c r="B375" s="17"/>
      <c r="C375" s="2"/>
      <c r="E375" s="6"/>
      <c r="J375" s="17"/>
      <c r="K375" s="2"/>
      <c r="M375" s="3"/>
      <c r="N375" s="2"/>
      <c r="O375" s="2"/>
      <c r="P375" s="2"/>
      <c r="Q375" s="2"/>
      <c r="R375" s="6"/>
    </row>
    <row r="376" spans="2:18" ht="19.899999999999999" customHeight="1" x14ac:dyDescent="0.2">
      <c r="B376" s="17"/>
      <c r="C376" s="2"/>
      <c r="E376" s="6"/>
      <c r="J376" s="17"/>
      <c r="K376" s="2"/>
      <c r="M376" s="3"/>
      <c r="N376" s="2"/>
      <c r="O376" s="2"/>
      <c r="P376" s="2"/>
      <c r="Q376" s="2"/>
      <c r="R376" s="6"/>
    </row>
    <row r="377" spans="2:18" ht="19.899999999999999" customHeight="1" x14ac:dyDescent="0.2">
      <c r="B377" s="17"/>
      <c r="C377" s="2"/>
      <c r="E377" s="6"/>
      <c r="J377" s="17"/>
      <c r="K377" s="2"/>
      <c r="M377" s="3"/>
      <c r="N377" s="2"/>
      <c r="O377" s="2"/>
      <c r="P377" s="2"/>
      <c r="Q377" s="2"/>
      <c r="R377" s="6"/>
    </row>
    <row r="378" spans="2:18" ht="19.899999999999999" customHeight="1" x14ac:dyDescent="0.2">
      <c r="B378" s="17"/>
      <c r="C378" s="2"/>
      <c r="E378" s="6"/>
      <c r="J378" s="17"/>
      <c r="K378" s="2"/>
      <c r="M378" s="3"/>
      <c r="N378" s="2"/>
      <c r="O378" s="2"/>
      <c r="P378" s="2"/>
      <c r="Q378" s="2"/>
      <c r="R378" s="6"/>
    </row>
    <row r="379" spans="2:18" ht="19.899999999999999" customHeight="1" x14ac:dyDescent="0.2">
      <c r="B379" s="17"/>
      <c r="C379" s="2"/>
      <c r="E379" s="6"/>
      <c r="J379" s="17"/>
      <c r="K379" s="2"/>
      <c r="M379" s="3"/>
      <c r="N379" s="2"/>
      <c r="O379" s="2"/>
      <c r="P379" s="2"/>
      <c r="Q379" s="2"/>
      <c r="R379" s="6"/>
    </row>
    <row r="380" spans="2:18" ht="19.899999999999999" customHeight="1" x14ac:dyDescent="0.2">
      <c r="B380" s="17"/>
      <c r="C380" s="2"/>
      <c r="E380" s="6"/>
      <c r="J380" s="17"/>
      <c r="K380" s="2"/>
      <c r="M380" s="3"/>
      <c r="N380" s="2"/>
      <c r="O380" s="2"/>
      <c r="P380" s="2"/>
      <c r="Q380" s="2"/>
      <c r="R380" s="6"/>
    </row>
    <row r="381" spans="2:18" ht="19.899999999999999" customHeight="1" x14ac:dyDescent="0.2">
      <c r="B381" s="17"/>
      <c r="C381" s="2"/>
      <c r="E381" s="6"/>
      <c r="J381" s="17"/>
      <c r="K381" s="2"/>
      <c r="M381" s="3"/>
      <c r="N381" s="2"/>
      <c r="O381" s="2"/>
      <c r="P381" s="2"/>
      <c r="Q381" s="2"/>
      <c r="R381" s="6"/>
    </row>
    <row r="382" spans="2:18" ht="19.899999999999999" customHeight="1" x14ac:dyDescent="0.2">
      <c r="B382" s="17"/>
      <c r="C382" s="2"/>
      <c r="E382" s="6"/>
      <c r="J382" s="17"/>
      <c r="K382" s="2"/>
      <c r="M382" s="3"/>
      <c r="N382" s="2"/>
      <c r="O382" s="2"/>
      <c r="P382" s="2"/>
      <c r="Q382" s="2"/>
      <c r="R382" s="6"/>
    </row>
    <row r="383" spans="2:18" ht="19.899999999999999" customHeight="1" x14ac:dyDescent="0.2">
      <c r="B383" s="17"/>
      <c r="C383" s="2"/>
      <c r="E383" s="6"/>
      <c r="J383" s="17"/>
      <c r="K383" s="2"/>
      <c r="M383" s="3"/>
      <c r="N383" s="2"/>
      <c r="O383" s="2"/>
      <c r="P383" s="2"/>
      <c r="Q383" s="2"/>
      <c r="R383" s="6"/>
    </row>
    <row r="384" spans="2:18" ht="19.899999999999999" customHeight="1" x14ac:dyDescent="0.2">
      <c r="B384" s="17"/>
      <c r="C384" s="2"/>
      <c r="E384" s="6"/>
      <c r="J384" s="17"/>
      <c r="K384" s="2"/>
      <c r="M384" s="3"/>
      <c r="N384" s="2"/>
      <c r="O384" s="2"/>
      <c r="P384" s="2"/>
      <c r="Q384" s="2"/>
      <c r="R384" s="6"/>
    </row>
    <row r="385" spans="2:18" ht="19.899999999999999" customHeight="1" x14ac:dyDescent="0.2">
      <c r="B385" s="17"/>
      <c r="C385" s="2"/>
      <c r="E385" s="6"/>
      <c r="J385" s="17"/>
      <c r="K385" s="2"/>
      <c r="M385" s="3"/>
      <c r="N385" s="2"/>
      <c r="O385" s="2"/>
      <c r="P385" s="2"/>
      <c r="Q385" s="2"/>
      <c r="R385" s="6"/>
    </row>
    <row r="386" spans="2:18" ht="19.899999999999999" customHeight="1" x14ac:dyDescent="0.2">
      <c r="B386" s="17"/>
      <c r="C386" s="2"/>
      <c r="E386" s="6"/>
      <c r="J386" s="17"/>
      <c r="K386" s="2"/>
      <c r="M386" s="3"/>
      <c r="N386" s="2"/>
      <c r="O386" s="2"/>
      <c r="P386" s="2"/>
      <c r="Q386" s="2"/>
      <c r="R386" s="6"/>
    </row>
    <row r="387" spans="2:18" ht="19.899999999999999" customHeight="1" x14ac:dyDescent="0.2">
      <c r="B387" s="17"/>
      <c r="C387" s="2"/>
      <c r="E387" s="6"/>
      <c r="J387" s="17"/>
      <c r="K387" s="2"/>
      <c r="M387" s="3"/>
      <c r="N387" s="2"/>
      <c r="O387" s="2"/>
      <c r="P387" s="2"/>
      <c r="Q387" s="2"/>
      <c r="R387" s="6"/>
    </row>
    <row r="388" spans="2:18" ht="19.899999999999999" customHeight="1" x14ac:dyDescent="0.2">
      <c r="B388" s="17"/>
      <c r="C388" s="2"/>
      <c r="E388" s="6"/>
      <c r="J388" s="17"/>
      <c r="K388" s="2"/>
      <c r="M388" s="3"/>
      <c r="N388" s="2"/>
      <c r="O388" s="2"/>
      <c r="P388" s="2"/>
      <c r="Q388" s="2"/>
      <c r="R388" s="6"/>
    </row>
    <row r="389" spans="2:18" ht="19.899999999999999" customHeight="1" x14ac:dyDescent="0.2">
      <c r="B389" s="17"/>
      <c r="C389" s="2"/>
      <c r="E389" s="6"/>
      <c r="J389" s="17"/>
      <c r="K389" s="2"/>
      <c r="M389" s="3"/>
      <c r="N389" s="2"/>
      <c r="O389" s="2"/>
      <c r="P389" s="2"/>
      <c r="Q389" s="2"/>
      <c r="R389" s="6"/>
    </row>
    <row r="390" spans="2:18" ht="19.899999999999999" customHeight="1" x14ac:dyDescent="0.2">
      <c r="B390" s="17"/>
      <c r="C390" s="2"/>
      <c r="E390" s="6"/>
      <c r="J390" s="17"/>
      <c r="K390" s="2"/>
      <c r="M390" s="3"/>
      <c r="N390" s="2"/>
      <c r="O390" s="2"/>
      <c r="P390" s="2"/>
      <c r="Q390" s="2"/>
      <c r="R390" s="6"/>
    </row>
    <row r="391" spans="2:18" ht="19.899999999999999" customHeight="1" x14ac:dyDescent="0.2">
      <c r="B391" s="17"/>
      <c r="C391" s="2"/>
      <c r="E391" s="6"/>
      <c r="J391" s="17"/>
      <c r="K391" s="2"/>
      <c r="M391" s="3"/>
      <c r="N391" s="2"/>
      <c r="O391" s="2"/>
      <c r="P391" s="2"/>
      <c r="Q391" s="2"/>
      <c r="R391" s="6"/>
    </row>
    <row r="392" spans="2:18" ht="19.899999999999999" customHeight="1" x14ac:dyDescent="0.2">
      <c r="B392" s="17"/>
      <c r="C392" s="2"/>
      <c r="E392" s="6"/>
      <c r="J392" s="17"/>
      <c r="K392" s="2"/>
      <c r="M392" s="3"/>
      <c r="N392" s="2"/>
      <c r="O392" s="2"/>
      <c r="P392" s="2"/>
      <c r="Q392" s="2"/>
      <c r="R392" s="6"/>
    </row>
    <row r="393" spans="2:18" ht="19.899999999999999" customHeight="1" x14ac:dyDescent="0.2">
      <c r="B393" s="17"/>
      <c r="C393" s="2"/>
      <c r="E393" s="6"/>
      <c r="J393" s="17"/>
      <c r="K393" s="2"/>
      <c r="M393" s="3"/>
      <c r="N393" s="2"/>
      <c r="O393" s="2"/>
      <c r="P393" s="2"/>
      <c r="Q393" s="2"/>
      <c r="R393" s="6"/>
    </row>
    <row r="394" spans="2:18" ht="19.899999999999999" customHeight="1" x14ac:dyDescent="0.2">
      <c r="B394" s="17"/>
      <c r="C394" s="2"/>
      <c r="E394" s="6"/>
      <c r="J394" s="17"/>
      <c r="K394" s="2"/>
      <c r="M394" s="3"/>
      <c r="N394" s="2"/>
      <c r="O394" s="2"/>
      <c r="P394" s="2"/>
      <c r="Q394" s="2"/>
      <c r="R394" s="6"/>
    </row>
    <row r="395" spans="2:18" ht="19.899999999999999" customHeight="1" x14ac:dyDescent="0.2">
      <c r="B395" s="17"/>
      <c r="C395" s="2"/>
      <c r="E395" s="6"/>
      <c r="J395" s="17"/>
      <c r="K395" s="2"/>
      <c r="M395" s="3"/>
      <c r="N395" s="2"/>
      <c r="O395" s="2"/>
      <c r="P395" s="2"/>
      <c r="Q395" s="2"/>
      <c r="R395" s="6"/>
    </row>
    <row r="396" spans="2:18" ht="19.899999999999999" customHeight="1" x14ac:dyDescent="0.2">
      <c r="B396" s="17"/>
      <c r="C396" s="2"/>
      <c r="E396" s="6"/>
      <c r="J396" s="17"/>
      <c r="K396" s="2"/>
      <c r="M396" s="3"/>
      <c r="N396" s="2"/>
      <c r="O396" s="2"/>
      <c r="P396" s="2"/>
      <c r="Q396" s="2"/>
      <c r="R396" s="6"/>
    </row>
    <row r="397" spans="2:18" ht="19.899999999999999" customHeight="1" x14ac:dyDescent="0.2">
      <c r="B397" s="17"/>
      <c r="C397" s="2"/>
      <c r="E397" s="6"/>
      <c r="J397" s="17"/>
      <c r="K397" s="2"/>
      <c r="M397" s="3"/>
      <c r="N397" s="2"/>
      <c r="O397" s="2"/>
      <c r="P397" s="2"/>
      <c r="Q397" s="2"/>
      <c r="R397" s="6"/>
    </row>
    <row r="398" spans="2:18" ht="19.899999999999999" customHeight="1" x14ac:dyDescent="0.2">
      <c r="B398" s="17"/>
      <c r="C398" s="2"/>
      <c r="E398" s="6"/>
      <c r="J398" s="17"/>
      <c r="K398" s="2"/>
      <c r="M398" s="3"/>
      <c r="N398" s="2"/>
      <c r="O398" s="2"/>
      <c r="P398" s="2"/>
      <c r="Q398" s="2"/>
      <c r="R398" s="6"/>
    </row>
    <row r="399" spans="2:18" ht="19.899999999999999" customHeight="1" x14ac:dyDescent="0.2">
      <c r="B399" s="17"/>
      <c r="C399" s="2"/>
      <c r="E399" s="6"/>
      <c r="J399" s="17"/>
      <c r="K399" s="2"/>
      <c r="M399" s="3"/>
      <c r="O399" s="2"/>
      <c r="P399" s="2"/>
      <c r="Q399" s="2"/>
      <c r="R399" s="6"/>
    </row>
    <row r="400" spans="2:18" ht="19.899999999999999" customHeight="1" x14ac:dyDescent="0.2">
      <c r="B400" s="17"/>
      <c r="C400" s="2"/>
      <c r="E400" s="6"/>
      <c r="J400" s="17"/>
      <c r="K400" s="2"/>
      <c r="M400" s="3"/>
      <c r="O400" s="2"/>
      <c r="P400" s="2"/>
      <c r="Q400" s="2"/>
      <c r="R400" s="6"/>
    </row>
    <row r="401" spans="2:18" ht="19.899999999999999" customHeight="1" x14ac:dyDescent="0.2">
      <c r="B401" s="17"/>
      <c r="C401" s="2"/>
      <c r="E401" s="6"/>
      <c r="J401" s="17"/>
      <c r="K401" s="2"/>
      <c r="M401" s="3"/>
      <c r="O401" s="2"/>
      <c r="P401" s="2"/>
      <c r="Q401" s="2"/>
      <c r="R401" s="6"/>
    </row>
    <row r="402" spans="2:18" ht="19.899999999999999" customHeight="1" x14ac:dyDescent="0.2">
      <c r="B402" s="17"/>
      <c r="C402" s="2"/>
      <c r="E402" s="6"/>
      <c r="J402" s="17"/>
      <c r="K402" s="2"/>
      <c r="M402" s="3"/>
      <c r="O402" s="2"/>
      <c r="P402" s="2"/>
      <c r="Q402" s="2"/>
      <c r="R402" s="6"/>
    </row>
    <row r="403" spans="2:18" ht="19.899999999999999" customHeight="1" x14ac:dyDescent="0.2">
      <c r="B403" s="17"/>
      <c r="C403" s="2"/>
      <c r="E403" s="6"/>
      <c r="J403" s="17"/>
      <c r="K403" s="2"/>
      <c r="M403" s="3"/>
      <c r="O403" s="2"/>
      <c r="P403" s="2"/>
      <c r="Q403" s="2"/>
      <c r="R403" s="6"/>
    </row>
    <row r="404" spans="2:18" ht="19.899999999999999" customHeight="1" x14ac:dyDescent="0.2">
      <c r="B404" s="17"/>
      <c r="C404" s="2"/>
      <c r="E404" s="6"/>
      <c r="J404" s="17"/>
      <c r="K404" s="2"/>
      <c r="M404" s="3"/>
      <c r="O404" s="2"/>
      <c r="P404" s="2"/>
      <c r="Q404" s="2"/>
      <c r="R404" s="6"/>
    </row>
    <row r="405" spans="2:18" ht="19.899999999999999" customHeight="1" x14ac:dyDescent="0.2">
      <c r="B405" s="17"/>
      <c r="C405" s="2"/>
      <c r="E405" s="6"/>
      <c r="J405" s="17"/>
      <c r="K405" s="2"/>
      <c r="M405" s="3"/>
      <c r="O405" s="2"/>
      <c r="P405" s="2"/>
      <c r="Q405" s="2"/>
      <c r="R405" s="6"/>
    </row>
    <row r="406" spans="2:18" ht="19.899999999999999" customHeight="1" x14ac:dyDescent="0.2">
      <c r="B406" s="17"/>
      <c r="C406" s="2"/>
      <c r="E406" s="6"/>
      <c r="J406" s="17"/>
      <c r="K406" s="2"/>
      <c r="M406" s="3"/>
      <c r="O406" s="2"/>
      <c r="P406" s="2"/>
      <c r="Q406" s="2"/>
      <c r="R406" s="6"/>
    </row>
    <row r="407" spans="2:18" ht="19.899999999999999" customHeight="1" x14ac:dyDescent="0.2">
      <c r="B407" s="17"/>
      <c r="C407" s="2"/>
      <c r="E407" s="6"/>
      <c r="J407" s="17"/>
      <c r="K407" s="2"/>
      <c r="M407" s="3"/>
      <c r="O407" s="2"/>
      <c r="P407" s="2"/>
      <c r="Q407" s="2"/>
      <c r="R407" s="6"/>
    </row>
    <row r="408" spans="2:18" ht="19.899999999999999" customHeight="1" x14ac:dyDescent="0.2">
      <c r="B408" s="17"/>
      <c r="C408" s="2"/>
      <c r="E408" s="6"/>
      <c r="J408" s="17"/>
      <c r="K408" s="2"/>
      <c r="M408" s="3"/>
      <c r="O408" s="2"/>
      <c r="P408" s="2"/>
      <c r="Q408" s="2"/>
      <c r="R408" s="6"/>
    </row>
    <row r="409" spans="2:18" ht="19.899999999999999" customHeight="1" x14ac:dyDescent="0.2">
      <c r="B409" s="17"/>
      <c r="C409" s="2"/>
      <c r="E409" s="6"/>
      <c r="J409" s="17"/>
      <c r="K409" s="2"/>
      <c r="M409" s="3"/>
      <c r="O409" s="2"/>
      <c r="P409" s="2"/>
      <c r="Q409" s="2"/>
      <c r="R409" s="6"/>
    </row>
    <row r="410" spans="2:18" ht="19.899999999999999" customHeight="1" x14ac:dyDescent="0.2">
      <c r="B410" s="17"/>
      <c r="C410" s="2"/>
      <c r="E410" s="6"/>
      <c r="J410" s="17"/>
      <c r="K410" s="2"/>
      <c r="M410" s="3"/>
      <c r="O410" s="2"/>
      <c r="P410" s="2"/>
      <c r="Q410" s="2"/>
      <c r="R410" s="6"/>
    </row>
    <row r="411" spans="2:18" ht="19.899999999999999" customHeight="1" x14ac:dyDescent="0.2">
      <c r="B411" s="17"/>
      <c r="C411" s="2"/>
      <c r="E411" s="6"/>
      <c r="J411" s="17"/>
      <c r="K411" s="2"/>
      <c r="M411" s="3"/>
      <c r="O411" s="2"/>
      <c r="P411" s="2"/>
      <c r="Q411" s="2"/>
      <c r="R411" s="6"/>
    </row>
    <row r="412" spans="2:18" ht="19.899999999999999" customHeight="1" x14ac:dyDescent="0.2">
      <c r="B412" s="17"/>
      <c r="C412" s="2"/>
      <c r="E412" s="6"/>
      <c r="J412" s="17"/>
      <c r="K412" s="2"/>
      <c r="M412" s="3"/>
      <c r="O412" s="2"/>
      <c r="P412" s="2"/>
      <c r="Q412" s="2"/>
      <c r="R412" s="6"/>
    </row>
    <row r="413" spans="2:18" ht="19.899999999999999" customHeight="1" x14ac:dyDescent="0.2">
      <c r="B413" s="17"/>
      <c r="C413" s="2"/>
      <c r="E413" s="6"/>
      <c r="J413" s="17"/>
      <c r="K413" s="2"/>
      <c r="M413" s="3"/>
      <c r="O413" s="2"/>
      <c r="P413" s="2"/>
      <c r="Q413" s="2"/>
      <c r="R413" s="6"/>
    </row>
    <row r="414" spans="2:18" ht="19.899999999999999" customHeight="1" x14ac:dyDescent="0.2">
      <c r="B414" s="17"/>
      <c r="C414" s="2"/>
      <c r="E414" s="6"/>
      <c r="J414" s="17"/>
      <c r="K414" s="2"/>
      <c r="M414" s="3"/>
      <c r="O414" s="2"/>
      <c r="P414" s="2"/>
      <c r="Q414" s="2"/>
      <c r="R414" s="6"/>
    </row>
    <row r="415" spans="2:18" ht="19.899999999999999" customHeight="1" x14ac:dyDescent="0.2">
      <c r="B415" s="17"/>
      <c r="C415" s="2"/>
      <c r="E415" s="6"/>
      <c r="J415" s="17"/>
      <c r="K415" s="2"/>
      <c r="M415" s="3"/>
      <c r="O415" s="2"/>
      <c r="P415" s="2"/>
      <c r="Q415" s="2"/>
      <c r="R415" s="6"/>
    </row>
    <row r="416" spans="2:18" ht="19.899999999999999" customHeight="1" x14ac:dyDescent="0.2">
      <c r="B416" s="17"/>
      <c r="C416" s="2"/>
      <c r="E416" s="6"/>
      <c r="J416" s="17"/>
      <c r="K416" s="2"/>
      <c r="M416" s="3"/>
      <c r="O416" s="2"/>
      <c r="P416" s="2"/>
      <c r="Q416" s="2"/>
      <c r="R416" s="6"/>
    </row>
    <row r="417" spans="2:18" ht="19.899999999999999" customHeight="1" x14ac:dyDescent="0.2">
      <c r="B417" s="17"/>
      <c r="C417" s="2"/>
      <c r="E417" s="6"/>
      <c r="J417" s="17"/>
      <c r="K417" s="2"/>
      <c r="M417" s="3"/>
      <c r="O417" s="2"/>
      <c r="P417" s="2"/>
      <c r="Q417" s="2"/>
      <c r="R417" s="6"/>
    </row>
    <row r="418" spans="2:18" ht="19.899999999999999" customHeight="1" x14ac:dyDescent="0.2">
      <c r="B418" s="17"/>
      <c r="C418" s="2"/>
      <c r="E418" s="6"/>
      <c r="J418" s="17"/>
      <c r="K418" s="2"/>
      <c r="M418" s="3"/>
      <c r="O418" s="2"/>
      <c r="P418" s="2"/>
      <c r="Q418" s="2"/>
      <c r="R418" s="6"/>
    </row>
    <row r="419" spans="2:18" ht="19.899999999999999" customHeight="1" x14ac:dyDescent="0.2">
      <c r="B419" s="17"/>
      <c r="C419" s="2"/>
      <c r="E419" s="6"/>
      <c r="J419" s="17"/>
      <c r="K419" s="2"/>
      <c r="M419" s="3"/>
      <c r="O419" s="2"/>
      <c r="P419" s="2"/>
      <c r="Q419" s="2"/>
      <c r="R419" s="6"/>
    </row>
    <row r="420" spans="2:18" ht="19.899999999999999" customHeight="1" x14ac:dyDescent="0.2">
      <c r="B420" s="17"/>
      <c r="C420" s="2"/>
      <c r="E420" s="6"/>
      <c r="J420" s="17"/>
      <c r="K420" s="2"/>
      <c r="M420" s="3"/>
      <c r="O420" s="2"/>
      <c r="P420" s="2"/>
      <c r="Q420" s="2"/>
      <c r="R420" s="6"/>
    </row>
    <row r="421" spans="2:18" ht="19.899999999999999" customHeight="1" x14ac:dyDescent="0.2">
      <c r="B421" s="17"/>
      <c r="C421" s="2"/>
      <c r="E421" s="6"/>
      <c r="J421" s="17"/>
      <c r="K421" s="2"/>
      <c r="M421" s="3"/>
      <c r="O421" s="2"/>
      <c r="P421" s="2"/>
      <c r="Q421" s="2"/>
      <c r="R421" s="6"/>
    </row>
    <row r="422" spans="2:18" ht="19.899999999999999" customHeight="1" x14ac:dyDescent="0.2">
      <c r="B422" s="17"/>
      <c r="C422" s="2"/>
      <c r="E422" s="6"/>
      <c r="J422" s="17"/>
      <c r="K422" s="2"/>
      <c r="M422" s="3"/>
      <c r="O422" s="2"/>
      <c r="P422" s="2"/>
      <c r="Q422" s="2"/>
      <c r="R422" s="6"/>
    </row>
    <row r="423" spans="2:18" ht="19.899999999999999" customHeight="1" x14ac:dyDescent="0.2">
      <c r="B423" s="17"/>
      <c r="C423" s="2"/>
      <c r="E423" s="6"/>
      <c r="J423" s="17"/>
      <c r="K423" s="2"/>
      <c r="M423" s="3"/>
      <c r="O423" s="2"/>
      <c r="P423" s="2"/>
      <c r="Q423" s="2"/>
      <c r="R423" s="6"/>
    </row>
    <row r="424" spans="2:18" ht="19.899999999999999" customHeight="1" x14ac:dyDescent="0.2">
      <c r="B424" s="17"/>
      <c r="C424" s="2"/>
      <c r="E424" s="6"/>
      <c r="J424" s="17"/>
      <c r="K424" s="2"/>
      <c r="M424" s="3"/>
      <c r="O424" s="2"/>
      <c r="P424" s="2"/>
      <c r="Q424" s="2"/>
      <c r="R424" s="6"/>
    </row>
    <row r="425" spans="2:18" ht="19.899999999999999" customHeight="1" x14ac:dyDescent="0.2">
      <c r="B425" s="17"/>
      <c r="C425" s="2"/>
      <c r="E425" s="6"/>
      <c r="J425" s="17"/>
      <c r="K425" s="2"/>
      <c r="M425" s="3"/>
      <c r="O425" s="2"/>
      <c r="P425" s="2"/>
      <c r="Q425" s="2"/>
      <c r="R425" s="6"/>
    </row>
    <row r="426" spans="2:18" ht="19.899999999999999" customHeight="1" x14ac:dyDescent="0.2">
      <c r="B426" s="17"/>
      <c r="C426" s="2"/>
      <c r="E426" s="6"/>
      <c r="J426" s="17"/>
      <c r="K426" s="2"/>
      <c r="M426" s="3"/>
      <c r="O426" s="2"/>
      <c r="P426" s="2"/>
      <c r="Q426" s="2"/>
      <c r="R426" s="6"/>
    </row>
    <row r="427" spans="2:18" ht="19.899999999999999" customHeight="1" x14ac:dyDescent="0.2">
      <c r="B427" s="17"/>
      <c r="C427" s="2"/>
      <c r="E427" s="6"/>
      <c r="J427" s="17"/>
      <c r="K427" s="2"/>
      <c r="M427" s="3"/>
      <c r="O427" s="2"/>
      <c r="P427" s="2"/>
      <c r="Q427" s="2"/>
      <c r="R427" s="6"/>
    </row>
    <row r="428" spans="2:18" ht="19.899999999999999" customHeight="1" x14ac:dyDescent="0.2">
      <c r="B428" s="17"/>
      <c r="C428" s="2"/>
      <c r="E428" s="6"/>
      <c r="J428" s="17"/>
      <c r="K428" s="2"/>
      <c r="M428" s="3"/>
      <c r="O428" s="2"/>
      <c r="P428" s="2"/>
      <c r="Q428" s="2"/>
      <c r="R428" s="6"/>
    </row>
    <row r="429" spans="2:18" ht="19.899999999999999" customHeight="1" x14ac:dyDescent="0.2">
      <c r="B429" s="17"/>
      <c r="C429" s="2"/>
      <c r="E429" s="6"/>
      <c r="J429" s="17"/>
      <c r="K429" s="2"/>
      <c r="M429" s="3"/>
      <c r="O429" s="2"/>
      <c r="P429" s="2"/>
      <c r="Q429" s="2"/>
      <c r="R429" s="6"/>
    </row>
    <row r="430" spans="2:18" ht="19.899999999999999" customHeight="1" x14ac:dyDescent="0.2">
      <c r="B430" s="17"/>
      <c r="C430" s="2"/>
      <c r="E430" s="6"/>
      <c r="J430" s="17"/>
      <c r="K430" s="2"/>
      <c r="M430" s="3"/>
      <c r="O430" s="2"/>
      <c r="P430" s="2"/>
      <c r="Q430" s="2"/>
      <c r="R430" s="6"/>
    </row>
    <row r="431" spans="2:18" ht="19.899999999999999" customHeight="1" x14ac:dyDescent="0.2">
      <c r="B431" s="17"/>
      <c r="C431" s="2"/>
      <c r="E431" s="6"/>
      <c r="J431" s="17"/>
      <c r="K431" s="2"/>
      <c r="M431" s="3"/>
      <c r="O431" s="2"/>
      <c r="P431" s="2"/>
      <c r="Q431" s="2"/>
      <c r="R431" s="6"/>
    </row>
    <row r="432" spans="2:18" ht="19.899999999999999" customHeight="1" x14ac:dyDescent="0.2">
      <c r="B432" s="17"/>
      <c r="C432" s="2"/>
      <c r="E432" s="6"/>
      <c r="J432" s="17"/>
      <c r="K432" s="2"/>
      <c r="M432" s="3"/>
      <c r="O432" s="2"/>
      <c r="P432" s="2"/>
      <c r="Q432" s="2"/>
      <c r="R432" s="6"/>
    </row>
    <row r="433" spans="2:18" ht="19.899999999999999" customHeight="1" x14ac:dyDescent="0.2">
      <c r="B433" s="17"/>
      <c r="C433" s="2"/>
      <c r="E433" s="6"/>
      <c r="J433" s="17"/>
      <c r="K433" s="2"/>
      <c r="M433" s="3"/>
      <c r="O433" s="2"/>
      <c r="P433" s="2"/>
      <c r="Q433" s="2"/>
      <c r="R433" s="6"/>
    </row>
    <row r="434" spans="2:18" ht="19.899999999999999" customHeight="1" x14ac:dyDescent="0.2">
      <c r="B434" s="17"/>
      <c r="C434" s="2"/>
      <c r="E434" s="6"/>
      <c r="J434" s="17"/>
      <c r="K434" s="2"/>
      <c r="M434" s="3"/>
      <c r="O434" s="2"/>
      <c r="P434" s="2"/>
      <c r="Q434" s="2"/>
      <c r="R434" s="6"/>
    </row>
    <row r="435" spans="2:18" ht="19.899999999999999" customHeight="1" x14ac:dyDescent="0.2">
      <c r="B435" s="17"/>
      <c r="C435" s="2"/>
      <c r="E435" s="6"/>
      <c r="J435" s="17"/>
      <c r="K435" s="2"/>
      <c r="M435" s="3"/>
      <c r="O435" s="2"/>
      <c r="P435" s="2"/>
      <c r="Q435" s="2"/>
      <c r="R435" s="6"/>
    </row>
    <row r="436" spans="2:18" ht="19.899999999999999" customHeight="1" x14ac:dyDescent="0.2">
      <c r="B436" s="17"/>
      <c r="C436" s="2"/>
      <c r="E436" s="6"/>
      <c r="J436" s="17"/>
      <c r="K436" s="2"/>
      <c r="M436" s="3"/>
      <c r="O436" s="2"/>
      <c r="P436" s="2"/>
      <c r="Q436" s="2"/>
      <c r="R436" s="6"/>
    </row>
    <row r="437" spans="2:18" ht="19.899999999999999" customHeight="1" x14ac:dyDescent="0.2">
      <c r="B437" s="17"/>
      <c r="C437" s="2"/>
      <c r="E437" s="6"/>
      <c r="J437" s="17"/>
      <c r="K437" s="2"/>
      <c r="M437" s="3"/>
      <c r="O437" s="2"/>
      <c r="P437" s="2"/>
      <c r="Q437" s="2"/>
      <c r="R437" s="6"/>
    </row>
    <row r="438" spans="2:18" ht="19.899999999999999" customHeight="1" x14ac:dyDescent="0.2">
      <c r="B438" s="17"/>
      <c r="C438" s="2"/>
      <c r="E438" s="6"/>
      <c r="J438" s="17"/>
      <c r="K438" s="2"/>
      <c r="M438" s="3"/>
      <c r="O438" s="2"/>
      <c r="P438" s="2"/>
      <c r="Q438" s="2"/>
      <c r="R438" s="6"/>
    </row>
    <row r="439" spans="2:18" ht="19.899999999999999" customHeight="1" x14ac:dyDescent="0.2">
      <c r="B439" s="17"/>
      <c r="C439" s="2"/>
      <c r="E439" s="6"/>
      <c r="J439" s="17"/>
      <c r="K439" s="2"/>
      <c r="M439" s="3"/>
      <c r="O439" s="2"/>
      <c r="P439" s="2"/>
      <c r="Q439" s="2"/>
      <c r="R439" s="6"/>
    </row>
    <row r="440" spans="2:18" ht="19.899999999999999" customHeight="1" x14ac:dyDescent="0.2">
      <c r="B440" s="17"/>
      <c r="C440" s="2"/>
      <c r="E440" s="6"/>
      <c r="J440" s="17"/>
      <c r="K440" s="2"/>
      <c r="M440" s="3"/>
      <c r="O440" s="2"/>
      <c r="P440" s="2"/>
      <c r="Q440" s="2"/>
      <c r="R440" s="6"/>
    </row>
    <row r="441" spans="2:18" ht="19.899999999999999" customHeight="1" x14ac:dyDescent="0.2">
      <c r="B441" s="17"/>
      <c r="C441" s="2"/>
      <c r="E441" s="6"/>
      <c r="J441" s="17"/>
      <c r="K441" s="2"/>
      <c r="M441" s="3"/>
      <c r="O441" s="2"/>
      <c r="P441" s="2"/>
      <c r="Q441" s="2"/>
      <c r="R441" s="6"/>
    </row>
    <row r="442" spans="2:18" ht="19.899999999999999" customHeight="1" x14ac:dyDescent="0.2">
      <c r="B442" s="17"/>
      <c r="C442" s="2"/>
      <c r="E442" s="6"/>
      <c r="J442" s="17"/>
      <c r="K442" s="2"/>
      <c r="M442" s="3"/>
      <c r="O442" s="2"/>
      <c r="P442" s="2"/>
      <c r="Q442" s="2"/>
      <c r="R442" s="6"/>
    </row>
    <row r="443" spans="2:18" ht="19.899999999999999" customHeight="1" x14ac:dyDescent="0.2">
      <c r="B443" s="17"/>
      <c r="C443" s="2"/>
      <c r="E443" s="6"/>
      <c r="J443" s="17"/>
      <c r="K443" s="2"/>
      <c r="M443" s="3"/>
      <c r="O443" s="2"/>
      <c r="P443" s="2"/>
      <c r="Q443" s="2"/>
      <c r="R443" s="6"/>
    </row>
    <row r="444" spans="2:18" ht="19.899999999999999" customHeight="1" x14ac:dyDescent="0.2">
      <c r="B444" s="17"/>
      <c r="C444" s="2"/>
      <c r="E444" s="6"/>
      <c r="J444" s="17"/>
      <c r="K444" s="2"/>
      <c r="M444" s="3"/>
      <c r="O444" s="2"/>
      <c r="P444" s="2"/>
      <c r="Q444" s="2"/>
      <c r="R444" s="6"/>
    </row>
    <row r="445" spans="2:18" ht="19.899999999999999" customHeight="1" x14ac:dyDescent="0.2">
      <c r="B445" s="17"/>
      <c r="C445" s="2"/>
      <c r="E445" s="6"/>
      <c r="J445" s="17"/>
      <c r="K445" s="2"/>
      <c r="M445" s="3"/>
      <c r="O445" s="2"/>
      <c r="P445" s="2"/>
      <c r="Q445" s="2"/>
      <c r="R445" s="6"/>
    </row>
    <row r="446" spans="2:18" ht="19.899999999999999" customHeight="1" x14ac:dyDescent="0.2">
      <c r="B446" s="17"/>
      <c r="C446" s="2"/>
      <c r="E446" s="6"/>
      <c r="J446" s="17"/>
      <c r="K446" s="2"/>
      <c r="M446" s="3"/>
      <c r="O446" s="2"/>
      <c r="P446" s="2"/>
      <c r="Q446" s="2"/>
      <c r="R446" s="6"/>
    </row>
    <row r="447" spans="2:18" ht="19.899999999999999" customHeight="1" x14ac:dyDescent="0.2">
      <c r="B447" s="17"/>
      <c r="C447" s="2"/>
      <c r="E447" s="6"/>
      <c r="J447" s="17"/>
      <c r="K447" s="2"/>
      <c r="M447" s="3"/>
      <c r="O447" s="2"/>
      <c r="P447" s="2"/>
      <c r="Q447" s="2"/>
      <c r="R447" s="6"/>
    </row>
    <row r="448" spans="2:18" ht="19.899999999999999" customHeight="1" x14ac:dyDescent="0.2">
      <c r="B448" s="17"/>
      <c r="C448" s="2"/>
      <c r="E448" s="6"/>
      <c r="J448" s="17"/>
      <c r="K448" s="2"/>
      <c r="M448" s="3"/>
      <c r="O448" s="2"/>
      <c r="P448" s="2"/>
      <c r="Q448" s="2"/>
      <c r="R448" s="6"/>
    </row>
    <row r="449" spans="2:18" ht="19.899999999999999" customHeight="1" x14ac:dyDescent="0.2">
      <c r="B449" s="17"/>
      <c r="C449" s="2"/>
      <c r="E449" s="6"/>
      <c r="J449" s="17"/>
      <c r="K449" s="2"/>
      <c r="M449" s="3"/>
      <c r="O449" s="2"/>
      <c r="P449" s="2"/>
      <c r="Q449" s="2"/>
      <c r="R449" s="6"/>
    </row>
    <row r="450" spans="2:18" ht="19.899999999999999" customHeight="1" x14ac:dyDescent="0.2">
      <c r="B450" s="17"/>
      <c r="C450" s="2"/>
      <c r="E450" s="6"/>
      <c r="J450" s="17"/>
      <c r="K450" s="2"/>
      <c r="M450" s="3"/>
      <c r="O450" s="2"/>
      <c r="P450" s="2"/>
      <c r="Q450" s="2"/>
      <c r="R450" s="6"/>
    </row>
    <row r="451" spans="2:18" ht="19.899999999999999" customHeight="1" x14ac:dyDescent="0.2">
      <c r="B451" s="17"/>
      <c r="C451" s="2"/>
      <c r="E451" s="6"/>
      <c r="J451" s="17"/>
      <c r="K451" s="2"/>
      <c r="M451" s="3"/>
      <c r="O451" s="2"/>
      <c r="P451" s="2"/>
      <c r="Q451" s="2"/>
      <c r="R451" s="6"/>
    </row>
    <row r="452" spans="2:18" ht="19.899999999999999" customHeight="1" x14ac:dyDescent="0.2">
      <c r="B452" s="17"/>
      <c r="C452" s="2"/>
      <c r="E452" s="6"/>
      <c r="J452" s="17"/>
      <c r="K452" s="2"/>
      <c r="M452" s="3"/>
      <c r="O452" s="2"/>
      <c r="P452" s="2"/>
      <c r="Q452" s="2"/>
      <c r="R452" s="6"/>
    </row>
    <row r="453" spans="2:18" ht="19.899999999999999" customHeight="1" x14ac:dyDescent="0.2">
      <c r="B453" s="17"/>
      <c r="C453" s="2"/>
      <c r="E453" s="6"/>
      <c r="J453" s="17"/>
      <c r="K453" s="2"/>
      <c r="M453" s="3"/>
      <c r="O453" s="2"/>
      <c r="P453" s="2"/>
      <c r="Q453" s="2"/>
      <c r="R453" s="6"/>
    </row>
    <row r="454" spans="2:18" ht="19.899999999999999" customHeight="1" x14ac:dyDescent="0.2">
      <c r="B454" s="17"/>
      <c r="C454" s="2"/>
      <c r="E454" s="6"/>
      <c r="J454" s="17"/>
      <c r="K454" s="2"/>
      <c r="M454" s="3"/>
      <c r="O454" s="2"/>
      <c r="P454" s="2"/>
      <c r="Q454" s="2"/>
      <c r="R454" s="6"/>
    </row>
    <row r="455" spans="2:18" ht="19.899999999999999" customHeight="1" x14ac:dyDescent="0.2">
      <c r="B455" s="17"/>
      <c r="C455" s="2"/>
      <c r="E455" s="6"/>
      <c r="J455" s="17"/>
      <c r="K455" s="2"/>
      <c r="M455" s="3"/>
      <c r="O455" s="2"/>
      <c r="P455" s="2"/>
      <c r="Q455" s="2"/>
      <c r="R455" s="6"/>
    </row>
    <row r="456" spans="2:18" ht="19.899999999999999" customHeight="1" x14ac:dyDescent="0.2">
      <c r="B456" s="17"/>
      <c r="C456" s="2"/>
      <c r="E456" s="6"/>
      <c r="J456" s="17"/>
      <c r="K456" s="2"/>
      <c r="M456" s="3"/>
      <c r="O456" s="2"/>
      <c r="P456" s="2"/>
      <c r="Q456" s="2"/>
      <c r="R456" s="6"/>
    </row>
    <row r="457" spans="2:18" ht="19.899999999999999" customHeight="1" x14ac:dyDescent="0.2">
      <c r="B457" s="17"/>
      <c r="C457" s="2"/>
      <c r="E457" s="6"/>
      <c r="J457" s="17"/>
      <c r="K457" s="2"/>
      <c r="M457" s="3"/>
      <c r="O457" s="2"/>
      <c r="P457" s="2"/>
      <c r="Q457" s="2"/>
      <c r="R457" s="6"/>
    </row>
    <row r="458" spans="2:18" ht="19.899999999999999" customHeight="1" x14ac:dyDescent="0.2">
      <c r="B458" s="17"/>
      <c r="C458" s="2"/>
      <c r="E458" s="6"/>
      <c r="J458" s="17"/>
      <c r="K458" s="2"/>
      <c r="M458" s="3"/>
      <c r="O458" s="2"/>
      <c r="P458" s="2"/>
      <c r="Q458" s="2"/>
      <c r="R458" s="6"/>
    </row>
    <row r="459" spans="2:18" ht="19.899999999999999" customHeight="1" x14ac:dyDescent="0.2">
      <c r="B459" s="17"/>
      <c r="C459" s="2"/>
      <c r="E459" s="6"/>
      <c r="J459" s="17"/>
      <c r="K459" s="2"/>
      <c r="M459" s="3"/>
      <c r="O459" s="2"/>
      <c r="P459" s="2"/>
      <c r="Q459" s="2"/>
      <c r="R459" s="6"/>
    </row>
    <row r="460" spans="2:18" ht="19.899999999999999" customHeight="1" x14ac:dyDescent="0.2">
      <c r="B460" s="17"/>
      <c r="C460" s="2"/>
      <c r="E460" s="6"/>
      <c r="J460" s="17"/>
      <c r="K460" s="2"/>
      <c r="M460" s="3"/>
      <c r="O460" s="2"/>
      <c r="P460" s="2"/>
      <c r="Q460" s="2"/>
      <c r="R460" s="6"/>
    </row>
    <row r="461" spans="2:18" ht="19.899999999999999" customHeight="1" x14ac:dyDescent="0.2">
      <c r="B461" s="17"/>
      <c r="C461" s="2"/>
      <c r="E461" s="6"/>
      <c r="J461" s="17"/>
      <c r="K461" s="2"/>
      <c r="M461" s="3"/>
      <c r="O461" s="2"/>
      <c r="P461" s="2"/>
      <c r="Q461" s="2"/>
      <c r="R461" s="6"/>
    </row>
    <row r="462" spans="2:18" ht="19.899999999999999" customHeight="1" x14ac:dyDescent="0.2">
      <c r="B462" s="17"/>
      <c r="C462" s="2"/>
      <c r="E462" s="6"/>
      <c r="J462" s="17"/>
      <c r="K462" s="2"/>
      <c r="M462" s="3"/>
      <c r="O462" s="2"/>
      <c r="P462" s="2"/>
      <c r="Q462" s="2"/>
      <c r="R462" s="6"/>
    </row>
    <row r="463" spans="2:18" ht="19.899999999999999" customHeight="1" x14ac:dyDescent="0.2">
      <c r="B463" s="17"/>
      <c r="C463" s="2"/>
      <c r="E463" s="6"/>
      <c r="J463" s="17"/>
      <c r="K463" s="2"/>
      <c r="M463" s="3"/>
      <c r="O463" s="2"/>
      <c r="P463" s="2"/>
      <c r="Q463" s="2"/>
      <c r="R463" s="6"/>
    </row>
    <row r="464" spans="2:18" ht="19.899999999999999" customHeight="1" x14ac:dyDescent="0.2">
      <c r="B464" s="17"/>
      <c r="C464" s="2"/>
      <c r="E464" s="6"/>
      <c r="J464" s="17"/>
      <c r="K464" s="2"/>
      <c r="M464" s="3"/>
      <c r="O464" s="2"/>
      <c r="P464" s="2"/>
      <c r="Q464" s="2"/>
      <c r="R464" s="6"/>
    </row>
    <row r="465" spans="2:18" ht="19.899999999999999" customHeight="1" x14ac:dyDescent="0.2">
      <c r="B465" s="17"/>
      <c r="C465" s="2"/>
      <c r="E465" s="6"/>
      <c r="J465" s="17"/>
      <c r="K465" s="2"/>
      <c r="M465" s="3"/>
      <c r="O465" s="2"/>
      <c r="P465" s="2"/>
      <c r="Q465" s="2"/>
      <c r="R465" s="6"/>
    </row>
    <row r="466" spans="2:18" ht="19.899999999999999" customHeight="1" x14ac:dyDescent="0.2">
      <c r="B466" s="17"/>
      <c r="C466" s="2"/>
      <c r="E466" s="6"/>
      <c r="J466" s="17"/>
      <c r="K466" s="2"/>
      <c r="M466" s="3"/>
      <c r="O466" s="2"/>
      <c r="P466" s="2"/>
      <c r="Q466" s="2"/>
      <c r="R466" s="6"/>
    </row>
    <row r="467" spans="2:18" ht="19.899999999999999" customHeight="1" x14ac:dyDescent="0.2">
      <c r="B467" s="17"/>
      <c r="C467" s="2"/>
      <c r="E467" s="6"/>
      <c r="J467" s="17"/>
      <c r="K467" s="2"/>
      <c r="M467" s="3"/>
      <c r="O467" s="2"/>
      <c r="P467" s="2"/>
      <c r="Q467" s="2"/>
      <c r="R467" s="6"/>
    </row>
    <row r="468" spans="2:18" ht="19.899999999999999" customHeight="1" x14ac:dyDescent="0.2">
      <c r="B468" s="17"/>
      <c r="C468" s="2"/>
      <c r="E468" s="6"/>
      <c r="J468" s="17"/>
      <c r="K468" s="2"/>
      <c r="M468" s="3"/>
      <c r="O468" s="2"/>
      <c r="P468" s="2"/>
      <c r="Q468" s="2"/>
      <c r="R468" s="6"/>
    </row>
    <row r="469" spans="2:18" ht="19.899999999999999" customHeight="1" x14ac:dyDescent="0.2">
      <c r="B469" s="17"/>
      <c r="C469" s="2"/>
      <c r="E469" s="6"/>
      <c r="J469" s="17"/>
      <c r="K469" s="2"/>
      <c r="M469" s="3"/>
      <c r="O469" s="2"/>
      <c r="P469" s="2"/>
      <c r="Q469" s="2"/>
      <c r="R469" s="6"/>
    </row>
    <row r="470" spans="2:18" ht="19.899999999999999" customHeight="1" x14ac:dyDescent="0.2">
      <c r="B470" s="17"/>
      <c r="C470" s="2"/>
      <c r="E470" s="6"/>
      <c r="J470" s="17"/>
      <c r="K470" s="2"/>
      <c r="M470" s="3"/>
      <c r="O470" s="2"/>
      <c r="P470" s="2"/>
      <c r="Q470" s="2"/>
      <c r="R470" s="6"/>
    </row>
    <row r="471" spans="2:18" ht="19.899999999999999" customHeight="1" x14ac:dyDescent="0.2">
      <c r="B471" s="17"/>
      <c r="C471" s="2"/>
      <c r="E471" s="6"/>
      <c r="J471" s="17"/>
      <c r="K471" s="2"/>
      <c r="M471" s="3"/>
      <c r="O471" s="2"/>
      <c r="P471" s="2"/>
      <c r="Q471" s="2"/>
      <c r="R471" s="6"/>
    </row>
    <row r="472" spans="2:18" ht="19.899999999999999" customHeight="1" x14ac:dyDescent="0.2">
      <c r="B472" s="17"/>
      <c r="C472" s="2"/>
      <c r="E472" s="6"/>
      <c r="J472" s="17"/>
      <c r="K472" s="2"/>
      <c r="M472" s="3"/>
      <c r="O472" s="2"/>
      <c r="P472" s="2"/>
      <c r="Q472" s="2"/>
      <c r="R472" s="6"/>
    </row>
    <row r="473" spans="2:18" ht="19.899999999999999" customHeight="1" x14ac:dyDescent="0.2">
      <c r="B473" s="17"/>
      <c r="C473" s="2"/>
      <c r="E473" s="6"/>
      <c r="J473" s="17"/>
      <c r="K473" s="2"/>
      <c r="M473" s="3"/>
      <c r="O473" s="2"/>
      <c r="P473" s="2"/>
      <c r="Q473" s="2"/>
      <c r="R473" s="6"/>
    </row>
    <row r="474" spans="2:18" ht="19.899999999999999" customHeight="1" x14ac:dyDescent="0.2">
      <c r="B474" s="17"/>
      <c r="C474" s="2"/>
      <c r="E474" s="6"/>
      <c r="J474" s="17"/>
      <c r="K474" s="2"/>
      <c r="M474" s="3"/>
      <c r="O474" s="2"/>
      <c r="P474" s="2"/>
      <c r="Q474" s="2"/>
      <c r="R474" s="6"/>
    </row>
    <row r="475" spans="2:18" ht="19.899999999999999" customHeight="1" x14ac:dyDescent="0.2">
      <c r="B475" s="17"/>
      <c r="C475" s="2"/>
      <c r="E475" s="6"/>
      <c r="J475" s="17"/>
      <c r="K475" s="2"/>
      <c r="M475" s="3"/>
      <c r="O475" s="2"/>
      <c r="P475" s="2"/>
      <c r="Q475" s="2"/>
      <c r="R475" s="6"/>
    </row>
    <row r="476" spans="2:18" ht="19.899999999999999" customHeight="1" x14ac:dyDescent="0.2">
      <c r="B476" s="17"/>
      <c r="C476" s="2"/>
      <c r="E476" s="6"/>
      <c r="J476" s="17"/>
      <c r="K476" s="2"/>
      <c r="M476" s="3"/>
      <c r="O476" s="2"/>
      <c r="P476" s="2"/>
      <c r="Q476" s="2"/>
      <c r="R476" s="6"/>
    </row>
    <row r="477" spans="2:18" ht="19.899999999999999" customHeight="1" x14ac:dyDescent="0.2">
      <c r="B477" s="17"/>
      <c r="C477" s="2"/>
      <c r="E477" s="6"/>
      <c r="J477" s="17"/>
      <c r="K477" s="2"/>
      <c r="M477" s="3"/>
      <c r="O477" s="2"/>
      <c r="P477" s="2"/>
      <c r="Q477" s="2"/>
      <c r="R477" s="6"/>
    </row>
    <row r="478" spans="2:18" ht="19.899999999999999" customHeight="1" x14ac:dyDescent="0.2">
      <c r="B478" s="17"/>
      <c r="C478" s="2"/>
      <c r="E478" s="6"/>
      <c r="J478" s="17"/>
      <c r="K478" s="2"/>
      <c r="M478" s="3"/>
      <c r="O478" s="2"/>
      <c r="P478" s="2"/>
      <c r="Q478" s="2"/>
      <c r="R478" s="6"/>
    </row>
    <row r="479" spans="2:18" ht="19.899999999999999" customHeight="1" x14ac:dyDescent="0.2">
      <c r="B479" s="17"/>
      <c r="C479" s="2"/>
      <c r="E479" s="6"/>
      <c r="J479" s="17"/>
      <c r="K479" s="2"/>
      <c r="M479" s="3"/>
      <c r="O479" s="2"/>
      <c r="P479" s="2"/>
      <c r="Q479" s="2"/>
      <c r="R479" s="6"/>
    </row>
    <row r="480" spans="2:18" ht="19.899999999999999" customHeight="1" x14ac:dyDescent="0.2">
      <c r="B480" s="17"/>
      <c r="C480" s="2"/>
      <c r="E480" s="6"/>
      <c r="J480" s="17"/>
      <c r="K480" s="2"/>
      <c r="M480" s="3"/>
      <c r="O480" s="2"/>
      <c r="P480" s="2"/>
      <c r="Q480" s="2"/>
      <c r="R480" s="6"/>
    </row>
    <row r="481" spans="2:18" ht="19.899999999999999" customHeight="1" x14ac:dyDescent="0.2">
      <c r="B481" s="17"/>
      <c r="C481" s="2"/>
      <c r="E481" s="6"/>
      <c r="J481" s="17"/>
      <c r="K481" s="2"/>
      <c r="M481" s="3"/>
      <c r="O481" s="2"/>
      <c r="P481" s="2"/>
      <c r="Q481" s="2"/>
      <c r="R481" s="6"/>
    </row>
    <row r="482" spans="2:18" ht="19.899999999999999" customHeight="1" x14ac:dyDescent="0.2">
      <c r="B482" s="17"/>
      <c r="C482" s="2"/>
      <c r="E482" s="6"/>
      <c r="J482" s="17"/>
      <c r="K482" s="2"/>
      <c r="M482" s="3"/>
      <c r="O482" s="2"/>
      <c r="P482" s="2"/>
      <c r="Q482" s="2"/>
      <c r="R482" s="6"/>
    </row>
    <row r="483" spans="2:18" ht="19.899999999999999" customHeight="1" x14ac:dyDescent="0.2">
      <c r="B483" s="17"/>
      <c r="C483" s="2"/>
      <c r="E483" s="6"/>
      <c r="J483" s="17"/>
      <c r="K483" s="2"/>
      <c r="M483" s="3"/>
      <c r="O483" s="2"/>
      <c r="P483" s="2"/>
      <c r="Q483" s="2"/>
      <c r="R483" s="6"/>
    </row>
    <row r="484" spans="2:18" ht="19.899999999999999" customHeight="1" x14ac:dyDescent="0.2">
      <c r="B484" s="17"/>
      <c r="C484" s="2"/>
      <c r="E484" s="6"/>
      <c r="J484" s="17"/>
      <c r="K484" s="2"/>
      <c r="M484" s="3"/>
      <c r="O484" s="2"/>
      <c r="P484" s="2"/>
      <c r="Q484" s="2"/>
      <c r="R484" s="6"/>
    </row>
    <row r="485" spans="2:18" ht="19.899999999999999" customHeight="1" x14ac:dyDescent="0.2">
      <c r="B485" s="17"/>
      <c r="C485" s="2"/>
      <c r="E485" s="6"/>
      <c r="J485" s="17"/>
      <c r="K485" s="2"/>
      <c r="M485" s="3"/>
      <c r="O485" s="2"/>
      <c r="P485" s="2"/>
      <c r="Q485" s="2"/>
      <c r="R485" s="6"/>
    </row>
    <row r="486" spans="2:18" ht="19.899999999999999" customHeight="1" x14ac:dyDescent="0.2">
      <c r="B486" s="17"/>
      <c r="C486" s="2"/>
      <c r="E486" s="6"/>
      <c r="J486" s="17"/>
      <c r="K486" s="2"/>
      <c r="M486" s="3"/>
      <c r="O486" s="2"/>
      <c r="P486" s="2"/>
      <c r="Q486" s="2"/>
      <c r="R486" s="6"/>
    </row>
    <row r="487" spans="2:18" ht="19.899999999999999" customHeight="1" x14ac:dyDescent="0.2">
      <c r="B487" s="17"/>
      <c r="C487" s="2"/>
      <c r="E487" s="6"/>
      <c r="J487" s="17"/>
      <c r="K487" s="2"/>
      <c r="M487" s="3"/>
      <c r="O487" s="2"/>
      <c r="P487" s="2"/>
      <c r="Q487" s="2"/>
      <c r="R487" s="6"/>
    </row>
    <row r="488" spans="2:18" ht="19.899999999999999" customHeight="1" x14ac:dyDescent="0.2">
      <c r="B488" s="17"/>
      <c r="C488" s="2"/>
      <c r="E488" s="6"/>
      <c r="J488" s="17"/>
      <c r="K488" s="2"/>
      <c r="M488" s="3"/>
      <c r="O488" s="2"/>
      <c r="P488" s="2"/>
      <c r="Q488" s="2"/>
      <c r="R488" s="6"/>
    </row>
    <row r="489" spans="2:18" ht="19.899999999999999" customHeight="1" x14ac:dyDescent="0.2">
      <c r="B489" s="17"/>
      <c r="C489" s="2"/>
      <c r="E489" s="6"/>
      <c r="J489" s="17"/>
      <c r="K489" s="2"/>
      <c r="M489" s="3"/>
      <c r="O489" s="2"/>
      <c r="P489" s="2"/>
      <c r="Q489" s="2"/>
      <c r="R489" s="6"/>
    </row>
    <row r="490" spans="2:18" ht="19.899999999999999" customHeight="1" x14ac:dyDescent="0.2">
      <c r="B490" s="17"/>
      <c r="C490" s="2"/>
      <c r="E490" s="6"/>
      <c r="J490" s="17"/>
      <c r="K490" s="2"/>
      <c r="M490" s="3"/>
      <c r="O490" s="2"/>
      <c r="P490" s="2"/>
      <c r="Q490" s="2"/>
      <c r="R490" s="6"/>
    </row>
    <row r="491" spans="2:18" ht="19.899999999999999" customHeight="1" x14ac:dyDescent="0.2">
      <c r="B491" s="17"/>
      <c r="C491" s="2"/>
      <c r="E491" s="6"/>
      <c r="J491" s="17"/>
      <c r="K491" s="2"/>
      <c r="M491" s="3"/>
      <c r="O491" s="2"/>
      <c r="P491" s="2"/>
      <c r="Q491" s="2"/>
      <c r="R491" s="6"/>
    </row>
    <row r="492" spans="2:18" ht="19.899999999999999" customHeight="1" x14ac:dyDescent="0.2">
      <c r="B492" s="17"/>
      <c r="C492" s="2"/>
      <c r="E492" s="6"/>
      <c r="J492" s="17"/>
      <c r="K492" s="2"/>
      <c r="M492" s="3"/>
      <c r="O492" s="2"/>
      <c r="P492" s="2"/>
      <c r="Q492" s="2"/>
      <c r="R492" s="6"/>
    </row>
    <row r="493" spans="2:18" ht="19.899999999999999" customHeight="1" x14ac:dyDescent="0.2">
      <c r="B493" s="17"/>
      <c r="C493" s="2"/>
      <c r="E493" s="6"/>
      <c r="J493" s="17"/>
      <c r="K493" s="2"/>
      <c r="M493" s="3"/>
      <c r="O493" s="2"/>
      <c r="P493" s="2"/>
      <c r="Q493" s="2"/>
      <c r="R493" s="6"/>
    </row>
    <row r="494" spans="2:18" ht="19.899999999999999" customHeight="1" x14ac:dyDescent="0.2">
      <c r="B494" s="17"/>
      <c r="C494" s="2"/>
      <c r="E494" s="6"/>
      <c r="J494" s="17"/>
      <c r="K494" s="2"/>
      <c r="M494" s="3"/>
      <c r="O494" s="2"/>
      <c r="P494" s="2"/>
      <c r="Q494" s="2"/>
      <c r="R494" s="6"/>
    </row>
    <row r="495" spans="2:18" ht="19.899999999999999" customHeight="1" x14ac:dyDescent="0.2">
      <c r="B495" s="17"/>
      <c r="C495" s="2"/>
      <c r="E495" s="6"/>
      <c r="J495" s="17"/>
      <c r="K495" s="2"/>
      <c r="M495" s="3"/>
      <c r="O495" s="2"/>
      <c r="P495" s="2"/>
      <c r="Q495" s="2"/>
      <c r="R495" s="6"/>
    </row>
    <row r="496" spans="2:18" ht="19.899999999999999" customHeight="1" x14ac:dyDescent="0.2">
      <c r="B496" s="17"/>
      <c r="C496" s="2"/>
      <c r="E496" s="6"/>
      <c r="J496" s="17"/>
      <c r="K496" s="2"/>
      <c r="M496" s="3"/>
      <c r="O496" s="2"/>
      <c r="P496" s="2"/>
      <c r="Q496" s="2"/>
      <c r="R496" s="6"/>
    </row>
    <row r="497" spans="2:18" ht="19.899999999999999" customHeight="1" x14ac:dyDescent="0.2">
      <c r="B497" s="17"/>
      <c r="C497" s="2"/>
      <c r="E497" s="6"/>
      <c r="J497" s="17"/>
      <c r="K497" s="2"/>
      <c r="M497" s="3"/>
      <c r="O497" s="2"/>
      <c r="P497" s="2"/>
      <c r="Q497" s="2"/>
      <c r="R497" s="6"/>
    </row>
    <row r="498" spans="2:18" ht="19.899999999999999" customHeight="1" x14ac:dyDescent="0.2">
      <c r="B498" s="17"/>
      <c r="C498" s="2"/>
      <c r="E498" s="6"/>
      <c r="J498" s="17"/>
      <c r="K498" s="2"/>
      <c r="M498" s="3"/>
      <c r="O498" s="2"/>
      <c r="P498" s="2"/>
      <c r="Q498" s="2"/>
      <c r="R498" s="6"/>
    </row>
    <row r="499" spans="2:18" ht="19.899999999999999" customHeight="1" x14ac:dyDescent="0.2">
      <c r="B499" s="17"/>
      <c r="C499" s="2"/>
      <c r="E499" s="6"/>
      <c r="J499" s="17"/>
      <c r="K499" s="2"/>
      <c r="M499" s="3"/>
      <c r="O499" s="2"/>
      <c r="P499" s="2"/>
      <c r="Q499" s="2"/>
      <c r="R499" s="6"/>
    </row>
    <row r="500" spans="2:18" ht="19.899999999999999" customHeight="1" x14ac:dyDescent="0.2">
      <c r="B500" s="17"/>
      <c r="C500" s="2"/>
      <c r="E500" s="6"/>
      <c r="J500" s="17"/>
      <c r="K500" s="2"/>
      <c r="M500" s="3"/>
      <c r="O500" s="2"/>
      <c r="P500" s="2"/>
      <c r="Q500" s="2"/>
      <c r="R500" s="6"/>
    </row>
    <row r="501" spans="2:18" ht="19.899999999999999" customHeight="1" x14ac:dyDescent="0.2">
      <c r="B501" s="17"/>
      <c r="C501" s="2"/>
      <c r="E501" s="6"/>
      <c r="J501" s="17"/>
      <c r="K501" s="2"/>
      <c r="M501" s="3"/>
      <c r="O501" s="2"/>
      <c r="P501" s="2"/>
      <c r="Q501" s="2"/>
      <c r="R501" s="6"/>
    </row>
    <row r="502" spans="2:18" ht="19.899999999999999" customHeight="1" x14ac:dyDescent="0.2">
      <c r="B502" s="17"/>
      <c r="C502" s="2"/>
      <c r="E502" s="6"/>
      <c r="J502" s="17"/>
      <c r="K502" s="2"/>
      <c r="M502" s="3"/>
      <c r="O502" s="2"/>
      <c r="P502" s="2"/>
      <c r="Q502" s="2"/>
      <c r="R502" s="6"/>
    </row>
    <row r="503" spans="2:18" ht="19.899999999999999" customHeight="1" x14ac:dyDescent="0.2">
      <c r="B503" s="17"/>
      <c r="C503" s="2"/>
      <c r="E503" s="6"/>
      <c r="J503" s="17"/>
      <c r="K503" s="2"/>
      <c r="M503" s="3"/>
      <c r="O503" s="2"/>
      <c r="P503" s="2"/>
      <c r="Q503" s="2"/>
      <c r="R503" s="6"/>
    </row>
    <row r="504" spans="2:18" ht="19.899999999999999" customHeight="1" x14ac:dyDescent="0.2">
      <c r="B504" s="17"/>
      <c r="C504" s="2"/>
      <c r="E504" s="6"/>
      <c r="J504" s="17"/>
      <c r="K504" s="2"/>
      <c r="M504" s="3"/>
      <c r="O504" s="2"/>
      <c r="P504" s="2"/>
      <c r="Q504" s="2"/>
      <c r="R504" s="6"/>
    </row>
    <row r="505" spans="2:18" ht="19.899999999999999" customHeight="1" x14ac:dyDescent="0.2">
      <c r="B505" s="17"/>
      <c r="C505" s="2"/>
      <c r="E505" s="6"/>
      <c r="J505" s="17"/>
      <c r="K505" s="2"/>
      <c r="M505" s="3"/>
      <c r="O505" s="2"/>
      <c r="P505" s="2"/>
      <c r="Q505" s="2"/>
      <c r="R505" s="6"/>
    </row>
    <row r="506" spans="2:18" ht="19.899999999999999" customHeight="1" x14ac:dyDescent="0.2">
      <c r="B506" s="17"/>
      <c r="C506" s="2"/>
      <c r="E506" s="6"/>
      <c r="J506" s="17"/>
      <c r="K506" s="2"/>
      <c r="M506" s="3"/>
      <c r="O506" s="2"/>
      <c r="P506" s="2"/>
      <c r="Q506" s="2"/>
      <c r="R506" s="6"/>
    </row>
    <row r="507" spans="2:18" ht="19.899999999999999" customHeight="1" x14ac:dyDescent="0.2">
      <c r="B507" s="17"/>
      <c r="C507" s="2"/>
      <c r="E507" s="6"/>
      <c r="J507" s="17"/>
      <c r="K507" s="2"/>
      <c r="M507" s="3"/>
      <c r="O507" s="2"/>
      <c r="P507" s="2"/>
      <c r="Q507" s="2"/>
      <c r="R507" s="6"/>
    </row>
    <row r="508" spans="2:18" ht="19.899999999999999" customHeight="1" x14ac:dyDescent="0.2">
      <c r="B508" s="17"/>
      <c r="C508" s="2"/>
      <c r="E508" s="6"/>
      <c r="J508" s="17"/>
      <c r="K508" s="2"/>
      <c r="M508" s="3"/>
      <c r="O508" s="2"/>
      <c r="P508" s="2"/>
      <c r="Q508" s="2"/>
      <c r="R508" s="6"/>
    </row>
    <row r="509" spans="2:18" ht="19.899999999999999" customHeight="1" x14ac:dyDescent="0.2">
      <c r="B509" s="17"/>
      <c r="C509" s="2"/>
      <c r="E509" s="6"/>
      <c r="J509" s="17"/>
      <c r="K509" s="2"/>
      <c r="M509" s="3"/>
      <c r="O509" s="2"/>
      <c r="P509" s="2"/>
      <c r="Q509" s="2"/>
      <c r="R509" s="6"/>
    </row>
    <row r="510" spans="2:18" ht="19.899999999999999" customHeight="1" x14ac:dyDescent="0.2">
      <c r="B510" s="17"/>
      <c r="C510" s="2"/>
      <c r="E510" s="6"/>
      <c r="J510" s="17"/>
      <c r="K510" s="2"/>
      <c r="M510" s="3"/>
      <c r="O510" s="2"/>
      <c r="P510" s="2"/>
      <c r="Q510" s="2"/>
      <c r="R510" s="6"/>
    </row>
    <row r="511" spans="2:18" ht="19.899999999999999" customHeight="1" x14ac:dyDescent="0.2">
      <c r="B511" s="17"/>
      <c r="C511" s="2"/>
      <c r="E511" s="6"/>
      <c r="J511" s="17"/>
      <c r="K511" s="2"/>
      <c r="M511" s="3"/>
      <c r="O511" s="2"/>
      <c r="P511" s="2"/>
      <c r="Q511" s="2"/>
      <c r="R511" s="6"/>
    </row>
    <row r="512" spans="2:18" ht="19.899999999999999" customHeight="1" x14ac:dyDescent="0.2">
      <c r="B512" s="17"/>
      <c r="C512" s="2"/>
      <c r="E512" s="6"/>
      <c r="J512" s="17"/>
      <c r="K512" s="2"/>
      <c r="M512" s="3"/>
      <c r="O512" s="2"/>
      <c r="P512" s="2"/>
      <c r="Q512" s="2"/>
      <c r="R512" s="6"/>
    </row>
    <row r="513" spans="2:18" ht="19.899999999999999" customHeight="1" x14ac:dyDescent="0.2">
      <c r="B513" s="17"/>
      <c r="C513" s="2"/>
      <c r="E513" s="6"/>
      <c r="J513" s="17"/>
      <c r="K513" s="2"/>
      <c r="M513" s="3"/>
      <c r="O513" s="2"/>
      <c r="P513" s="2"/>
      <c r="Q513" s="2"/>
      <c r="R513" s="6"/>
    </row>
    <row r="514" spans="2:18" ht="19.899999999999999" customHeight="1" x14ac:dyDescent="0.2">
      <c r="B514" s="17"/>
      <c r="C514" s="2"/>
      <c r="E514" s="6"/>
      <c r="J514" s="17"/>
      <c r="K514" s="2"/>
      <c r="M514" s="3"/>
      <c r="O514" s="2"/>
      <c r="P514" s="2"/>
      <c r="Q514" s="2"/>
      <c r="R514" s="6"/>
    </row>
    <row r="515" spans="2:18" ht="19.899999999999999" customHeight="1" x14ac:dyDescent="0.2">
      <c r="B515" s="17"/>
      <c r="C515" s="2"/>
      <c r="E515" s="6"/>
      <c r="J515" s="17"/>
      <c r="K515" s="2"/>
      <c r="M515" s="3"/>
      <c r="O515" s="2"/>
      <c r="P515" s="2"/>
      <c r="Q515" s="2"/>
      <c r="R515" s="6"/>
    </row>
    <row r="516" spans="2:18" ht="19.899999999999999" customHeight="1" x14ac:dyDescent="0.2">
      <c r="B516" s="17"/>
      <c r="C516" s="2"/>
      <c r="E516" s="6"/>
      <c r="J516" s="17"/>
      <c r="K516" s="2"/>
      <c r="M516" s="3"/>
      <c r="O516" s="2"/>
      <c r="P516" s="2"/>
      <c r="Q516" s="2"/>
      <c r="R516" s="6"/>
    </row>
    <row r="517" spans="2:18" ht="19.899999999999999" customHeight="1" x14ac:dyDescent="0.2">
      <c r="B517" s="17"/>
      <c r="C517" s="2"/>
      <c r="E517" s="6"/>
      <c r="J517" s="17"/>
      <c r="K517" s="2"/>
      <c r="M517" s="3"/>
      <c r="O517" s="2"/>
      <c r="P517" s="2"/>
      <c r="Q517" s="2"/>
      <c r="R517" s="6"/>
    </row>
    <row r="518" spans="2:18" ht="19.899999999999999" customHeight="1" x14ac:dyDescent="0.2">
      <c r="B518" s="17"/>
      <c r="C518" s="2"/>
      <c r="E518" s="6"/>
      <c r="J518" s="17"/>
      <c r="K518" s="2"/>
      <c r="M518" s="3"/>
      <c r="O518" s="2"/>
      <c r="P518" s="2"/>
      <c r="Q518" s="2"/>
      <c r="R518" s="6"/>
    </row>
    <row r="519" spans="2:18" ht="19.899999999999999" customHeight="1" x14ac:dyDescent="0.2">
      <c r="B519" s="17"/>
      <c r="C519" s="2"/>
      <c r="E519" s="6"/>
      <c r="J519" s="17"/>
      <c r="K519" s="2"/>
      <c r="M519" s="3"/>
      <c r="O519" s="2"/>
      <c r="P519" s="2"/>
      <c r="Q519" s="2"/>
      <c r="R519" s="6"/>
    </row>
    <row r="520" spans="2:18" ht="19.899999999999999" customHeight="1" x14ac:dyDescent="0.2">
      <c r="B520" s="17"/>
      <c r="C520" s="2"/>
      <c r="E520" s="6"/>
      <c r="J520" s="17"/>
      <c r="K520" s="2"/>
      <c r="M520" s="3"/>
      <c r="O520" s="2"/>
      <c r="P520" s="2"/>
      <c r="Q520" s="2"/>
      <c r="R520" s="6"/>
    </row>
    <row r="521" spans="2:18" ht="19.899999999999999" customHeight="1" x14ac:dyDescent="0.2">
      <c r="B521" s="17"/>
      <c r="C521" s="2"/>
      <c r="E521" s="6"/>
      <c r="J521" s="17"/>
      <c r="K521" s="2"/>
      <c r="M521" s="3"/>
      <c r="O521" s="2"/>
      <c r="P521" s="2"/>
      <c r="Q521" s="2"/>
      <c r="R521" s="6"/>
    </row>
    <row r="522" spans="2:18" ht="19.899999999999999" customHeight="1" x14ac:dyDescent="0.2">
      <c r="B522" s="17"/>
      <c r="C522" s="2"/>
      <c r="E522" s="6"/>
      <c r="J522" s="17"/>
      <c r="K522" s="2"/>
      <c r="M522" s="3"/>
      <c r="O522" s="2"/>
      <c r="P522" s="2"/>
      <c r="Q522" s="2"/>
      <c r="R522" s="6"/>
    </row>
    <row r="523" spans="2:18" ht="19.899999999999999" customHeight="1" x14ac:dyDescent="0.2">
      <c r="B523" s="17"/>
      <c r="C523" s="2"/>
      <c r="E523" s="6"/>
      <c r="J523" s="17"/>
      <c r="K523" s="2"/>
      <c r="M523" s="3"/>
      <c r="O523" s="2"/>
      <c r="P523" s="2"/>
      <c r="Q523" s="2"/>
      <c r="R523" s="6"/>
    </row>
    <row r="524" spans="2:18" ht="19.899999999999999" customHeight="1" x14ac:dyDescent="0.2">
      <c r="B524" s="17"/>
      <c r="C524" s="2"/>
      <c r="E524" s="6"/>
      <c r="J524" s="17"/>
      <c r="K524" s="2"/>
      <c r="M524" s="3"/>
      <c r="O524" s="2"/>
      <c r="P524" s="2"/>
      <c r="Q524" s="2"/>
      <c r="R524" s="6"/>
    </row>
    <row r="525" spans="2:18" ht="19.899999999999999" customHeight="1" x14ac:dyDescent="0.2">
      <c r="B525" s="17"/>
      <c r="C525" s="2"/>
      <c r="E525" s="6"/>
      <c r="J525" s="17"/>
      <c r="K525" s="2"/>
      <c r="M525" s="3"/>
      <c r="O525" s="2"/>
      <c r="P525" s="2"/>
      <c r="Q525" s="2"/>
      <c r="R525" s="6"/>
    </row>
    <row r="526" spans="2:18" ht="19.899999999999999" customHeight="1" x14ac:dyDescent="0.2">
      <c r="B526" s="17"/>
      <c r="C526" s="2"/>
      <c r="E526" s="6"/>
      <c r="J526" s="17"/>
      <c r="K526" s="2"/>
      <c r="M526" s="3"/>
      <c r="O526" s="2"/>
      <c r="P526" s="2"/>
      <c r="Q526" s="2"/>
      <c r="R526" s="6"/>
    </row>
    <row r="527" spans="2:18" ht="19.899999999999999" customHeight="1" x14ac:dyDescent="0.2">
      <c r="B527" s="17"/>
      <c r="C527" s="2"/>
      <c r="E527" s="6"/>
      <c r="J527" s="17"/>
      <c r="K527" s="2"/>
      <c r="M527" s="3"/>
      <c r="O527" s="2"/>
      <c r="P527" s="2"/>
      <c r="Q527" s="2"/>
      <c r="R527" s="6"/>
    </row>
    <row r="528" spans="2:18" ht="19.899999999999999" customHeight="1" x14ac:dyDescent="0.2">
      <c r="B528" s="17"/>
      <c r="C528" s="2"/>
      <c r="E528" s="6"/>
      <c r="J528" s="17"/>
      <c r="K528" s="2"/>
      <c r="M528" s="3"/>
      <c r="O528" s="2"/>
      <c r="P528" s="2"/>
      <c r="Q528" s="2"/>
      <c r="R528" s="6"/>
    </row>
    <row r="529" spans="2:18" ht="19.899999999999999" customHeight="1" x14ac:dyDescent="0.2">
      <c r="B529" s="17"/>
      <c r="C529" s="2"/>
      <c r="E529" s="6"/>
      <c r="J529" s="17"/>
      <c r="K529" s="2"/>
      <c r="M529" s="3"/>
      <c r="O529" s="2"/>
      <c r="P529" s="2"/>
      <c r="Q529" s="2"/>
      <c r="R529" s="6"/>
    </row>
    <row r="530" spans="2:18" ht="19.899999999999999" customHeight="1" x14ac:dyDescent="0.2">
      <c r="B530" s="17"/>
      <c r="C530" s="2"/>
      <c r="E530" s="6"/>
      <c r="J530" s="17"/>
      <c r="K530" s="2"/>
      <c r="M530" s="3"/>
      <c r="O530" s="2"/>
      <c r="P530" s="2"/>
      <c r="Q530" s="2"/>
      <c r="R530" s="6"/>
    </row>
    <row r="531" spans="2:18" ht="19.899999999999999" customHeight="1" x14ac:dyDescent="0.2">
      <c r="B531" s="17"/>
      <c r="C531" s="2"/>
      <c r="E531" s="6"/>
      <c r="J531" s="17"/>
      <c r="K531" s="2"/>
      <c r="M531" s="3"/>
      <c r="O531" s="2"/>
      <c r="P531" s="2"/>
      <c r="Q531" s="2"/>
      <c r="R531" s="6"/>
    </row>
    <row r="532" spans="2:18" ht="19.899999999999999" customHeight="1" x14ac:dyDescent="0.2">
      <c r="B532" s="17"/>
      <c r="C532" s="2"/>
      <c r="E532" s="6"/>
      <c r="J532" s="17"/>
      <c r="K532" s="2"/>
      <c r="M532" s="3"/>
      <c r="O532" s="2"/>
      <c r="P532" s="2"/>
      <c r="Q532" s="2"/>
      <c r="R532" s="6"/>
    </row>
    <row r="533" spans="2:18" ht="19.899999999999999" customHeight="1" x14ac:dyDescent="0.2">
      <c r="B533" s="17"/>
      <c r="C533" s="2"/>
      <c r="E533" s="6"/>
      <c r="J533" s="17"/>
      <c r="K533" s="2"/>
      <c r="M533" s="3"/>
      <c r="O533" s="2"/>
      <c r="P533" s="2"/>
      <c r="Q533" s="2"/>
      <c r="R533" s="6"/>
    </row>
    <row r="534" spans="2:18" ht="19.899999999999999" customHeight="1" x14ac:dyDescent="0.2">
      <c r="B534" s="17"/>
      <c r="C534" s="2"/>
      <c r="E534" s="6"/>
      <c r="J534" s="17"/>
      <c r="K534" s="2"/>
      <c r="M534" s="3"/>
      <c r="O534" s="2"/>
      <c r="P534" s="2"/>
      <c r="Q534" s="2"/>
      <c r="R534" s="6"/>
    </row>
    <row r="535" spans="2:18" ht="19.899999999999999" customHeight="1" x14ac:dyDescent="0.2">
      <c r="B535" s="17"/>
      <c r="C535" s="2"/>
      <c r="E535" s="6"/>
      <c r="J535" s="17"/>
      <c r="K535" s="2"/>
      <c r="M535" s="3"/>
      <c r="O535" s="2"/>
      <c r="P535" s="2"/>
      <c r="Q535" s="2"/>
      <c r="R535" s="6"/>
    </row>
    <row r="536" spans="2:18" ht="19.899999999999999" customHeight="1" x14ac:dyDescent="0.2">
      <c r="B536" s="17"/>
      <c r="C536" s="2"/>
      <c r="E536" s="6"/>
      <c r="J536" s="17"/>
      <c r="K536" s="2"/>
      <c r="M536" s="3"/>
      <c r="O536" s="2"/>
      <c r="P536" s="2"/>
      <c r="Q536" s="2"/>
      <c r="R536" s="6"/>
    </row>
    <row r="537" spans="2:18" ht="19.899999999999999" customHeight="1" x14ac:dyDescent="0.2">
      <c r="B537" s="17"/>
      <c r="C537" s="2"/>
      <c r="E537" s="6"/>
      <c r="J537" s="17"/>
      <c r="K537" s="2"/>
      <c r="M537" s="3"/>
      <c r="O537" s="2"/>
      <c r="P537" s="2"/>
      <c r="Q537" s="2"/>
      <c r="R537" s="6"/>
    </row>
    <row r="538" spans="2:18" ht="19.899999999999999" customHeight="1" x14ac:dyDescent="0.2">
      <c r="B538" s="17"/>
      <c r="C538" s="2"/>
      <c r="E538" s="6"/>
      <c r="J538" s="17"/>
      <c r="K538" s="2"/>
      <c r="M538" s="3"/>
      <c r="O538" s="2"/>
      <c r="P538" s="2"/>
      <c r="Q538" s="2"/>
      <c r="R538" s="6"/>
    </row>
    <row r="539" spans="2:18" ht="19.899999999999999" customHeight="1" x14ac:dyDescent="0.2">
      <c r="B539" s="17"/>
      <c r="C539" s="2"/>
      <c r="E539" s="6"/>
      <c r="J539" s="17"/>
      <c r="K539" s="2"/>
      <c r="M539" s="3"/>
      <c r="O539" s="2"/>
      <c r="P539" s="2"/>
      <c r="Q539" s="2"/>
      <c r="R539" s="6"/>
    </row>
    <row r="540" spans="2:18" ht="19.899999999999999" customHeight="1" x14ac:dyDescent="0.2">
      <c r="B540" s="17"/>
      <c r="C540" s="2"/>
      <c r="E540" s="6"/>
      <c r="J540" s="17"/>
      <c r="K540" s="2"/>
      <c r="M540" s="3"/>
      <c r="O540" s="2"/>
      <c r="P540" s="2"/>
      <c r="Q540" s="2"/>
      <c r="R540" s="6"/>
    </row>
    <row r="541" spans="2:18" ht="19.899999999999999" customHeight="1" x14ac:dyDescent="0.2">
      <c r="B541" s="17"/>
      <c r="C541" s="2"/>
      <c r="E541" s="6"/>
      <c r="J541" s="17"/>
      <c r="K541" s="2"/>
      <c r="M541" s="3"/>
      <c r="O541" s="2"/>
      <c r="P541" s="2"/>
      <c r="Q541" s="2"/>
      <c r="R541" s="6"/>
    </row>
    <row r="542" spans="2:18" ht="19.899999999999999" customHeight="1" x14ac:dyDescent="0.2">
      <c r="B542" s="17"/>
      <c r="C542" s="2"/>
      <c r="E542" s="6"/>
      <c r="J542" s="17"/>
      <c r="K542" s="2"/>
      <c r="M542" s="3"/>
      <c r="O542" s="2"/>
      <c r="P542" s="2"/>
      <c r="Q542" s="2"/>
      <c r="R542" s="6"/>
    </row>
    <row r="543" spans="2:18" ht="19.899999999999999" customHeight="1" x14ac:dyDescent="0.2">
      <c r="B543" s="17"/>
      <c r="C543" s="2"/>
      <c r="E543" s="6"/>
      <c r="J543" s="17"/>
      <c r="K543" s="2"/>
      <c r="M543" s="3"/>
      <c r="O543" s="2"/>
      <c r="P543" s="2"/>
      <c r="Q543" s="2"/>
      <c r="R543" s="6"/>
    </row>
    <row r="544" spans="2:18" ht="19.899999999999999" customHeight="1" x14ac:dyDescent="0.2">
      <c r="B544" s="17"/>
      <c r="C544" s="2"/>
      <c r="E544" s="6"/>
      <c r="J544" s="17"/>
      <c r="K544" s="2"/>
      <c r="M544" s="3"/>
      <c r="O544" s="2"/>
      <c r="P544" s="2"/>
      <c r="Q544" s="2"/>
      <c r="R544" s="6"/>
    </row>
    <row r="545" spans="2:18" ht="19.899999999999999" customHeight="1" x14ac:dyDescent="0.2">
      <c r="B545" s="17"/>
      <c r="C545" s="2"/>
      <c r="E545" s="6"/>
      <c r="J545" s="17"/>
      <c r="K545" s="2"/>
      <c r="M545" s="3"/>
      <c r="O545" s="2"/>
      <c r="P545" s="2"/>
      <c r="Q545" s="2"/>
      <c r="R545" s="6"/>
    </row>
    <row r="546" spans="2:18" ht="19.899999999999999" customHeight="1" x14ac:dyDescent="0.2">
      <c r="B546" s="17"/>
      <c r="C546" s="2"/>
      <c r="E546" s="6"/>
      <c r="J546" s="17"/>
      <c r="K546" s="2"/>
      <c r="M546" s="3"/>
      <c r="O546" s="2"/>
      <c r="P546" s="2"/>
      <c r="Q546" s="2"/>
      <c r="R546" s="6"/>
    </row>
    <row r="547" spans="2:18" ht="19.899999999999999" customHeight="1" x14ac:dyDescent="0.2">
      <c r="B547" s="17"/>
      <c r="C547" s="2"/>
      <c r="E547" s="6"/>
      <c r="J547" s="17"/>
      <c r="K547" s="2"/>
      <c r="M547" s="3"/>
      <c r="O547" s="2"/>
      <c r="P547" s="2"/>
      <c r="Q547" s="2"/>
      <c r="R547" s="6"/>
    </row>
    <row r="548" spans="2:18" ht="19.899999999999999" customHeight="1" x14ac:dyDescent="0.2">
      <c r="B548" s="17"/>
      <c r="C548" s="2"/>
      <c r="E548" s="6"/>
      <c r="J548" s="17"/>
      <c r="K548" s="2"/>
      <c r="M548" s="3"/>
      <c r="O548" s="2"/>
      <c r="P548" s="2"/>
      <c r="Q548" s="2"/>
      <c r="R548" s="6"/>
    </row>
    <row r="549" spans="2:18" ht="19.899999999999999" customHeight="1" x14ac:dyDescent="0.2">
      <c r="B549" s="17"/>
      <c r="C549" s="2"/>
      <c r="E549" s="6"/>
      <c r="J549" s="17"/>
      <c r="K549" s="2"/>
      <c r="M549" s="3"/>
      <c r="O549" s="2"/>
      <c r="P549" s="2"/>
      <c r="Q549" s="2"/>
      <c r="R549" s="6"/>
    </row>
    <row r="550" spans="2:18" ht="19.899999999999999" customHeight="1" x14ac:dyDescent="0.2">
      <c r="B550" s="17"/>
      <c r="C550" s="2"/>
      <c r="E550" s="6"/>
      <c r="J550" s="17"/>
      <c r="K550" s="2"/>
      <c r="M550" s="3"/>
      <c r="O550" s="2"/>
      <c r="P550" s="2"/>
      <c r="Q550" s="2"/>
      <c r="R550" s="6"/>
    </row>
    <row r="551" spans="2:18" ht="19.899999999999999" customHeight="1" x14ac:dyDescent="0.2">
      <c r="B551" s="17"/>
      <c r="C551" s="2"/>
      <c r="E551" s="6"/>
      <c r="J551" s="17"/>
      <c r="K551" s="2"/>
      <c r="M551" s="3"/>
      <c r="O551" s="2"/>
      <c r="P551" s="2"/>
      <c r="Q551" s="2"/>
      <c r="R551" s="6"/>
    </row>
    <row r="552" spans="2:18" ht="19.899999999999999" customHeight="1" x14ac:dyDescent="0.2">
      <c r="B552" s="17"/>
      <c r="C552" s="2"/>
      <c r="E552" s="6"/>
      <c r="J552" s="17"/>
      <c r="K552" s="2"/>
      <c r="M552" s="3"/>
      <c r="O552" s="2"/>
      <c r="P552" s="2"/>
      <c r="Q552" s="2"/>
      <c r="R552" s="6"/>
    </row>
    <row r="553" spans="2:18" ht="19.899999999999999" customHeight="1" x14ac:dyDescent="0.2">
      <c r="B553" s="17"/>
      <c r="C553" s="2"/>
      <c r="E553" s="6"/>
      <c r="J553" s="17"/>
      <c r="K553" s="2"/>
      <c r="M553" s="3"/>
      <c r="O553" s="2"/>
      <c r="P553" s="2"/>
      <c r="Q553" s="2"/>
      <c r="R553" s="6"/>
    </row>
    <row r="554" spans="2:18" ht="19.899999999999999" customHeight="1" x14ac:dyDescent="0.2">
      <c r="B554" s="17"/>
      <c r="C554" s="2"/>
      <c r="E554" s="6"/>
      <c r="J554" s="17"/>
      <c r="K554" s="2"/>
      <c r="M554" s="3"/>
      <c r="O554" s="2"/>
      <c r="P554" s="2"/>
      <c r="Q554" s="2"/>
      <c r="R554" s="6"/>
    </row>
    <row r="555" spans="2:18" ht="19.899999999999999" customHeight="1" x14ac:dyDescent="0.2">
      <c r="B555" s="17"/>
      <c r="C555" s="2"/>
      <c r="E555" s="6"/>
      <c r="J555" s="17"/>
      <c r="K555" s="2"/>
      <c r="M555" s="3"/>
      <c r="O555" s="2"/>
      <c r="P555" s="2"/>
      <c r="Q555" s="2"/>
      <c r="R555" s="6"/>
    </row>
    <row r="556" spans="2:18" ht="19.899999999999999" customHeight="1" x14ac:dyDescent="0.2">
      <c r="B556" s="17"/>
      <c r="C556" s="2"/>
      <c r="E556" s="6"/>
      <c r="J556" s="17"/>
      <c r="K556" s="2"/>
      <c r="M556" s="3"/>
      <c r="O556" s="2"/>
      <c r="P556" s="2"/>
      <c r="Q556" s="2"/>
      <c r="R556" s="6"/>
    </row>
    <row r="557" spans="2:18" ht="19.899999999999999" customHeight="1" x14ac:dyDescent="0.2">
      <c r="B557" s="17"/>
      <c r="C557" s="2"/>
      <c r="E557" s="6"/>
      <c r="J557" s="17"/>
      <c r="K557" s="2"/>
      <c r="M557" s="3"/>
      <c r="O557" s="2"/>
      <c r="P557" s="2"/>
      <c r="Q557" s="2"/>
      <c r="R557" s="6"/>
    </row>
    <row r="558" spans="2:18" ht="19.899999999999999" customHeight="1" x14ac:dyDescent="0.2">
      <c r="B558" s="17"/>
      <c r="C558" s="2"/>
      <c r="E558" s="6"/>
      <c r="J558" s="17"/>
      <c r="K558" s="2"/>
      <c r="M558" s="3"/>
      <c r="O558" s="2"/>
      <c r="P558" s="2"/>
      <c r="Q558" s="2"/>
      <c r="R558" s="6"/>
    </row>
    <row r="559" spans="2:18" ht="19.899999999999999" customHeight="1" x14ac:dyDescent="0.2">
      <c r="B559" s="17"/>
      <c r="C559" s="2"/>
      <c r="E559" s="6"/>
      <c r="J559" s="17"/>
      <c r="K559" s="2"/>
      <c r="M559" s="3"/>
      <c r="O559" s="2"/>
      <c r="P559" s="2"/>
      <c r="Q559" s="2"/>
      <c r="R559" s="6"/>
    </row>
    <row r="560" spans="2:18" ht="19.899999999999999" customHeight="1" x14ac:dyDescent="0.2">
      <c r="B560" s="17"/>
      <c r="C560" s="2"/>
      <c r="E560" s="6"/>
      <c r="J560" s="17"/>
      <c r="K560" s="2"/>
      <c r="M560" s="3"/>
      <c r="O560" s="2"/>
      <c r="P560" s="2"/>
      <c r="Q560" s="2"/>
      <c r="R560" s="6"/>
    </row>
    <row r="561" spans="2:18" ht="19.899999999999999" customHeight="1" x14ac:dyDescent="0.2">
      <c r="B561" s="17"/>
      <c r="C561" s="2"/>
      <c r="E561" s="6"/>
      <c r="J561" s="17"/>
      <c r="K561" s="2"/>
      <c r="M561" s="3"/>
      <c r="O561" s="2"/>
      <c r="P561" s="2"/>
      <c r="Q561" s="2"/>
      <c r="R561" s="6"/>
    </row>
    <row r="562" spans="2:18" ht="19.899999999999999" customHeight="1" x14ac:dyDescent="0.2">
      <c r="B562" s="17"/>
      <c r="C562" s="2"/>
      <c r="E562" s="6"/>
      <c r="J562" s="17"/>
      <c r="K562" s="2"/>
      <c r="M562" s="3"/>
      <c r="O562" s="2"/>
      <c r="P562" s="2"/>
      <c r="Q562" s="2"/>
      <c r="R562" s="6"/>
    </row>
    <row r="563" spans="2:18" ht="19.899999999999999" customHeight="1" x14ac:dyDescent="0.2">
      <c r="B563" s="17"/>
      <c r="C563" s="2"/>
      <c r="E563" s="6"/>
      <c r="J563" s="17"/>
      <c r="K563" s="2"/>
      <c r="M563" s="3"/>
      <c r="O563" s="2"/>
      <c r="P563" s="2"/>
      <c r="Q563" s="2"/>
      <c r="R563" s="6"/>
    </row>
    <row r="564" spans="2:18" ht="19.899999999999999" customHeight="1" x14ac:dyDescent="0.2">
      <c r="B564" s="17"/>
      <c r="C564" s="2"/>
      <c r="E564" s="6"/>
      <c r="J564" s="17"/>
      <c r="K564" s="2"/>
      <c r="M564" s="3"/>
      <c r="O564" s="2"/>
      <c r="P564" s="2"/>
      <c r="Q564" s="2"/>
      <c r="R564" s="6"/>
    </row>
    <row r="565" spans="2:18" ht="19.899999999999999" customHeight="1" x14ac:dyDescent="0.2">
      <c r="B565" s="17"/>
      <c r="C565" s="2"/>
      <c r="E565" s="6"/>
      <c r="J565" s="17"/>
      <c r="K565" s="2"/>
      <c r="M565" s="3"/>
      <c r="O565" s="2"/>
      <c r="P565" s="2"/>
      <c r="Q565" s="2"/>
      <c r="R565" s="6"/>
    </row>
    <row r="566" spans="2:18" ht="19.899999999999999" customHeight="1" x14ac:dyDescent="0.2">
      <c r="B566" s="17"/>
      <c r="C566" s="2"/>
      <c r="E566" s="6"/>
      <c r="J566" s="17"/>
      <c r="K566" s="2"/>
      <c r="M566" s="3"/>
      <c r="O566" s="2"/>
      <c r="P566" s="2"/>
      <c r="Q566" s="2"/>
      <c r="R566" s="6"/>
    </row>
    <row r="567" spans="2:18" ht="19.899999999999999" customHeight="1" x14ac:dyDescent="0.2">
      <c r="B567" s="17"/>
      <c r="C567" s="2"/>
      <c r="E567" s="6"/>
      <c r="J567" s="17"/>
      <c r="K567" s="2"/>
      <c r="M567" s="3"/>
      <c r="O567" s="2"/>
      <c r="P567" s="2"/>
      <c r="Q567" s="2"/>
      <c r="R567" s="6"/>
    </row>
    <row r="568" spans="2:18" ht="19.899999999999999" customHeight="1" x14ac:dyDescent="0.2">
      <c r="B568" s="17"/>
      <c r="C568" s="2"/>
      <c r="E568" s="6"/>
      <c r="J568" s="17"/>
      <c r="K568" s="2"/>
      <c r="M568" s="3"/>
      <c r="O568" s="2"/>
      <c r="P568" s="2"/>
      <c r="Q568" s="2"/>
      <c r="R568" s="6"/>
    </row>
    <row r="569" spans="2:18" ht="19.899999999999999" customHeight="1" x14ac:dyDescent="0.2">
      <c r="B569" s="17"/>
      <c r="C569" s="2"/>
      <c r="E569" s="6"/>
      <c r="J569" s="17"/>
      <c r="K569" s="2"/>
      <c r="M569" s="3"/>
      <c r="O569" s="2"/>
      <c r="P569" s="2"/>
      <c r="Q569" s="2"/>
      <c r="R569" s="6"/>
    </row>
    <row r="570" spans="2:18" ht="19.899999999999999" customHeight="1" x14ac:dyDescent="0.2">
      <c r="B570" s="17"/>
      <c r="C570" s="2"/>
      <c r="E570" s="6"/>
      <c r="J570" s="17"/>
      <c r="K570" s="2"/>
      <c r="M570" s="3"/>
      <c r="O570" s="2"/>
      <c r="P570" s="2"/>
      <c r="Q570" s="2"/>
      <c r="R570" s="6"/>
    </row>
    <row r="571" spans="2:18" ht="19.899999999999999" customHeight="1" x14ac:dyDescent="0.2">
      <c r="B571" s="17"/>
      <c r="C571" s="2"/>
      <c r="E571" s="6"/>
      <c r="J571" s="17"/>
      <c r="K571" s="2"/>
      <c r="M571" s="3"/>
      <c r="O571" s="2"/>
      <c r="P571" s="2"/>
      <c r="Q571" s="2"/>
      <c r="R571" s="6"/>
    </row>
    <row r="572" spans="2:18" ht="19.899999999999999" customHeight="1" x14ac:dyDescent="0.2">
      <c r="B572" s="17"/>
      <c r="C572" s="2"/>
      <c r="E572" s="6"/>
      <c r="J572" s="17"/>
      <c r="K572" s="2"/>
      <c r="M572" s="3"/>
      <c r="O572" s="2"/>
      <c r="P572" s="2"/>
      <c r="Q572" s="2"/>
      <c r="R572" s="6"/>
    </row>
    <row r="573" spans="2:18" ht="19.899999999999999" customHeight="1" x14ac:dyDescent="0.2">
      <c r="B573" s="17"/>
      <c r="C573" s="2"/>
      <c r="E573" s="6"/>
      <c r="J573" s="17"/>
      <c r="K573" s="2"/>
      <c r="M573" s="3"/>
      <c r="O573" s="2"/>
      <c r="P573" s="2"/>
      <c r="Q573" s="2"/>
      <c r="R573" s="6"/>
    </row>
    <row r="574" spans="2:18" ht="19.899999999999999" customHeight="1" x14ac:dyDescent="0.2">
      <c r="B574" s="17"/>
      <c r="C574" s="2"/>
      <c r="E574" s="6"/>
      <c r="J574" s="17"/>
      <c r="K574" s="2"/>
      <c r="M574" s="3"/>
      <c r="O574" s="2"/>
      <c r="P574" s="2"/>
      <c r="Q574" s="2"/>
      <c r="R574" s="6"/>
    </row>
    <row r="575" spans="2:18" ht="19.899999999999999" customHeight="1" x14ac:dyDescent="0.2">
      <c r="B575" s="17"/>
      <c r="C575" s="2"/>
      <c r="E575" s="6"/>
      <c r="J575" s="17"/>
      <c r="K575" s="2"/>
      <c r="M575" s="3"/>
      <c r="O575" s="2"/>
      <c r="P575" s="2"/>
      <c r="Q575" s="2"/>
      <c r="R575" s="6"/>
    </row>
    <row r="576" spans="2:18" ht="19.899999999999999" customHeight="1" x14ac:dyDescent="0.2">
      <c r="B576" s="17"/>
      <c r="C576" s="2"/>
      <c r="E576" s="6"/>
      <c r="J576" s="17"/>
      <c r="K576" s="2"/>
      <c r="M576" s="3"/>
      <c r="O576" s="2"/>
      <c r="P576" s="2"/>
      <c r="Q576" s="2"/>
      <c r="R576" s="6"/>
    </row>
    <row r="577" spans="2:18" ht="19.899999999999999" customHeight="1" x14ac:dyDescent="0.2">
      <c r="B577" s="17"/>
      <c r="C577" s="2"/>
      <c r="E577" s="6"/>
      <c r="J577" s="17"/>
      <c r="K577" s="2"/>
      <c r="M577" s="3"/>
      <c r="O577" s="2"/>
      <c r="P577" s="2"/>
      <c r="Q577" s="2"/>
      <c r="R577" s="6"/>
    </row>
    <row r="578" spans="2:18" ht="19.899999999999999" customHeight="1" x14ac:dyDescent="0.2">
      <c r="B578" s="17"/>
      <c r="C578" s="2"/>
      <c r="E578" s="6"/>
      <c r="J578" s="17"/>
      <c r="K578" s="2"/>
      <c r="M578" s="3"/>
      <c r="O578" s="2"/>
      <c r="P578" s="2"/>
      <c r="Q578" s="2"/>
      <c r="R578" s="6"/>
    </row>
    <row r="579" spans="2:18" ht="19.899999999999999" customHeight="1" x14ac:dyDescent="0.2">
      <c r="B579" s="17"/>
      <c r="C579" s="2"/>
      <c r="E579" s="6"/>
      <c r="J579" s="17"/>
      <c r="K579" s="2"/>
      <c r="M579" s="3"/>
      <c r="O579" s="2"/>
      <c r="P579" s="2"/>
      <c r="Q579" s="2"/>
      <c r="R579" s="6"/>
    </row>
    <row r="580" spans="2:18" ht="19.899999999999999" customHeight="1" x14ac:dyDescent="0.2">
      <c r="B580" s="17"/>
      <c r="C580" s="2"/>
      <c r="E580" s="6"/>
      <c r="J580" s="17"/>
      <c r="K580" s="2"/>
      <c r="M580" s="3"/>
      <c r="O580" s="2"/>
      <c r="P580" s="2"/>
      <c r="Q580" s="2"/>
      <c r="R580" s="6"/>
    </row>
    <row r="581" spans="2:18" ht="19.899999999999999" customHeight="1" x14ac:dyDescent="0.2">
      <c r="B581" s="17"/>
      <c r="C581" s="2"/>
      <c r="E581" s="6"/>
      <c r="J581" s="17"/>
      <c r="K581" s="2"/>
      <c r="M581" s="3"/>
      <c r="O581" s="2"/>
      <c r="P581" s="2"/>
      <c r="Q581" s="2"/>
      <c r="R581" s="6"/>
    </row>
    <row r="582" spans="2:18" ht="19.899999999999999" customHeight="1" x14ac:dyDescent="0.2">
      <c r="B582" s="17"/>
      <c r="C582" s="2"/>
      <c r="E582" s="6"/>
      <c r="J582" s="17"/>
      <c r="K582" s="2"/>
      <c r="M582" s="3"/>
      <c r="O582" s="2"/>
      <c r="P582" s="2"/>
      <c r="Q582" s="2"/>
      <c r="R582" s="6"/>
    </row>
    <row r="583" spans="2:18" ht="19.899999999999999" customHeight="1" x14ac:dyDescent="0.2">
      <c r="B583" s="17"/>
      <c r="C583" s="2"/>
      <c r="E583" s="6"/>
      <c r="J583" s="17"/>
      <c r="K583" s="2"/>
      <c r="M583" s="3"/>
      <c r="O583" s="2"/>
      <c r="P583" s="2"/>
      <c r="Q583" s="2"/>
      <c r="R583" s="6"/>
    </row>
    <row r="584" spans="2:18" ht="19.899999999999999" customHeight="1" x14ac:dyDescent="0.2">
      <c r="B584" s="17"/>
      <c r="C584" s="2"/>
      <c r="E584" s="6"/>
      <c r="J584" s="17"/>
      <c r="K584" s="2"/>
      <c r="M584" s="3"/>
      <c r="O584" s="2"/>
      <c r="P584" s="2"/>
      <c r="Q584" s="2"/>
      <c r="R584" s="6"/>
    </row>
    <row r="585" spans="2:18" ht="19.899999999999999" customHeight="1" x14ac:dyDescent="0.2">
      <c r="B585" s="17"/>
      <c r="C585" s="2"/>
      <c r="E585" s="6"/>
      <c r="J585" s="17"/>
      <c r="K585" s="2"/>
      <c r="M585" s="3"/>
      <c r="O585" s="2"/>
      <c r="P585" s="2"/>
      <c r="Q585" s="2"/>
      <c r="R585" s="6"/>
    </row>
    <row r="586" spans="2:18" ht="19.899999999999999" customHeight="1" x14ac:dyDescent="0.2">
      <c r="B586" s="17"/>
      <c r="C586" s="2"/>
      <c r="E586" s="6"/>
      <c r="J586" s="17"/>
      <c r="K586" s="2"/>
      <c r="M586" s="3"/>
      <c r="O586" s="2"/>
      <c r="P586" s="2"/>
      <c r="Q586" s="2"/>
      <c r="R586" s="6"/>
    </row>
    <row r="587" spans="2:18" ht="19.899999999999999" customHeight="1" x14ac:dyDescent="0.2">
      <c r="B587" s="17"/>
      <c r="C587" s="2"/>
      <c r="E587" s="6"/>
      <c r="J587" s="17"/>
      <c r="K587" s="2"/>
      <c r="M587" s="3"/>
      <c r="O587" s="2"/>
      <c r="P587" s="2"/>
      <c r="Q587" s="2"/>
      <c r="R587" s="6"/>
    </row>
    <row r="588" spans="2:18" ht="19.899999999999999" customHeight="1" x14ac:dyDescent="0.2">
      <c r="B588" s="17"/>
      <c r="C588" s="2"/>
      <c r="E588" s="6"/>
      <c r="J588" s="17"/>
      <c r="K588" s="2"/>
      <c r="M588" s="3"/>
      <c r="O588" s="2"/>
      <c r="P588" s="2"/>
      <c r="Q588" s="2"/>
      <c r="R588" s="6"/>
    </row>
    <row r="589" spans="2:18" ht="19.899999999999999" customHeight="1" x14ac:dyDescent="0.2">
      <c r="B589" s="17"/>
      <c r="C589" s="2"/>
      <c r="E589" s="6"/>
      <c r="J589" s="17"/>
      <c r="K589" s="2"/>
      <c r="M589" s="3"/>
      <c r="O589" s="2"/>
      <c r="P589" s="2"/>
      <c r="Q589" s="2"/>
      <c r="R589" s="6"/>
    </row>
    <row r="590" spans="2:18" ht="19.899999999999999" customHeight="1" x14ac:dyDescent="0.2">
      <c r="B590" s="17"/>
      <c r="C590" s="2"/>
      <c r="E590" s="6"/>
      <c r="J590" s="17"/>
      <c r="K590" s="2"/>
      <c r="M590" s="3"/>
      <c r="O590" s="2"/>
      <c r="P590" s="2"/>
      <c r="Q590" s="2"/>
      <c r="R590" s="6"/>
    </row>
    <row r="591" spans="2:18" ht="19.899999999999999" customHeight="1" x14ac:dyDescent="0.2">
      <c r="B591" s="17"/>
      <c r="C591" s="2"/>
      <c r="E591" s="6"/>
      <c r="J591" s="17"/>
      <c r="K591" s="2"/>
      <c r="M591" s="3"/>
      <c r="O591" s="2"/>
      <c r="P591" s="2"/>
      <c r="Q591" s="2"/>
      <c r="R591" s="6"/>
    </row>
    <row r="592" spans="2:18" ht="19.899999999999999" customHeight="1" x14ac:dyDescent="0.2">
      <c r="B592" s="17"/>
      <c r="C592" s="2"/>
      <c r="E592" s="6"/>
      <c r="J592" s="17"/>
      <c r="K592" s="2"/>
      <c r="M592" s="3"/>
      <c r="O592" s="2"/>
      <c r="P592" s="2"/>
      <c r="Q592" s="2"/>
      <c r="R592" s="6"/>
    </row>
    <row r="593" spans="2:18" ht="19.899999999999999" customHeight="1" x14ac:dyDescent="0.2">
      <c r="B593" s="17"/>
      <c r="C593" s="2"/>
      <c r="E593" s="6"/>
      <c r="J593" s="17"/>
      <c r="K593" s="2"/>
      <c r="M593" s="3"/>
      <c r="O593" s="2"/>
      <c r="P593" s="2"/>
      <c r="Q593" s="2"/>
      <c r="R593" s="6"/>
    </row>
    <row r="594" spans="2:18" ht="19.899999999999999" customHeight="1" x14ac:dyDescent="0.2">
      <c r="B594" s="17"/>
      <c r="C594" s="2"/>
      <c r="E594" s="6"/>
      <c r="J594" s="17"/>
      <c r="K594" s="2"/>
      <c r="M594" s="3"/>
      <c r="O594" s="2"/>
      <c r="P594" s="2"/>
      <c r="Q594" s="2"/>
      <c r="R594" s="6"/>
    </row>
    <row r="595" spans="2:18" ht="19.899999999999999" customHeight="1" x14ac:dyDescent="0.2">
      <c r="B595" s="17"/>
      <c r="C595" s="2"/>
      <c r="E595" s="6"/>
      <c r="J595" s="17"/>
      <c r="K595" s="2"/>
      <c r="M595" s="3"/>
      <c r="O595" s="2"/>
      <c r="P595" s="2"/>
      <c r="Q595" s="2"/>
      <c r="R595" s="6"/>
    </row>
    <row r="596" spans="2:18" ht="19.899999999999999" customHeight="1" x14ac:dyDescent="0.2">
      <c r="B596" s="17"/>
      <c r="C596" s="2"/>
      <c r="E596" s="6"/>
      <c r="J596" s="17"/>
      <c r="K596" s="2"/>
      <c r="M596" s="3"/>
      <c r="O596" s="2"/>
      <c r="P596" s="2"/>
      <c r="Q596" s="2"/>
      <c r="R596" s="6"/>
    </row>
    <row r="597" spans="2:18" ht="19.899999999999999" customHeight="1" x14ac:dyDescent="0.2">
      <c r="B597" s="17"/>
      <c r="C597" s="2"/>
      <c r="E597" s="6"/>
      <c r="J597" s="17"/>
      <c r="K597" s="2"/>
      <c r="M597" s="3"/>
      <c r="O597" s="2"/>
      <c r="P597" s="2"/>
      <c r="Q597" s="2"/>
      <c r="R597" s="6"/>
    </row>
    <row r="598" spans="2:18" ht="19.899999999999999" customHeight="1" x14ac:dyDescent="0.2">
      <c r="B598" s="17"/>
      <c r="C598" s="2"/>
      <c r="E598" s="6"/>
      <c r="J598" s="17"/>
      <c r="K598" s="2"/>
      <c r="M598" s="3"/>
      <c r="O598" s="2"/>
      <c r="P598" s="2"/>
      <c r="Q598" s="2"/>
      <c r="R598" s="6"/>
    </row>
    <row r="599" spans="2:18" ht="19.899999999999999" customHeight="1" x14ac:dyDescent="0.2">
      <c r="B599" s="17"/>
      <c r="C599" s="2"/>
      <c r="E599" s="6"/>
      <c r="J599" s="17"/>
      <c r="K599" s="2"/>
      <c r="M599" s="3"/>
      <c r="O599" s="2"/>
      <c r="P599" s="2"/>
      <c r="Q599" s="2"/>
      <c r="R599" s="6"/>
    </row>
    <row r="600" spans="2:18" ht="19.899999999999999" customHeight="1" x14ac:dyDescent="0.2">
      <c r="B600" s="17"/>
      <c r="C600" s="2"/>
      <c r="E600" s="6"/>
      <c r="J600" s="17"/>
      <c r="K600" s="2"/>
      <c r="M600" s="3"/>
      <c r="O600" s="2"/>
      <c r="P600" s="2"/>
      <c r="Q600" s="2"/>
      <c r="R600" s="6"/>
    </row>
    <row r="601" spans="2:18" ht="19.899999999999999" customHeight="1" x14ac:dyDescent="0.2">
      <c r="B601" s="17"/>
      <c r="C601" s="2"/>
      <c r="E601" s="6"/>
      <c r="J601" s="17"/>
      <c r="K601" s="2"/>
      <c r="M601" s="3"/>
      <c r="O601" s="2"/>
      <c r="P601" s="2"/>
      <c r="Q601" s="2"/>
      <c r="R601" s="6"/>
    </row>
    <row r="602" spans="2:18" ht="19.899999999999999" customHeight="1" x14ac:dyDescent="0.2">
      <c r="B602" s="17"/>
      <c r="C602" s="2"/>
      <c r="E602" s="6"/>
      <c r="J602" s="17"/>
      <c r="K602" s="2"/>
      <c r="M602" s="3"/>
      <c r="O602" s="2"/>
      <c r="P602" s="2"/>
      <c r="Q602" s="2"/>
      <c r="R602" s="6"/>
    </row>
    <row r="603" spans="2:18" ht="19.899999999999999" customHeight="1" x14ac:dyDescent="0.2">
      <c r="B603" s="17"/>
      <c r="C603" s="2"/>
      <c r="E603" s="6"/>
      <c r="J603" s="17"/>
      <c r="K603" s="2"/>
      <c r="M603" s="3"/>
      <c r="O603" s="2"/>
      <c r="P603" s="2"/>
      <c r="Q603" s="2"/>
      <c r="R603" s="6"/>
    </row>
    <row r="604" spans="2:18" ht="19.899999999999999" customHeight="1" x14ac:dyDescent="0.2">
      <c r="B604" s="17"/>
      <c r="C604" s="2"/>
      <c r="E604" s="6"/>
      <c r="J604" s="17"/>
      <c r="K604" s="2"/>
      <c r="M604" s="3"/>
      <c r="O604" s="2"/>
      <c r="P604" s="2"/>
      <c r="Q604" s="2"/>
      <c r="R604" s="6"/>
    </row>
    <row r="605" spans="2:18" ht="19.899999999999999" customHeight="1" x14ac:dyDescent="0.2">
      <c r="B605" s="17"/>
      <c r="C605" s="2"/>
      <c r="E605" s="6"/>
      <c r="J605" s="17"/>
      <c r="K605" s="2"/>
      <c r="M605" s="3"/>
      <c r="O605" s="2"/>
      <c r="P605" s="2"/>
      <c r="Q605" s="2"/>
      <c r="R605" s="6"/>
    </row>
    <row r="606" spans="2:18" ht="19.899999999999999" customHeight="1" x14ac:dyDescent="0.2">
      <c r="B606" s="17"/>
      <c r="C606" s="2"/>
      <c r="E606" s="6"/>
      <c r="J606" s="17"/>
      <c r="K606" s="2"/>
      <c r="M606" s="3"/>
      <c r="O606" s="2"/>
      <c r="P606" s="2"/>
      <c r="Q606" s="2"/>
      <c r="R606" s="6"/>
    </row>
    <row r="607" spans="2:18" ht="19.899999999999999" customHeight="1" x14ac:dyDescent="0.2">
      <c r="B607" s="17"/>
      <c r="C607" s="2"/>
      <c r="E607" s="6"/>
      <c r="J607" s="4"/>
      <c r="K607" s="2"/>
      <c r="M607" s="3"/>
      <c r="O607" s="2"/>
      <c r="P607" s="2"/>
      <c r="Q607" s="2"/>
      <c r="R607" s="6"/>
    </row>
    <row r="608" spans="2:18" ht="19.899999999999999" customHeight="1" x14ac:dyDescent="0.2">
      <c r="B608" s="17"/>
      <c r="C608" s="2"/>
      <c r="E608" s="6"/>
      <c r="J608" s="4"/>
      <c r="K608" s="2"/>
      <c r="M608" s="3"/>
      <c r="O608" s="2"/>
      <c r="P608" s="2"/>
      <c r="Q608" s="2"/>
      <c r="R608" s="6"/>
    </row>
    <row r="609" spans="2:18" ht="19.899999999999999" customHeight="1" x14ac:dyDescent="0.2">
      <c r="B609" s="17"/>
      <c r="C609" s="2"/>
      <c r="E609" s="6"/>
      <c r="J609" s="4"/>
      <c r="K609" s="2"/>
      <c r="M609" s="3"/>
      <c r="O609" s="2"/>
      <c r="P609" s="2"/>
      <c r="Q609" s="2"/>
      <c r="R609" s="6"/>
    </row>
    <row r="610" spans="2:18" ht="19.899999999999999" customHeight="1" x14ac:dyDescent="0.2">
      <c r="B610" s="17"/>
      <c r="C610" s="2"/>
      <c r="E610" s="6"/>
      <c r="J610" s="4"/>
      <c r="K610" s="2"/>
      <c r="M610" s="3"/>
      <c r="O610" s="2"/>
      <c r="P610" s="2"/>
      <c r="Q610" s="2"/>
      <c r="R610" s="6"/>
    </row>
    <row r="611" spans="2:18" ht="19.899999999999999" customHeight="1" x14ac:dyDescent="0.2">
      <c r="B611" s="17"/>
      <c r="C611" s="2"/>
      <c r="E611" s="6"/>
      <c r="J611" s="4"/>
      <c r="K611" s="2"/>
      <c r="M611" s="3"/>
      <c r="O611" s="2"/>
      <c r="P611" s="2"/>
      <c r="Q611" s="2"/>
      <c r="R611" s="6"/>
    </row>
    <row r="612" spans="2:18" ht="19.899999999999999" customHeight="1" x14ac:dyDescent="0.2">
      <c r="B612" s="17"/>
      <c r="C612" s="2"/>
      <c r="E612" s="6"/>
      <c r="J612" s="4"/>
      <c r="K612" s="2"/>
      <c r="M612" s="3"/>
      <c r="O612" s="2"/>
      <c r="P612" s="2"/>
      <c r="Q612" s="2"/>
      <c r="R612" s="6"/>
    </row>
    <row r="613" spans="2:18" ht="19.899999999999999" customHeight="1" x14ac:dyDescent="0.2">
      <c r="B613" s="17"/>
      <c r="C613" s="2"/>
      <c r="E613" s="6"/>
      <c r="J613" s="4"/>
      <c r="K613" s="2"/>
      <c r="M613" s="3"/>
      <c r="O613" s="2"/>
      <c r="P613" s="2"/>
      <c r="Q613" s="2"/>
      <c r="R613" s="6"/>
    </row>
    <row r="614" spans="2:18" ht="19.899999999999999" customHeight="1" x14ac:dyDescent="0.2">
      <c r="B614" s="17"/>
      <c r="C614" s="2"/>
      <c r="E614" s="6"/>
      <c r="J614" s="4"/>
      <c r="K614" s="2"/>
      <c r="M614" s="3"/>
      <c r="O614" s="2"/>
      <c r="P614" s="2"/>
      <c r="Q614" s="2"/>
      <c r="R614" s="6"/>
    </row>
    <row r="615" spans="2:18" ht="19.899999999999999" customHeight="1" x14ac:dyDescent="0.2">
      <c r="B615" s="17"/>
      <c r="C615" s="2"/>
      <c r="E615" s="6"/>
      <c r="J615" s="4"/>
      <c r="K615" s="2"/>
      <c r="M615" s="3"/>
      <c r="O615" s="2"/>
      <c r="P615" s="2"/>
      <c r="Q615" s="2"/>
      <c r="R615" s="6"/>
    </row>
    <row r="616" spans="2:18" ht="19.899999999999999" customHeight="1" x14ac:dyDescent="0.2">
      <c r="B616" s="17"/>
      <c r="C616" s="2"/>
      <c r="E616" s="6"/>
      <c r="J616" s="4"/>
      <c r="K616" s="2"/>
      <c r="M616" s="3"/>
      <c r="O616" s="2"/>
      <c r="P616" s="2"/>
      <c r="Q616" s="2"/>
      <c r="R616" s="6"/>
    </row>
    <row r="617" spans="2:18" ht="19.899999999999999" customHeight="1" x14ac:dyDescent="0.2">
      <c r="B617" s="17"/>
      <c r="C617" s="2"/>
      <c r="E617" s="6"/>
      <c r="J617" s="4"/>
      <c r="K617" s="2"/>
      <c r="M617" s="3"/>
      <c r="O617" s="2"/>
      <c r="P617" s="2"/>
      <c r="Q617" s="2"/>
      <c r="R617" s="6"/>
    </row>
    <row r="618" spans="2:18" ht="19.899999999999999" customHeight="1" x14ac:dyDescent="0.2">
      <c r="B618" s="17"/>
      <c r="C618" s="2"/>
      <c r="E618" s="6"/>
      <c r="J618" s="4"/>
      <c r="K618" s="2"/>
      <c r="M618" s="3"/>
      <c r="O618" s="2"/>
      <c r="P618" s="2"/>
      <c r="Q618" s="2"/>
      <c r="R618" s="6"/>
    </row>
    <row r="619" spans="2:18" ht="19.899999999999999" customHeight="1" x14ac:dyDescent="0.2">
      <c r="B619" s="17"/>
      <c r="C619" s="2"/>
      <c r="E619" s="6"/>
      <c r="J619" s="4"/>
      <c r="K619" s="2"/>
      <c r="M619" s="3"/>
      <c r="O619" s="2"/>
      <c r="P619" s="2"/>
      <c r="Q619" s="2"/>
      <c r="R619" s="6"/>
    </row>
    <row r="620" spans="2:18" ht="19.899999999999999" customHeight="1" x14ac:dyDescent="0.2">
      <c r="B620" s="17"/>
      <c r="C620" s="2"/>
      <c r="E620" s="6"/>
      <c r="J620" s="4"/>
      <c r="K620" s="2"/>
      <c r="M620" s="3"/>
      <c r="O620" s="2"/>
      <c r="P620" s="2"/>
      <c r="Q620" s="2"/>
      <c r="R620" s="6"/>
    </row>
    <row r="621" spans="2:18" ht="19.899999999999999" customHeight="1" x14ac:dyDescent="0.2">
      <c r="B621" s="17"/>
      <c r="C621" s="2"/>
      <c r="E621" s="6"/>
      <c r="J621" s="4"/>
      <c r="K621" s="2"/>
      <c r="M621" s="3"/>
      <c r="O621" s="2"/>
      <c r="P621" s="2"/>
      <c r="Q621" s="2"/>
      <c r="R621" s="6"/>
    </row>
    <row r="622" spans="2:18" ht="19.899999999999999" customHeight="1" x14ac:dyDescent="0.2">
      <c r="B622" s="17"/>
      <c r="C622" s="2"/>
      <c r="E622" s="6"/>
      <c r="J622" s="4"/>
      <c r="K622" s="2"/>
      <c r="M622" s="3"/>
      <c r="O622" s="2"/>
      <c r="P622" s="2"/>
      <c r="Q622" s="2"/>
      <c r="R622" s="6"/>
    </row>
    <row r="623" spans="2:18" ht="19.899999999999999" customHeight="1" x14ac:dyDescent="0.2">
      <c r="B623" s="17"/>
      <c r="C623" s="2"/>
      <c r="E623" s="6"/>
      <c r="J623" s="4"/>
      <c r="K623" s="2"/>
      <c r="M623" s="3"/>
      <c r="O623" s="2"/>
      <c r="P623" s="2"/>
      <c r="Q623" s="2"/>
      <c r="R623" s="6"/>
    </row>
    <row r="624" spans="2:18" ht="19.899999999999999" customHeight="1" x14ac:dyDescent="0.2">
      <c r="B624" s="17"/>
      <c r="C624" s="2"/>
      <c r="E624" s="6"/>
      <c r="J624" s="4"/>
      <c r="K624" s="2"/>
      <c r="M624" s="3"/>
      <c r="O624" s="2"/>
      <c r="P624" s="2"/>
      <c r="Q624" s="2"/>
      <c r="R624" s="6"/>
    </row>
    <row r="625" spans="2:18" ht="19.899999999999999" customHeight="1" x14ac:dyDescent="0.2">
      <c r="B625" s="17"/>
      <c r="C625" s="2"/>
      <c r="E625" s="6"/>
      <c r="J625" s="4"/>
      <c r="K625" s="2"/>
      <c r="M625" s="3"/>
      <c r="O625" s="2"/>
      <c r="P625" s="2"/>
      <c r="Q625" s="2"/>
      <c r="R625" s="6"/>
    </row>
    <row r="626" spans="2:18" ht="19.899999999999999" customHeight="1" x14ac:dyDescent="0.2">
      <c r="B626" s="17"/>
      <c r="C626" s="2"/>
      <c r="F626" s="6"/>
      <c r="J626" s="4"/>
      <c r="K626" s="2"/>
      <c r="M626" s="3"/>
      <c r="O626" s="2"/>
      <c r="P626" s="2"/>
      <c r="Q626" s="2"/>
      <c r="R626" s="6"/>
    </row>
    <row r="627" spans="2:18" ht="19.899999999999999" customHeight="1" x14ac:dyDescent="0.2">
      <c r="B627" s="17"/>
      <c r="C627" s="2"/>
      <c r="F627" s="6"/>
      <c r="J627" s="4"/>
      <c r="K627" s="2"/>
      <c r="M627" s="3"/>
      <c r="O627" s="2"/>
      <c r="P627" s="2"/>
      <c r="Q627" s="2"/>
      <c r="R627" s="6"/>
    </row>
    <row r="628" spans="2:18" ht="19.899999999999999" customHeight="1" x14ac:dyDescent="0.2">
      <c r="B628" s="17"/>
      <c r="C628" s="2"/>
      <c r="F628" s="6"/>
      <c r="J628" s="4"/>
      <c r="K628" s="2"/>
      <c r="M628" s="3"/>
      <c r="O628" s="2"/>
      <c r="P628" s="2"/>
      <c r="Q628" s="2"/>
      <c r="R628" s="6"/>
    </row>
    <row r="629" spans="2:18" ht="19.899999999999999" customHeight="1" x14ac:dyDescent="0.2">
      <c r="B629" s="4"/>
      <c r="C629" s="2"/>
      <c r="F629" s="6"/>
      <c r="J629" s="4"/>
      <c r="K629" s="2"/>
      <c r="M629" s="3"/>
      <c r="O629" s="2"/>
      <c r="P629" s="2"/>
      <c r="Q629" s="2"/>
      <c r="R629" s="6"/>
    </row>
    <row r="630" spans="2:18" ht="19.899999999999999" customHeight="1" x14ac:dyDescent="0.2">
      <c r="B630" s="4"/>
      <c r="C630" s="2"/>
      <c r="F630" s="6"/>
      <c r="J630" s="4"/>
      <c r="K630" s="2"/>
      <c r="M630" s="3"/>
      <c r="O630" s="2"/>
      <c r="P630" s="2"/>
      <c r="Q630" s="2"/>
      <c r="R630" s="6"/>
    </row>
    <row r="631" spans="2:18" ht="19.899999999999999" customHeight="1" x14ac:dyDescent="0.2">
      <c r="B631" s="4"/>
      <c r="C631" s="2"/>
      <c r="F631" s="6"/>
      <c r="J631" s="4"/>
      <c r="K631" s="2"/>
      <c r="M631" s="3"/>
      <c r="O631" s="2"/>
      <c r="P631" s="2"/>
      <c r="Q631" s="2"/>
      <c r="R631" s="6"/>
    </row>
    <row r="632" spans="2:18" ht="19.899999999999999" customHeight="1" x14ac:dyDescent="0.2">
      <c r="B632" s="4"/>
      <c r="C632" s="2"/>
      <c r="F632" s="6"/>
      <c r="J632" s="4"/>
      <c r="K632" s="2"/>
      <c r="M632" s="3"/>
      <c r="O632" s="2"/>
      <c r="P632" s="2"/>
      <c r="Q632" s="2"/>
      <c r="R632" s="6"/>
    </row>
    <row r="633" spans="2:18" ht="19.899999999999999" customHeight="1" x14ac:dyDescent="0.2">
      <c r="B633" s="4"/>
      <c r="C633" s="2"/>
      <c r="F633" s="6"/>
      <c r="J633" s="4"/>
      <c r="K633" s="2"/>
      <c r="M633" s="3"/>
      <c r="O633" s="2"/>
      <c r="P633" s="2"/>
      <c r="Q633" s="2"/>
      <c r="R633" s="6"/>
    </row>
    <row r="634" spans="2:18" ht="19.899999999999999" customHeight="1" x14ac:dyDescent="0.2">
      <c r="B634" s="4"/>
      <c r="C634" s="2"/>
      <c r="F634" s="6"/>
      <c r="J634" s="4"/>
      <c r="K634" s="2"/>
      <c r="M634" s="3"/>
      <c r="O634" s="2"/>
      <c r="P634" s="2"/>
      <c r="Q634" s="2"/>
      <c r="R634" s="6"/>
    </row>
    <row r="635" spans="2:18" ht="19.899999999999999" customHeight="1" x14ac:dyDescent="0.2">
      <c r="B635" s="4"/>
      <c r="C635" s="2"/>
      <c r="F635" s="6"/>
      <c r="J635" s="4"/>
      <c r="K635" s="2"/>
      <c r="M635" s="3"/>
      <c r="O635" s="2"/>
      <c r="P635" s="2"/>
      <c r="Q635" s="2"/>
      <c r="R635" s="6"/>
    </row>
    <row r="636" spans="2:18" ht="19.899999999999999" customHeight="1" x14ac:dyDescent="0.2">
      <c r="B636" s="4"/>
      <c r="C636" s="2"/>
      <c r="F636" s="6"/>
      <c r="J636" s="4"/>
      <c r="K636" s="2"/>
      <c r="M636" s="3"/>
      <c r="O636" s="2"/>
      <c r="P636" s="2"/>
      <c r="Q636" s="2"/>
      <c r="R636" s="6"/>
    </row>
    <row r="637" spans="2:18" ht="19.899999999999999" customHeight="1" x14ac:dyDescent="0.2">
      <c r="B637" s="4"/>
      <c r="C637" s="2"/>
      <c r="F637" s="6"/>
      <c r="J637" s="4"/>
      <c r="K637" s="2"/>
      <c r="M637" s="3"/>
      <c r="O637" s="2"/>
      <c r="P637" s="2"/>
      <c r="Q637" s="2"/>
      <c r="R637" s="6"/>
    </row>
    <row r="638" spans="2:18" ht="19.899999999999999" customHeight="1" x14ac:dyDescent="0.2">
      <c r="B638" s="4"/>
      <c r="C638" s="2"/>
      <c r="F638" s="6"/>
      <c r="J638" s="4"/>
      <c r="K638" s="2"/>
      <c r="M638" s="3"/>
      <c r="O638" s="2"/>
      <c r="P638" s="2"/>
      <c r="Q638" s="2"/>
      <c r="R638" s="6"/>
    </row>
    <row r="639" spans="2:18" ht="19.899999999999999" customHeight="1" x14ac:dyDescent="0.2">
      <c r="B639" s="4"/>
      <c r="C639" s="2"/>
      <c r="F639" s="6"/>
      <c r="J639" s="4"/>
      <c r="K639" s="2"/>
      <c r="M639" s="3"/>
      <c r="O639" s="2"/>
      <c r="P639" s="2"/>
      <c r="Q639" s="2"/>
      <c r="R639" s="6"/>
    </row>
    <row r="640" spans="2:18" ht="19.899999999999999" customHeight="1" x14ac:dyDescent="0.2">
      <c r="B640" s="4"/>
      <c r="C640" s="2"/>
      <c r="F640" s="6"/>
      <c r="J640" s="4"/>
      <c r="K640" s="2"/>
      <c r="M640" s="3"/>
      <c r="O640" s="2"/>
      <c r="P640" s="2"/>
      <c r="Q640" s="2"/>
      <c r="R640" s="6"/>
    </row>
    <row r="641" spans="2:18" ht="19.899999999999999" customHeight="1" x14ac:dyDescent="0.2">
      <c r="B641" s="4"/>
      <c r="C641" s="2"/>
      <c r="F641" s="6"/>
      <c r="J641" s="4"/>
      <c r="K641" s="2"/>
      <c r="M641" s="3"/>
      <c r="O641" s="2"/>
      <c r="P641" s="2"/>
      <c r="Q641" s="2"/>
      <c r="R641" s="6"/>
    </row>
    <row r="642" spans="2:18" ht="19.899999999999999" customHeight="1" x14ac:dyDescent="0.2">
      <c r="B642" s="4"/>
      <c r="C642" s="2"/>
      <c r="F642" s="6"/>
      <c r="J642" s="4"/>
      <c r="K642" s="2"/>
      <c r="M642" s="3"/>
      <c r="O642" s="2"/>
      <c r="P642" s="2"/>
      <c r="Q642" s="2"/>
      <c r="R642" s="6"/>
    </row>
    <row r="643" spans="2:18" ht="19.899999999999999" customHeight="1" x14ac:dyDescent="0.2">
      <c r="B643" s="4"/>
      <c r="C643" s="2"/>
      <c r="F643" s="6"/>
      <c r="J643" s="4"/>
      <c r="K643" s="2"/>
      <c r="M643" s="3"/>
      <c r="O643" s="2"/>
      <c r="P643" s="2"/>
      <c r="Q643" s="2"/>
      <c r="R643" s="6"/>
    </row>
    <row r="644" spans="2:18" ht="19.899999999999999" customHeight="1" x14ac:dyDescent="0.2">
      <c r="B644" s="4"/>
      <c r="C644" s="2"/>
      <c r="F644" s="6"/>
      <c r="J644" s="4"/>
      <c r="K644" s="2"/>
      <c r="M644" s="3"/>
      <c r="O644" s="2"/>
      <c r="P644" s="2"/>
      <c r="Q644" s="2"/>
      <c r="R644" s="6"/>
    </row>
    <row r="645" spans="2:18" ht="19.899999999999999" customHeight="1" x14ac:dyDescent="0.2">
      <c r="B645" s="4"/>
      <c r="C645" s="2"/>
      <c r="F645" s="6"/>
      <c r="J645" s="4"/>
      <c r="K645" s="2"/>
      <c r="M645" s="3"/>
      <c r="O645" s="2"/>
      <c r="P645" s="2"/>
      <c r="Q645" s="2"/>
      <c r="R645" s="6"/>
    </row>
    <row r="646" spans="2:18" ht="19.899999999999999" customHeight="1" x14ac:dyDescent="0.2">
      <c r="B646" s="4"/>
      <c r="C646" s="2"/>
      <c r="F646" s="6"/>
      <c r="J646" s="4"/>
      <c r="K646" s="2"/>
      <c r="M646" s="3"/>
      <c r="O646" s="2"/>
      <c r="P646" s="2"/>
      <c r="Q646" s="2"/>
      <c r="R646" s="6"/>
    </row>
    <row r="647" spans="2:18" ht="19.899999999999999" customHeight="1" x14ac:dyDescent="0.2">
      <c r="B647" s="4"/>
      <c r="C647" s="2"/>
      <c r="F647" s="6"/>
      <c r="J647" s="4"/>
      <c r="K647" s="2"/>
      <c r="M647" s="3"/>
      <c r="O647" s="2"/>
      <c r="P647" s="2"/>
      <c r="Q647" s="2"/>
      <c r="R647" s="6"/>
    </row>
    <row r="648" spans="2:18" ht="19.899999999999999" customHeight="1" x14ac:dyDescent="0.2">
      <c r="B648" s="4"/>
      <c r="C648" s="2"/>
      <c r="F648" s="6"/>
      <c r="J648" s="4"/>
      <c r="K648" s="2"/>
      <c r="M648" s="3"/>
      <c r="O648" s="2"/>
      <c r="P648" s="2"/>
      <c r="Q648" s="2"/>
      <c r="R648" s="6"/>
    </row>
    <row r="649" spans="2:18" ht="19.899999999999999" customHeight="1" x14ac:dyDescent="0.2">
      <c r="B649" s="4"/>
      <c r="C649" s="2"/>
      <c r="F649" s="6"/>
      <c r="J649" s="4"/>
      <c r="K649" s="2"/>
      <c r="M649" s="3"/>
      <c r="O649" s="2"/>
      <c r="P649" s="2"/>
      <c r="Q649" s="2"/>
      <c r="R649" s="6"/>
    </row>
    <row r="650" spans="2:18" ht="19.899999999999999" customHeight="1" x14ac:dyDescent="0.2">
      <c r="B650" s="4"/>
      <c r="C650" s="2"/>
      <c r="F650" s="6"/>
      <c r="J650" s="4"/>
      <c r="K650" s="2"/>
      <c r="M650" s="3"/>
      <c r="O650" s="2"/>
      <c r="P650" s="2"/>
      <c r="Q650" s="2"/>
      <c r="R650" s="6"/>
    </row>
    <row r="651" spans="2:18" ht="19.899999999999999" customHeight="1" x14ac:dyDescent="0.2">
      <c r="B651" s="4"/>
      <c r="C651" s="2"/>
      <c r="F651" s="6"/>
      <c r="J651" s="4"/>
      <c r="K651" s="2"/>
      <c r="M651" s="3"/>
      <c r="O651" s="2"/>
      <c r="P651" s="2"/>
      <c r="Q651" s="2"/>
      <c r="R651" s="6"/>
    </row>
    <row r="652" spans="2:18" ht="19.899999999999999" customHeight="1" x14ac:dyDescent="0.2">
      <c r="B652" s="4"/>
      <c r="C652" s="2"/>
      <c r="F652" s="6"/>
      <c r="J652" s="4"/>
      <c r="K652" s="2"/>
      <c r="M652" s="3"/>
      <c r="O652" s="2"/>
      <c r="P652" s="2"/>
      <c r="Q652" s="2"/>
      <c r="R652" s="6"/>
    </row>
    <row r="653" spans="2:18" ht="19.899999999999999" customHeight="1" x14ac:dyDescent="0.2">
      <c r="B653" s="4"/>
      <c r="C653" s="2"/>
      <c r="F653" s="6"/>
      <c r="J653" s="4"/>
      <c r="K653" s="2"/>
      <c r="M653" s="3"/>
      <c r="O653" s="2"/>
      <c r="P653" s="2"/>
      <c r="Q653" s="2"/>
      <c r="R653" s="6"/>
    </row>
    <row r="654" spans="2:18" ht="19.899999999999999" customHeight="1" x14ac:dyDescent="0.2">
      <c r="B654" s="4"/>
      <c r="C654" s="2"/>
      <c r="F654" s="6"/>
      <c r="J654" s="4"/>
      <c r="K654" s="2"/>
      <c r="M654" s="3"/>
      <c r="O654" s="2"/>
      <c r="P654" s="2"/>
      <c r="Q654" s="2"/>
      <c r="R654" s="6"/>
    </row>
    <row r="655" spans="2:18" ht="19.899999999999999" customHeight="1" x14ac:dyDescent="0.2">
      <c r="B655" s="4"/>
      <c r="C655" s="2"/>
      <c r="F655" s="6"/>
      <c r="J655" s="4"/>
      <c r="K655" s="2"/>
      <c r="M655" s="3"/>
      <c r="O655" s="2"/>
      <c r="P655" s="2"/>
      <c r="Q655" s="2"/>
      <c r="R655" s="6"/>
    </row>
    <row r="656" spans="2:18" ht="19.899999999999999" customHeight="1" x14ac:dyDescent="0.2">
      <c r="B656" s="4"/>
      <c r="C656" s="2"/>
      <c r="F656" s="6"/>
      <c r="J656" s="4"/>
      <c r="K656" s="2"/>
      <c r="M656" s="3"/>
      <c r="O656" s="2"/>
      <c r="P656" s="2"/>
      <c r="Q656" s="2"/>
      <c r="R656" s="6"/>
    </row>
    <row r="657" spans="2:18" ht="19.899999999999999" customHeight="1" x14ac:dyDescent="0.2">
      <c r="B657" s="4"/>
      <c r="C657" s="2"/>
      <c r="F657" s="6"/>
      <c r="J657" s="4"/>
      <c r="K657" s="2"/>
      <c r="M657" s="3"/>
      <c r="O657" s="2"/>
      <c r="P657" s="2"/>
      <c r="Q657" s="2"/>
      <c r="R657" s="6"/>
    </row>
    <row r="658" spans="2:18" ht="19.899999999999999" customHeight="1" x14ac:dyDescent="0.2">
      <c r="B658" s="4"/>
      <c r="C658" s="2"/>
      <c r="F658" s="6"/>
      <c r="J658" s="4"/>
      <c r="K658" s="2"/>
      <c r="M658" s="3"/>
      <c r="O658" s="2"/>
      <c r="P658" s="2"/>
      <c r="Q658" s="2"/>
      <c r="R658" s="6"/>
    </row>
    <row r="659" spans="2:18" ht="19.899999999999999" customHeight="1" x14ac:dyDescent="0.2">
      <c r="B659" s="4"/>
      <c r="C659" s="2"/>
      <c r="F659" s="6"/>
      <c r="J659" s="4"/>
      <c r="K659" s="2"/>
      <c r="M659" s="3"/>
      <c r="O659" s="2"/>
      <c r="P659" s="2"/>
      <c r="Q659" s="2"/>
      <c r="R659" s="6"/>
    </row>
    <row r="660" spans="2:18" ht="19.899999999999999" customHeight="1" x14ac:dyDescent="0.2">
      <c r="B660" s="4"/>
      <c r="C660" s="2"/>
      <c r="F660" s="6"/>
      <c r="J660" s="4"/>
      <c r="K660" s="2"/>
      <c r="M660" s="3"/>
      <c r="O660" s="2"/>
      <c r="P660" s="2"/>
      <c r="Q660" s="2"/>
      <c r="R660" s="6"/>
    </row>
    <row r="661" spans="2:18" ht="19.899999999999999" customHeight="1" x14ac:dyDescent="0.2">
      <c r="B661" s="4"/>
      <c r="C661" s="2"/>
      <c r="F661" s="6"/>
      <c r="J661" s="4"/>
      <c r="K661" s="2"/>
      <c r="M661" s="3"/>
      <c r="O661" s="2"/>
      <c r="P661" s="2"/>
      <c r="Q661" s="2"/>
      <c r="R661" s="6"/>
    </row>
    <row r="662" spans="2:18" ht="19.899999999999999" customHeight="1" x14ac:dyDescent="0.2">
      <c r="B662" s="4"/>
      <c r="C662" s="2"/>
      <c r="F662" s="6"/>
      <c r="J662" s="4"/>
      <c r="K662" s="2"/>
      <c r="M662" s="3"/>
      <c r="O662" s="2"/>
      <c r="P662" s="2"/>
      <c r="Q662" s="2"/>
      <c r="R662" s="6"/>
    </row>
    <row r="663" spans="2:18" ht="19.899999999999999" customHeight="1" x14ac:dyDescent="0.2">
      <c r="B663" s="4"/>
      <c r="C663" s="2"/>
      <c r="F663" s="6"/>
      <c r="J663" s="4"/>
      <c r="K663" s="2"/>
      <c r="M663" s="3"/>
      <c r="O663" s="2"/>
      <c r="P663" s="2"/>
      <c r="Q663" s="2"/>
      <c r="R663" s="6"/>
    </row>
    <row r="664" spans="2:18" ht="19.899999999999999" customHeight="1" x14ac:dyDescent="0.2">
      <c r="B664" s="4"/>
      <c r="C664" s="2"/>
      <c r="F664" s="6"/>
      <c r="J664" s="4"/>
      <c r="K664" s="2"/>
      <c r="M664" s="3"/>
      <c r="O664" s="2"/>
      <c r="P664" s="2"/>
      <c r="Q664" s="2"/>
      <c r="R664" s="6"/>
    </row>
    <row r="665" spans="2:18" ht="19.899999999999999" customHeight="1" x14ac:dyDescent="0.2">
      <c r="B665" s="4"/>
      <c r="C665" s="2"/>
      <c r="F665" s="6"/>
      <c r="J665" s="4"/>
      <c r="K665" s="2"/>
      <c r="M665" s="3"/>
      <c r="O665" s="2"/>
      <c r="P665" s="2"/>
      <c r="Q665" s="2"/>
      <c r="R665" s="6"/>
    </row>
    <row r="666" spans="2:18" ht="19.899999999999999" customHeight="1" x14ac:dyDescent="0.2">
      <c r="B666" s="4"/>
      <c r="C666" s="2"/>
      <c r="F666" s="6"/>
      <c r="J666" s="4"/>
      <c r="K666" s="2"/>
      <c r="M666" s="3"/>
      <c r="O666" s="2"/>
      <c r="P666" s="2"/>
      <c r="Q666" s="2"/>
      <c r="R666" s="6"/>
    </row>
    <row r="667" spans="2:18" ht="19.899999999999999" customHeight="1" x14ac:dyDescent="0.2">
      <c r="B667" s="4"/>
      <c r="C667" s="2"/>
      <c r="F667" s="6"/>
      <c r="J667" s="4"/>
      <c r="K667" s="2"/>
      <c r="M667" s="3"/>
      <c r="O667" s="2"/>
      <c r="P667" s="2"/>
      <c r="Q667" s="2"/>
      <c r="R667" s="6"/>
    </row>
    <row r="668" spans="2:18" ht="19.899999999999999" customHeight="1" x14ac:dyDescent="0.2">
      <c r="B668" s="4"/>
      <c r="C668" s="2"/>
      <c r="F668" s="6"/>
      <c r="J668" s="4"/>
      <c r="K668" s="2"/>
      <c r="M668" s="3"/>
      <c r="O668" s="2"/>
      <c r="P668" s="2"/>
      <c r="Q668" s="2"/>
      <c r="R668" s="6"/>
    </row>
    <row r="669" spans="2:18" ht="19.899999999999999" customHeight="1" x14ac:dyDescent="0.2">
      <c r="B669" s="4"/>
      <c r="C669" s="2"/>
      <c r="F669" s="6"/>
      <c r="J669" s="4"/>
      <c r="K669" s="2"/>
      <c r="M669" s="3"/>
      <c r="O669" s="2"/>
      <c r="P669" s="2"/>
      <c r="Q669" s="2"/>
      <c r="R669" s="6"/>
    </row>
    <row r="670" spans="2:18" ht="19.899999999999999" customHeight="1" x14ac:dyDescent="0.2">
      <c r="B670" s="4"/>
      <c r="C670" s="2"/>
      <c r="F670" s="6"/>
      <c r="J670" s="4"/>
      <c r="K670" s="2"/>
      <c r="M670" s="3"/>
      <c r="O670" s="2"/>
      <c r="P670" s="2"/>
      <c r="Q670" s="2"/>
      <c r="R670" s="6"/>
    </row>
    <row r="671" spans="2:18" ht="19.899999999999999" customHeight="1" x14ac:dyDescent="0.2">
      <c r="B671" s="4"/>
      <c r="C671" s="2"/>
      <c r="F671" s="6"/>
      <c r="J671" s="4"/>
      <c r="K671" s="2"/>
      <c r="M671" s="3"/>
      <c r="O671" s="2"/>
      <c r="P671" s="2"/>
      <c r="Q671" s="2"/>
      <c r="R671" s="6"/>
    </row>
    <row r="672" spans="2:18" ht="19.899999999999999" customHeight="1" x14ac:dyDescent="0.2">
      <c r="B672" s="4"/>
      <c r="C672" s="2"/>
      <c r="F672" s="6"/>
      <c r="J672" s="4"/>
      <c r="K672" s="2"/>
      <c r="M672" s="3"/>
      <c r="O672" s="2"/>
      <c r="P672" s="2"/>
      <c r="Q672" s="2"/>
      <c r="R672" s="6"/>
    </row>
    <row r="673" spans="2:18" ht="19.899999999999999" customHeight="1" x14ac:dyDescent="0.2">
      <c r="B673" s="4"/>
      <c r="C673" s="2"/>
      <c r="F673" s="6"/>
      <c r="J673" s="4"/>
      <c r="K673" s="2"/>
      <c r="M673" s="3"/>
      <c r="O673" s="2"/>
      <c r="P673" s="2"/>
      <c r="Q673" s="2"/>
      <c r="R673" s="6"/>
    </row>
    <row r="674" spans="2:18" ht="19.899999999999999" customHeight="1" x14ac:dyDescent="0.2">
      <c r="B674" s="4"/>
      <c r="C674" s="2"/>
      <c r="F674" s="6"/>
      <c r="J674" s="4"/>
      <c r="K674" s="2"/>
      <c r="M674" s="3"/>
      <c r="O674" s="2"/>
      <c r="P674" s="2"/>
      <c r="Q674" s="2"/>
      <c r="R674" s="6"/>
    </row>
    <row r="675" spans="2:18" ht="19.899999999999999" customHeight="1" x14ac:dyDescent="0.2">
      <c r="B675" s="4"/>
      <c r="C675" s="2"/>
      <c r="F675" s="6"/>
      <c r="J675" s="4"/>
      <c r="K675" s="2"/>
      <c r="M675" s="3"/>
      <c r="O675" s="2"/>
      <c r="P675" s="2"/>
      <c r="Q675" s="2"/>
      <c r="R675" s="6"/>
    </row>
    <row r="676" spans="2:18" ht="19.899999999999999" customHeight="1" x14ac:dyDescent="0.2">
      <c r="B676" s="4"/>
      <c r="C676" s="2"/>
      <c r="F676" s="6"/>
      <c r="J676" s="4"/>
      <c r="K676" s="2"/>
      <c r="M676" s="3"/>
      <c r="O676" s="2"/>
      <c r="P676" s="2"/>
      <c r="Q676" s="2"/>
      <c r="R676" s="6"/>
    </row>
    <row r="677" spans="2:18" ht="19.899999999999999" customHeight="1" x14ac:dyDescent="0.2">
      <c r="B677" s="4"/>
      <c r="C677" s="2"/>
      <c r="F677" s="6"/>
      <c r="J677" s="4"/>
      <c r="K677" s="2"/>
      <c r="M677" s="3"/>
      <c r="O677" s="2"/>
      <c r="P677" s="2"/>
      <c r="Q677" s="2"/>
      <c r="R677" s="6"/>
    </row>
    <row r="678" spans="2:18" ht="19.899999999999999" customHeight="1" x14ac:dyDescent="0.2">
      <c r="B678" s="4"/>
      <c r="C678" s="2"/>
      <c r="F678" s="6"/>
      <c r="J678" s="4"/>
      <c r="K678" s="2"/>
      <c r="M678" s="3"/>
      <c r="O678" s="2"/>
      <c r="P678" s="2"/>
      <c r="Q678" s="2"/>
      <c r="R678" s="6"/>
    </row>
    <row r="679" spans="2:18" ht="19.899999999999999" customHeight="1" x14ac:dyDescent="0.2">
      <c r="B679" s="4"/>
      <c r="C679" s="2"/>
      <c r="F679" s="6"/>
      <c r="J679" s="4"/>
      <c r="K679" s="2"/>
      <c r="M679" s="3"/>
      <c r="O679" s="2"/>
      <c r="P679" s="2"/>
      <c r="Q679" s="2"/>
      <c r="R679" s="6"/>
    </row>
    <row r="680" spans="2:18" ht="19.899999999999999" customHeight="1" x14ac:dyDescent="0.2">
      <c r="B680" s="4"/>
      <c r="C680" s="2"/>
      <c r="F680" s="6"/>
      <c r="J680" s="4"/>
      <c r="K680" s="2"/>
      <c r="M680" s="3"/>
      <c r="O680" s="2"/>
      <c r="P680" s="2"/>
      <c r="Q680" s="2"/>
      <c r="R680" s="6"/>
    </row>
    <row r="681" spans="2:18" ht="19.899999999999999" customHeight="1" x14ac:dyDescent="0.2">
      <c r="B681" s="4"/>
      <c r="C681" s="2"/>
      <c r="F681" s="6"/>
      <c r="J681" s="4"/>
      <c r="K681" s="2"/>
      <c r="M681" s="3"/>
      <c r="O681" s="2"/>
      <c r="P681" s="2"/>
      <c r="Q681" s="2"/>
      <c r="R681" s="6"/>
    </row>
    <row r="682" spans="2:18" ht="19.899999999999999" customHeight="1" x14ac:dyDescent="0.2">
      <c r="B682" s="4"/>
      <c r="C682" s="2"/>
      <c r="F682" s="6"/>
      <c r="J682" s="4"/>
      <c r="K682" s="2"/>
      <c r="M682" s="3"/>
      <c r="O682" s="2"/>
      <c r="P682" s="2"/>
      <c r="Q682" s="2"/>
      <c r="R682" s="6"/>
    </row>
    <row r="683" spans="2:18" ht="19.899999999999999" customHeight="1" x14ac:dyDescent="0.2">
      <c r="B683" s="4"/>
      <c r="C683" s="2"/>
      <c r="F683" s="6"/>
      <c r="J683" s="4"/>
      <c r="K683" s="2"/>
      <c r="M683" s="3"/>
      <c r="O683" s="2"/>
      <c r="P683" s="2"/>
      <c r="Q683" s="2"/>
      <c r="R683" s="6"/>
    </row>
    <row r="684" spans="2:18" ht="19.899999999999999" customHeight="1" x14ac:dyDescent="0.2">
      <c r="B684" s="4"/>
      <c r="C684" s="2"/>
      <c r="F684" s="6"/>
      <c r="J684" s="4"/>
      <c r="K684" s="2"/>
      <c r="M684" s="3"/>
      <c r="O684" s="2"/>
      <c r="P684" s="2"/>
      <c r="Q684" s="2"/>
      <c r="R684" s="6"/>
    </row>
    <row r="685" spans="2:18" ht="19.899999999999999" customHeight="1" x14ac:dyDescent="0.2">
      <c r="B685" s="4"/>
      <c r="C685" s="2"/>
      <c r="F685" s="6"/>
      <c r="J685" s="4"/>
      <c r="K685" s="2"/>
      <c r="M685" s="3"/>
      <c r="O685" s="2"/>
      <c r="P685" s="2"/>
      <c r="Q685" s="2"/>
      <c r="R685" s="6"/>
    </row>
    <row r="686" spans="2:18" ht="19.899999999999999" customHeight="1" x14ac:dyDescent="0.2">
      <c r="B686" s="4"/>
      <c r="C686" s="2"/>
      <c r="F686" s="6"/>
      <c r="J686" s="4"/>
      <c r="K686" s="2"/>
      <c r="M686" s="3"/>
      <c r="O686" s="2"/>
      <c r="P686" s="2"/>
      <c r="Q686" s="2"/>
      <c r="R686" s="6"/>
    </row>
    <row r="687" spans="2:18" ht="19.899999999999999" customHeight="1" x14ac:dyDescent="0.2">
      <c r="B687" s="4"/>
      <c r="C687" s="2"/>
      <c r="F687" s="6"/>
      <c r="J687" s="4"/>
      <c r="K687" s="2"/>
      <c r="M687" s="3"/>
      <c r="O687" s="2"/>
      <c r="P687" s="2"/>
      <c r="Q687" s="2"/>
      <c r="R687" s="6"/>
    </row>
    <row r="688" spans="2:18" ht="19.899999999999999" customHeight="1" x14ac:dyDescent="0.2">
      <c r="B688" s="4"/>
      <c r="C688" s="2"/>
      <c r="F688" s="6"/>
      <c r="J688" s="4"/>
      <c r="K688" s="2"/>
      <c r="M688" s="3"/>
      <c r="O688" s="2"/>
      <c r="P688" s="2"/>
      <c r="Q688" s="2"/>
      <c r="R688" s="6"/>
    </row>
    <row r="689" spans="2:18" ht="19.899999999999999" customHeight="1" x14ac:dyDescent="0.2">
      <c r="B689" s="4"/>
      <c r="C689" s="2"/>
      <c r="F689" s="6"/>
      <c r="J689" s="4"/>
      <c r="K689" s="2"/>
      <c r="M689" s="3"/>
      <c r="O689" s="2"/>
      <c r="P689" s="2"/>
      <c r="Q689" s="2"/>
      <c r="R689" s="6"/>
    </row>
    <row r="690" spans="2:18" ht="19.899999999999999" customHeight="1" x14ac:dyDescent="0.2">
      <c r="B690" s="4"/>
      <c r="C690" s="2"/>
      <c r="F690" s="6"/>
      <c r="J690" s="4"/>
      <c r="K690" s="2"/>
      <c r="M690" s="3"/>
      <c r="O690" s="2"/>
      <c r="P690" s="2"/>
      <c r="Q690" s="2"/>
      <c r="R690" s="6"/>
    </row>
    <row r="691" spans="2:18" ht="19.899999999999999" customHeight="1" x14ac:dyDescent="0.2">
      <c r="B691" s="4"/>
      <c r="C691" s="2"/>
      <c r="F691" s="6"/>
      <c r="J691" s="4"/>
      <c r="K691" s="2"/>
      <c r="M691" s="3"/>
      <c r="O691" s="2"/>
      <c r="P691" s="2"/>
      <c r="Q691" s="2"/>
      <c r="R691" s="6"/>
    </row>
    <row r="692" spans="2:18" ht="19.899999999999999" customHeight="1" x14ac:dyDescent="0.2">
      <c r="B692" s="4"/>
      <c r="C692" s="2"/>
      <c r="F692" s="6"/>
      <c r="J692" s="4"/>
      <c r="K692" s="2"/>
      <c r="M692" s="3"/>
      <c r="O692" s="2"/>
      <c r="P692" s="2"/>
      <c r="Q692" s="2"/>
      <c r="R692" s="6"/>
    </row>
    <row r="693" spans="2:18" ht="19.899999999999999" customHeight="1" x14ac:dyDescent="0.2">
      <c r="B693" s="4"/>
      <c r="C693" s="2"/>
      <c r="F693" s="6"/>
      <c r="J693" s="4"/>
      <c r="K693" s="2"/>
      <c r="M693" s="3"/>
      <c r="O693" s="2"/>
      <c r="P693" s="2"/>
      <c r="Q693" s="2"/>
      <c r="R693" s="6"/>
    </row>
    <row r="694" spans="2:18" ht="19.899999999999999" customHeight="1" x14ac:dyDescent="0.2">
      <c r="B694" s="4"/>
      <c r="C694" s="2"/>
      <c r="F694" s="6"/>
      <c r="J694" s="4"/>
      <c r="K694" s="2"/>
      <c r="M694" s="3"/>
      <c r="O694" s="2"/>
      <c r="P694" s="2"/>
      <c r="Q694" s="2"/>
      <c r="R694" s="6"/>
    </row>
    <row r="695" spans="2:18" ht="19.899999999999999" customHeight="1" x14ac:dyDescent="0.2">
      <c r="B695" s="4"/>
      <c r="C695" s="2"/>
      <c r="F695" s="6"/>
      <c r="J695" s="4"/>
      <c r="K695" s="2"/>
      <c r="M695" s="3"/>
      <c r="O695" s="2"/>
      <c r="P695" s="2"/>
      <c r="Q695" s="2"/>
      <c r="R695" s="6"/>
    </row>
    <row r="696" spans="2:18" ht="19.899999999999999" customHeight="1" x14ac:dyDescent="0.2">
      <c r="B696" s="4"/>
      <c r="C696" s="2"/>
      <c r="F696" s="6"/>
      <c r="J696" s="4"/>
      <c r="K696" s="2"/>
      <c r="M696" s="3"/>
      <c r="O696" s="2"/>
      <c r="P696" s="2"/>
      <c r="Q696" s="2"/>
      <c r="R696" s="6"/>
    </row>
    <row r="697" spans="2:18" ht="19.899999999999999" customHeight="1" x14ac:dyDescent="0.2">
      <c r="B697" s="4"/>
      <c r="C697" s="2"/>
      <c r="F697" s="6"/>
      <c r="J697" s="4"/>
      <c r="K697" s="2"/>
      <c r="M697" s="3"/>
      <c r="O697" s="2"/>
      <c r="P697" s="2"/>
      <c r="Q697" s="2"/>
      <c r="R697" s="6"/>
    </row>
    <row r="698" spans="2:18" ht="19.899999999999999" customHeight="1" x14ac:dyDescent="0.2">
      <c r="B698" s="4"/>
      <c r="C698" s="2"/>
      <c r="F698" s="6"/>
      <c r="J698" s="4"/>
      <c r="K698" s="2"/>
      <c r="M698" s="3"/>
      <c r="O698" s="2"/>
      <c r="P698" s="2"/>
      <c r="Q698" s="2"/>
      <c r="R698" s="6"/>
    </row>
    <row r="699" spans="2:18" ht="19.899999999999999" customHeight="1" x14ac:dyDescent="0.2">
      <c r="B699" s="4"/>
      <c r="C699" s="2"/>
      <c r="F699" s="6"/>
      <c r="J699" s="4"/>
      <c r="K699" s="2"/>
      <c r="M699" s="3"/>
      <c r="O699" s="2"/>
      <c r="P699" s="2"/>
      <c r="Q699" s="2"/>
      <c r="R699" s="6"/>
    </row>
    <row r="700" spans="2:18" ht="19.899999999999999" customHeight="1" x14ac:dyDescent="0.2">
      <c r="B700" s="4"/>
      <c r="C700" s="2"/>
      <c r="F700" s="6"/>
      <c r="J700" s="4"/>
      <c r="K700" s="2"/>
      <c r="M700" s="3"/>
      <c r="O700" s="2"/>
      <c r="P700" s="2"/>
      <c r="Q700" s="2"/>
      <c r="R700" s="6"/>
    </row>
    <row r="701" spans="2:18" ht="19.899999999999999" customHeight="1" x14ac:dyDescent="0.2">
      <c r="B701" s="4"/>
      <c r="C701" s="2"/>
      <c r="F701" s="6"/>
      <c r="J701" s="4"/>
      <c r="K701" s="2"/>
      <c r="M701" s="3"/>
      <c r="O701" s="2"/>
      <c r="P701" s="2"/>
      <c r="Q701" s="2"/>
      <c r="R701" s="6"/>
    </row>
    <row r="702" spans="2:18" ht="19.899999999999999" customHeight="1" x14ac:dyDescent="0.2">
      <c r="B702" s="4"/>
      <c r="C702" s="2"/>
      <c r="F702" s="6"/>
      <c r="J702" s="4"/>
      <c r="K702" s="2"/>
      <c r="M702" s="3"/>
      <c r="O702" s="2"/>
      <c r="P702" s="2"/>
      <c r="Q702" s="2"/>
      <c r="R702" s="6"/>
    </row>
    <row r="703" spans="2:18" ht="19.899999999999999" customHeight="1" x14ac:dyDescent="0.2">
      <c r="B703" s="4"/>
      <c r="C703" s="2"/>
      <c r="F703" s="6"/>
      <c r="J703" s="4"/>
      <c r="K703" s="2"/>
      <c r="M703" s="3"/>
      <c r="O703" s="2"/>
      <c r="P703" s="2"/>
      <c r="Q703" s="2"/>
      <c r="R703" s="6"/>
    </row>
    <row r="704" spans="2:18" ht="19.899999999999999" customHeight="1" x14ac:dyDescent="0.2">
      <c r="B704" s="4"/>
      <c r="C704" s="2"/>
      <c r="F704" s="6"/>
      <c r="J704" s="4"/>
      <c r="K704" s="2"/>
      <c r="M704" s="3"/>
      <c r="O704" s="2"/>
      <c r="P704" s="2"/>
      <c r="Q704" s="2"/>
      <c r="R704" s="6"/>
    </row>
    <row r="705" spans="2:18" ht="19.899999999999999" customHeight="1" x14ac:dyDescent="0.2">
      <c r="B705" s="4"/>
      <c r="C705" s="2"/>
      <c r="F705" s="6"/>
      <c r="J705" s="4"/>
      <c r="K705" s="2"/>
      <c r="M705" s="3"/>
      <c r="O705" s="2"/>
      <c r="P705" s="2"/>
      <c r="Q705" s="2"/>
      <c r="R705" s="6"/>
    </row>
    <row r="706" spans="2:18" ht="19.899999999999999" customHeight="1" x14ac:dyDescent="0.2">
      <c r="B706" s="4"/>
      <c r="C706" s="2"/>
      <c r="F706" s="6"/>
      <c r="J706" s="4"/>
      <c r="K706" s="2"/>
      <c r="M706" s="3"/>
      <c r="O706" s="2"/>
      <c r="P706" s="2"/>
      <c r="Q706" s="2"/>
      <c r="R706" s="6"/>
    </row>
    <row r="707" spans="2:18" ht="19.899999999999999" customHeight="1" x14ac:dyDescent="0.2">
      <c r="B707" s="4"/>
      <c r="C707" s="2"/>
      <c r="F707" s="6"/>
      <c r="J707" s="4"/>
      <c r="K707" s="2"/>
      <c r="M707" s="3"/>
      <c r="O707" s="2"/>
      <c r="P707" s="2"/>
      <c r="Q707" s="2"/>
      <c r="R707" s="6"/>
    </row>
    <row r="708" spans="2:18" ht="19.899999999999999" customHeight="1" x14ac:dyDescent="0.2">
      <c r="B708" s="4"/>
      <c r="C708" s="2"/>
      <c r="F708" s="6"/>
      <c r="J708" s="4"/>
      <c r="K708" s="2"/>
      <c r="M708" s="3"/>
      <c r="O708" s="2"/>
      <c r="P708" s="2"/>
      <c r="Q708" s="2"/>
      <c r="R708" s="6"/>
    </row>
    <row r="709" spans="2:18" ht="19.899999999999999" customHeight="1" x14ac:dyDescent="0.2">
      <c r="B709" s="4"/>
      <c r="C709" s="2"/>
      <c r="F709" s="6"/>
      <c r="J709" s="4"/>
      <c r="K709" s="2"/>
      <c r="M709" s="3"/>
      <c r="O709" s="2"/>
      <c r="P709" s="2"/>
      <c r="Q709" s="2"/>
      <c r="R709" s="6"/>
    </row>
    <row r="710" spans="2:18" ht="19.899999999999999" customHeight="1" x14ac:dyDescent="0.2">
      <c r="B710" s="4"/>
      <c r="C710" s="2"/>
      <c r="F710" s="6"/>
      <c r="J710" s="4"/>
      <c r="K710" s="2"/>
      <c r="M710" s="3"/>
      <c r="O710" s="2"/>
      <c r="P710" s="2"/>
      <c r="Q710" s="2"/>
      <c r="R710" s="6"/>
    </row>
    <row r="711" spans="2:18" ht="19.899999999999999" customHeight="1" x14ac:dyDescent="0.2">
      <c r="B711" s="4"/>
      <c r="C711" s="2"/>
      <c r="F711" s="6"/>
      <c r="J711" s="4"/>
      <c r="K711" s="2"/>
      <c r="M711" s="3"/>
      <c r="O711" s="2"/>
      <c r="P711" s="2"/>
      <c r="Q711" s="2"/>
      <c r="R711" s="6"/>
    </row>
    <row r="712" spans="2:18" ht="19.899999999999999" customHeight="1" x14ac:dyDescent="0.2">
      <c r="B712" s="4"/>
      <c r="C712" s="2"/>
      <c r="F712" s="6"/>
      <c r="J712" s="4"/>
      <c r="K712" s="2"/>
      <c r="M712" s="3"/>
      <c r="O712" s="2"/>
      <c r="P712" s="2"/>
      <c r="Q712" s="2"/>
      <c r="R712" s="6"/>
    </row>
    <row r="713" spans="2:18" ht="19.899999999999999" customHeight="1" x14ac:dyDescent="0.2">
      <c r="B713" s="4"/>
      <c r="C713" s="2"/>
      <c r="F713" s="6"/>
      <c r="J713" s="4"/>
      <c r="K713" s="2"/>
      <c r="M713" s="3"/>
      <c r="O713" s="2"/>
      <c r="P713" s="2"/>
      <c r="Q713" s="2"/>
      <c r="R713" s="6"/>
    </row>
    <row r="714" spans="2:18" ht="19.899999999999999" customHeight="1" x14ac:dyDescent="0.2">
      <c r="B714" s="4"/>
      <c r="C714" s="2"/>
      <c r="F714" s="6"/>
      <c r="J714" s="4"/>
      <c r="K714" s="2"/>
      <c r="M714" s="3"/>
      <c r="O714" s="2"/>
      <c r="P714" s="2"/>
      <c r="Q714" s="2"/>
      <c r="R714" s="6"/>
    </row>
    <row r="715" spans="2:18" ht="19.899999999999999" customHeight="1" x14ac:dyDescent="0.2">
      <c r="B715" s="4"/>
      <c r="C715" s="2"/>
      <c r="F715" s="6"/>
      <c r="J715" s="4"/>
      <c r="K715" s="2"/>
      <c r="M715" s="3"/>
      <c r="O715" s="2"/>
      <c r="P715" s="2"/>
      <c r="Q715" s="2"/>
      <c r="R715" s="6"/>
    </row>
    <row r="716" spans="2:18" ht="19.899999999999999" customHeight="1" x14ac:dyDescent="0.2">
      <c r="B716" s="4"/>
      <c r="C716" s="2"/>
      <c r="F716" s="6"/>
      <c r="J716" s="4"/>
      <c r="K716" s="2"/>
      <c r="M716" s="3"/>
      <c r="O716" s="2"/>
      <c r="P716" s="2"/>
      <c r="Q716" s="2"/>
      <c r="R716" s="6"/>
    </row>
    <row r="717" spans="2:18" ht="19.899999999999999" customHeight="1" x14ac:dyDescent="0.2">
      <c r="B717" s="4"/>
      <c r="C717" s="2"/>
      <c r="F717" s="6"/>
      <c r="J717" s="4"/>
      <c r="K717" s="2"/>
      <c r="M717" s="3"/>
      <c r="O717" s="2"/>
      <c r="P717" s="2"/>
      <c r="Q717" s="2"/>
      <c r="R717" s="6"/>
    </row>
    <row r="718" spans="2:18" ht="19.899999999999999" customHeight="1" x14ac:dyDescent="0.2">
      <c r="B718" s="4"/>
      <c r="C718" s="2"/>
      <c r="F718" s="6"/>
      <c r="J718" s="4"/>
      <c r="K718" s="2"/>
      <c r="M718" s="3"/>
      <c r="O718" s="2"/>
      <c r="P718" s="2"/>
      <c r="Q718" s="2"/>
      <c r="R718" s="6"/>
    </row>
    <row r="719" spans="2:18" ht="19.899999999999999" customHeight="1" x14ac:dyDescent="0.2">
      <c r="B719" s="4"/>
      <c r="C719" s="2"/>
      <c r="F719" s="6"/>
      <c r="J719" s="4"/>
      <c r="K719" s="2"/>
      <c r="M719" s="3"/>
      <c r="O719" s="2"/>
      <c r="P719" s="2"/>
      <c r="Q719" s="2"/>
      <c r="R719" s="6"/>
    </row>
    <row r="720" spans="2:18" ht="19.899999999999999" customHeight="1" x14ac:dyDescent="0.2">
      <c r="B720" s="4"/>
      <c r="C720" s="2"/>
      <c r="F720" s="6"/>
      <c r="J720" s="4"/>
      <c r="K720" s="2"/>
      <c r="M720" s="3"/>
      <c r="O720" s="2"/>
      <c r="P720" s="2"/>
      <c r="Q720" s="2"/>
      <c r="R720" s="6"/>
    </row>
    <row r="721" spans="2:18" ht="19.899999999999999" customHeight="1" x14ac:dyDescent="0.2">
      <c r="B721" s="4"/>
      <c r="C721" s="2"/>
      <c r="F721" s="6"/>
      <c r="J721" s="4"/>
      <c r="K721" s="2"/>
      <c r="M721" s="3"/>
      <c r="O721" s="2"/>
      <c r="P721" s="2"/>
      <c r="Q721" s="2"/>
      <c r="R721" s="6"/>
    </row>
    <row r="722" spans="2:18" ht="19.899999999999999" customHeight="1" x14ac:dyDescent="0.2">
      <c r="B722" s="4"/>
      <c r="C722" s="2"/>
      <c r="F722" s="6"/>
      <c r="J722" s="4"/>
      <c r="K722" s="2"/>
      <c r="M722" s="3"/>
      <c r="O722" s="2"/>
      <c r="P722" s="2"/>
      <c r="Q722" s="2"/>
      <c r="R722" s="6"/>
    </row>
    <row r="723" spans="2:18" ht="19.899999999999999" customHeight="1" x14ac:dyDescent="0.2">
      <c r="B723" s="4"/>
      <c r="C723" s="2"/>
      <c r="F723" s="6"/>
      <c r="J723" s="4"/>
      <c r="K723" s="2"/>
      <c r="M723" s="3"/>
      <c r="O723" s="2"/>
      <c r="P723" s="2"/>
      <c r="Q723" s="2"/>
      <c r="R723" s="6"/>
    </row>
    <row r="724" spans="2:18" ht="19.899999999999999" customHeight="1" x14ac:dyDescent="0.2">
      <c r="B724" s="4"/>
      <c r="C724" s="2"/>
      <c r="F724" s="6"/>
      <c r="J724" s="4"/>
      <c r="K724" s="2"/>
      <c r="M724" s="3"/>
      <c r="O724" s="2"/>
      <c r="P724" s="2"/>
      <c r="Q724" s="2"/>
      <c r="R724" s="6"/>
    </row>
    <row r="725" spans="2:18" ht="19.899999999999999" customHeight="1" x14ac:dyDescent="0.2">
      <c r="B725" s="4"/>
      <c r="C725" s="2"/>
      <c r="F725" s="6"/>
      <c r="J725" s="4"/>
      <c r="K725" s="2"/>
      <c r="M725" s="3"/>
      <c r="O725" s="2"/>
      <c r="P725" s="2"/>
      <c r="Q725" s="2"/>
      <c r="R725" s="6"/>
    </row>
    <row r="726" spans="2:18" ht="19.899999999999999" customHeight="1" x14ac:dyDescent="0.2">
      <c r="B726" s="4"/>
      <c r="C726" s="2"/>
      <c r="F726" s="6"/>
      <c r="J726" s="4"/>
      <c r="K726" s="2"/>
      <c r="M726" s="3"/>
      <c r="O726" s="2"/>
      <c r="P726" s="2"/>
      <c r="Q726" s="2"/>
      <c r="R726" s="6"/>
    </row>
    <row r="727" spans="2:18" ht="19.899999999999999" customHeight="1" x14ac:dyDescent="0.2">
      <c r="B727" s="4"/>
      <c r="C727" s="2"/>
      <c r="F727" s="6"/>
      <c r="J727" s="4"/>
      <c r="K727" s="2"/>
      <c r="M727" s="3"/>
      <c r="O727" s="2"/>
      <c r="P727" s="2"/>
      <c r="Q727" s="2"/>
      <c r="R727" s="6"/>
    </row>
    <row r="728" spans="2:18" ht="19.899999999999999" customHeight="1" x14ac:dyDescent="0.2">
      <c r="B728" s="4"/>
      <c r="C728" s="2"/>
      <c r="F728" s="6"/>
      <c r="J728" s="4"/>
      <c r="K728" s="2"/>
      <c r="M728" s="3"/>
      <c r="O728" s="2"/>
      <c r="P728" s="2"/>
      <c r="Q728" s="2"/>
      <c r="R728" s="6"/>
    </row>
    <row r="729" spans="2:18" ht="19.899999999999999" customHeight="1" x14ac:dyDescent="0.2">
      <c r="B729" s="4"/>
      <c r="C729" s="2"/>
      <c r="F729" s="6"/>
      <c r="J729" s="4"/>
      <c r="K729" s="2"/>
      <c r="M729" s="3"/>
      <c r="O729" s="2"/>
      <c r="P729" s="2"/>
      <c r="Q729" s="2"/>
      <c r="R729" s="6"/>
    </row>
    <row r="730" spans="2:18" ht="19.899999999999999" customHeight="1" x14ac:dyDescent="0.2">
      <c r="B730" s="4"/>
      <c r="C730" s="2"/>
      <c r="F730" s="6"/>
      <c r="J730" s="4"/>
      <c r="K730" s="2"/>
      <c r="M730" s="3"/>
      <c r="O730" s="2"/>
      <c r="P730" s="2"/>
      <c r="Q730" s="2"/>
      <c r="R730" s="6"/>
    </row>
    <row r="731" spans="2:18" ht="19.899999999999999" customHeight="1" x14ac:dyDescent="0.2">
      <c r="B731" s="4"/>
      <c r="C731" s="2"/>
      <c r="F731" s="6"/>
      <c r="J731" s="4"/>
      <c r="K731" s="2"/>
      <c r="M731" s="3"/>
      <c r="O731" s="2"/>
      <c r="P731" s="2"/>
      <c r="Q731" s="2"/>
      <c r="R731" s="6"/>
    </row>
    <row r="732" spans="2:18" ht="19.899999999999999" customHeight="1" x14ac:dyDescent="0.2">
      <c r="B732" s="4"/>
      <c r="C732" s="2"/>
      <c r="F732" s="6"/>
      <c r="J732" s="4"/>
      <c r="K732" s="2"/>
      <c r="M732" s="3"/>
      <c r="O732" s="2"/>
      <c r="P732" s="2"/>
      <c r="Q732" s="2"/>
      <c r="R732" s="6"/>
    </row>
    <row r="733" spans="2:18" ht="19.899999999999999" customHeight="1" x14ac:dyDescent="0.2">
      <c r="B733" s="4"/>
      <c r="C733" s="2"/>
      <c r="F733" s="6"/>
      <c r="J733" s="4"/>
      <c r="K733" s="2"/>
      <c r="M733" s="3"/>
      <c r="O733" s="2"/>
      <c r="P733" s="2"/>
      <c r="Q733" s="2"/>
      <c r="R733" s="6"/>
    </row>
    <row r="734" spans="2:18" ht="19.899999999999999" customHeight="1" x14ac:dyDescent="0.2">
      <c r="B734" s="4"/>
      <c r="C734" s="2"/>
      <c r="F734" s="6"/>
      <c r="J734" s="4"/>
      <c r="K734" s="2"/>
      <c r="M734" s="3"/>
      <c r="O734" s="2"/>
      <c r="P734" s="2"/>
      <c r="Q734" s="2"/>
      <c r="R734" s="6"/>
    </row>
    <row r="735" spans="2:18" ht="19.899999999999999" customHeight="1" x14ac:dyDescent="0.2">
      <c r="B735" s="4"/>
      <c r="C735" s="2"/>
      <c r="F735" s="6"/>
      <c r="J735" s="4"/>
      <c r="K735" s="2"/>
      <c r="M735" s="3"/>
      <c r="O735" s="2"/>
      <c r="P735" s="2"/>
      <c r="Q735" s="2"/>
      <c r="R735" s="6"/>
    </row>
    <row r="736" spans="2:18" ht="19.899999999999999" customHeight="1" x14ac:dyDescent="0.2">
      <c r="B736" s="4"/>
      <c r="C736" s="2"/>
      <c r="F736" s="6"/>
      <c r="J736" s="4"/>
      <c r="K736" s="2"/>
      <c r="M736" s="3"/>
      <c r="O736" s="2"/>
      <c r="P736" s="2"/>
      <c r="Q736" s="2"/>
      <c r="R736" s="6"/>
    </row>
    <row r="737" spans="2:18" ht="19.899999999999999" customHeight="1" x14ac:dyDescent="0.2">
      <c r="B737" s="4"/>
      <c r="C737" s="2"/>
      <c r="F737" s="6"/>
      <c r="J737" s="4"/>
      <c r="K737" s="2"/>
      <c r="M737" s="3"/>
      <c r="O737" s="2"/>
      <c r="P737" s="2"/>
      <c r="Q737" s="2"/>
      <c r="R737" s="6"/>
    </row>
    <row r="738" spans="2:18" ht="19.899999999999999" customHeight="1" x14ac:dyDescent="0.2">
      <c r="B738" s="4"/>
      <c r="C738" s="2"/>
      <c r="F738" s="6"/>
      <c r="J738" s="4"/>
      <c r="K738" s="2"/>
      <c r="M738" s="3"/>
      <c r="O738" s="2"/>
      <c r="P738" s="2"/>
      <c r="Q738" s="2"/>
      <c r="R738" s="6"/>
    </row>
    <row r="739" spans="2:18" ht="19.899999999999999" customHeight="1" x14ac:dyDescent="0.2">
      <c r="B739" s="4"/>
      <c r="C739" s="2"/>
      <c r="F739" s="6"/>
      <c r="J739" s="4"/>
      <c r="K739" s="2"/>
      <c r="M739" s="3"/>
      <c r="O739" s="2"/>
      <c r="P739" s="2"/>
      <c r="Q739" s="2"/>
      <c r="R739" s="6"/>
    </row>
    <row r="740" spans="2:18" ht="19.899999999999999" customHeight="1" x14ac:dyDescent="0.2">
      <c r="B740" s="4"/>
      <c r="C740" s="2"/>
      <c r="F740" s="6"/>
      <c r="J740" s="4"/>
      <c r="K740" s="2"/>
      <c r="M740" s="3"/>
      <c r="O740" s="2"/>
      <c r="P740" s="2"/>
      <c r="Q740" s="2"/>
      <c r="R740" s="6"/>
    </row>
    <row r="741" spans="2:18" ht="19.899999999999999" customHeight="1" x14ac:dyDescent="0.2">
      <c r="B741" s="4"/>
      <c r="C741" s="2"/>
      <c r="F741" s="6"/>
      <c r="J741" s="4"/>
      <c r="K741" s="2"/>
      <c r="M741" s="3"/>
      <c r="O741" s="2"/>
      <c r="P741" s="2"/>
      <c r="Q741" s="2"/>
      <c r="R741" s="6"/>
    </row>
    <row r="742" spans="2:18" ht="19.899999999999999" customHeight="1" x14ac:dyDescent="0.2">
      <c r="B742" s="4"/>
      <c r="C742" s="2"/>
      <c r="F742" s="6"/>
      <c r="J742" s="4"/>
      <c r="K742" s="2"/>
      <c r="M742" s="3"/>
      <c r="O742" s="2"/>
      <c r="P742" s="2"/>
      <c r="Q742" s="2"/>
      <c r="R742" s="6"/>
    </row>
    <row r="743" spans="2:18" ht="19.899999999999999" customHeight="1" x14ac:dyDescent="0.2">
      <c r="B743" s="4"/>
      <c r="C743" s="2"/>
      <c r="F743" s="6"/>
      <c r="J743" s="4"/>
      <c r="K743" s="2"/>
      <c r="M743" s="3"/>
      <c r="O743" s="2"/>
      <c r="P743" s="2"/>
      <c r="Q743" s="2"/>
      <c r="R743" s="6"/>
    </row>
    <row r="744" spans="2:18" ht="19.899999999999999" customHeight="1" x14ac:dyDescent="0.2">
      <c r="B744" s="4"/>
      <c r="C744" s="2"/>
      <c r="F744" s="6"/>
      <c r="J744" s="4"/>
      <c r="K744" s="2"/>
      <c r="M744" s="3"/>
      <c r="O744" s="2"/>
      <c r="P744" s="2"/>
      <c r="Q744" s="2"/>
      <c r="R744" s="6"/>
    </row>
    <row r="745" spans="2:18" ht="19.899999999999999" customHeight="1" x14ac:dyDescent="0.2">
      <c r="B745" s="4"/>
      <c r="C745" s="2"/>
      <c r="F745" s="6"/>
      <c r="J745" s="4"/>
      <c r="K745" s="2"/>
      <c r="M745" s="3"/>
      <c r="O745" s="2"/>
      <c r="P745" s="2"/>
      <c r="Q745" s="2"/>
      <c r="R745" s="6"/>
    </row>
    <row r="746" spans="2:18" ht="19.899999999999999" customHeight="1" x14ac:dyDescent="0.2">
      <c r="B746" s="4"/>
      <c r="C746" s="2"/>
      <c r="F746" s="6"/>
      <c r="J746" s="4"/>
      <c r="K746" s="2"/>
      <c r="M746" s="3"/>
      <c r="O746" s="2"/>
      <c r="P746" s="2"/>
      <c r="Q746" s="2"/>
      <c r="R746" s="6"/>
    </row>
    <row r="747" spans="2:18" ht="19.899999999999999" customHeight="1" x14ac:dyDescent="0.2">
      <c r="B747" s="4"/>
      <c r="C747" s="2"/>
      <c r="F747" s="6"/>
      <c r="J747" s="4"/>
      <c r="K747" s="2"/>
      <c r="M747" s="3"/>
      <c r="O747" s="2"/>
      <c r="P747" s="2"/>
      <c r="Q747" s="2"/>
      <c r="R747" s="6"/>
    </row>
    <row r="748" spans="2:18" ht="19.899999999999999" customHeight="1" x14ac:dyDescent="0.2">
      <c r="B748" s="4"/>
      <c r="C748" s="2"/>
      <c r="F748" s="6"/>
      <c r="J748" s="4"/>
      <c r="K748" s="2"/>
      <c r="M748" s="3"/>
      <c r="O748" s="2"/>
      <c r="P748" s="2"/>
      <c r="Q748" s="2"/>
      <c r="R748" s="6"/>
    </row>
    <row r="749" spans="2:18" ht="19.899999999999999" customHeight="1" x14ac:dyDescent="0.2">
      <c r="B749" s="4"/>
      <c r="C749" s="2"/>
      <c r="F749" s="6"/>
      <c r="J749" s="4"/>
      <c r="K749" s="2"/>
      <c r="M749" s="3"/>
      <c r="O749" s="2"/>
      <c r="P749" s="2"/>
      <c r="Q749" s="2"/>
      <c r="R749" s="6"/>
    </row>
    <row r="750" spans="2:18" ht="19.899999999999999" customHeight="1" x14ac:dyDescent="0.2">
      <c r="B750" s="4"/>
      <c r="C750" s="2"/>
      <c r="F750" s="6"/>
      <c r="J750" s="4"/>
      <c r="K750" s="2"/>
      <c r="M750" s="3"/>
      <c r="O750" s="2"/>
      <c r="P750" s="2"/>
      <c r="Q750" s="2"/>
      <c r="R750" s="6"/>
    </row>
    <row r="751" spans="2:18" ht="19.899999999999999" customHeight="1" x14ac:dyDescent="0.2">
      <c r="B751" s="4"/>
      <c r="C751" s="2"/>
      <c r="F751" s="6"/>
      <c r="J751" s="4"/>
      <c r="K751" s="2"/>
      <c r="M751" s="3"/>
      <c r="O751" s="2"/>
      <c r="P751" s="2"/>
      <c r="Q751" s="2"/>
      <c r="R751" s="6"/>
    </row>
    <row r="752" spans="2:18" ht="19.899999999999999" customHeight="1" x14ac:dyDescent="0.2">
      <c r="B752" s="4"/>
      <c r="C752" s="2"/>
      <c r="F752" s="6"/>
      <c r="J752" s="4"/>
      <c r="K752" s="2"/>
      <c r="M752" s="3"/>
      <c r="O752" s="2"/>
      <c r="P752" s="2"/>
      <c r="Q752" s="2"/>
      <c r="R752" s="6"/>
    </row>
    <row r="753" spans="2:18" ht="19.899999999999999" customHeight="1" x14ac:dyDescent="0.2">
      <c r="B753" s="4"/>
      <c r="C753" s="2"/>
      <c r="F753" s="6"/>
      <c r="J753" s="4"/>
      <c r="K753" s="2"/>
      <c r="M753" s="3"/>
      <c r="O753" s="2"/>
      <c r="P753" s="2"/>
      <c r="Q753" s="2"/>
      <c r="R753" s="6"/>
    </row>
    <row r="754" spans="2:18" ht="19.899999999999999" customHeight="1" x14ac:dyDescent="0.2">
      <c r="B754" s="4"/>
      <c r="C754" s="2"/>
      <c r="F754" s="6"/>
      <c r="J754" s="4"/>
      <c r="K754" s="2"/>
      <c r="M754" s="3"/>
      <c r="O754" s="2"/>
      <c r="P754" s="2"/>
      <c r="Q754" s="2"/>
      <c r="R754" s="6"/>
    </row>
    <row r="755" spans="2:18" ht="19.899999999999999" customHeight="1" x14ac:dyDescent="0.2">
      <c r="B755" s="4"/>
      <c r="C755" s="2"/>
      <c r="F755" s="6"/>
      <c r="J755" s="4"/>
      <c r="K755" s="2"/>
      <c r="M755" s="3"/>
      <c r="O755" s="2"/>
      <c r="P755" s="2"/>
      <c r="Q755" s="2"/>
      <c r="R755" s="6"/>
    </row>
    <row r="756" spans="2:18" ht="19.899999999999999" customHeight="1" x14ac:dyDescent="0.2">
      <c r="B756" s="4"/>
      <c r="C756" s="2"/>
      <c r="F756" s="6"/>
      <c r="J756" s="4"/>
      <c r="K756" s="2"/>
      <c r="M756" s="3"/>
      <c r="O756" s="2"/>
      <c r="P756" s="2"/>
      <c r="Q756" s="2"/>
      <c r="R756" s="6"/>
    </row>
    <row r="757" spans="2:18" ht="19.899999999999999" customHeight="1" x14ac:dyDescent="0.2">
      <c r="B757" s="4"/>
      <c r="C757" s="2"/>
      <c r="F757" s="6"/>
      <c r="J757" s="4"/>
      <c r="K757" s="2"/>
      <c r="M757" s="3"/>
      <c r="O757" s="2"/>
      <c r="P757" s="2"/>
      <c r="Q757" s="2"/>
      <c r="R757" s="6"/>
    </row>
    <row r="758" spans="2:18" ht="19.899999999999999" customHeight="1" x14ac:dyDescent="0.2">
      <c r="B758" s="4"/>
      <c r="C758" s="2"/>
      <c r="F758" s="6"/>
      <c r="J758" s="4"/>
      <c r="K758" s="2"/>
      <c r="M758" s="3"/>
      <c r="O758" s="2"/>
      <c r="P758" s="2"/>
      <c r="Q758" s="2"/>
      <c r="R758" s="6"/>
    </row>
    <row r="759" spans="2:18" ht="19.899999999999999" customHeight="1" x14ac:dyDescent="0.2">
      <c r="B759" s="4"/>
      <c r="C759" s="2"/>
      <c r="F759" s="6"/>
      <c r="J759" s="4"/>
      <c r="K759" s="2"/>
      <c r="M759" s="3"/>
      <c r="O759" s="2"/>
      <c r="P759" s="2"/>
      <c r="Q759" s="2"/>
      <c r="R759" s="6"/>
    </row>
    <row r="760" spans="2:18" ht="19.899999999999999" customHeight="1" x14ac:dyDescent="0.2">
      <c r="B760" s="4"/>
      <c r="C760" s="2"/>
      <c r="F760" s="6"/>
      <c r="J760" s="4"/>
      <c r="K760" s="2"/>
      <c r="M760" s="3"/>
      <c r="O760" s="2"/>
      <c r="P760" s="2"/>
      <c r="Q760" s="2"/>
      <c r="R760" s="6"/>
    </row>
    <row r="761" spans="2:18" ht="19.899999999999999" customHeight="1" x14ac:dyDescent="0.2">
      <c r="B761" s="4"/>
      <c r="C761" s="2"/>
      <c r="F761" s="6"/>
      <c r="J761" s="4"/>
      <c r="K761" s="2"/>
      <c r="M761" s="3"/>
      <c r="O761" s="2"/>
      <c r="P761" s="2"/>
      <c r="Q761" s="2"/>
      <c r="R761" s="6"/>
    </row>
    <row r="762" spans="2:18" ht="19.899999999999999" customHeight="1" x14ac:dyDescent="0.2">
      <c r="B762" s="4"/>
      <c r="C762" s="2"/>
      <c r="F762" s="6"/>
      <c r="J762" s="4"/>
      <c r="K762" s="2"/>
      <c r="M762" s="3"/>
      <c r="O762" s="2"/>
      <c r="P762" s="2"/>
      <c r="Q762" s="2"/>
      <c r="R762" s="6"/>
    </row>
    <row r="763" spans="2:18" ht="19.899999999999999" customHeight="1" x14ac:dyDescent="0.2">
      <c r="B763" s="4"/>
      <c r="C763" s="2"/>
      <c r="F763" s="6"/>
      <c r="J763" s="4"/>
      <c r="K763" s="2"/>
      <c r="M763" s="3"/>
      <c r="O763" s="2"/>
      <c r="P763" s="2"/>
      <c r="Q763" s="2"/>
      <c r="R763" s="6"/>
    </row>
    <row r="764" spans="2:18" ht="19.899999999999999" customHeight="1" x14ac:dyDescent="0.2">
      <c r="B764" s="4"/>
      <c r="C764" s="2"/>
      <c r="F764" s="6"/>
      <c r="J764" s="4"/>
      <c r="K764" s="2"/>
      <c r="M764" s="3"/>
      <c r="O764" s="2"/>
      <c r="P764" s="2"/>
      <c r="Q764" s="2"/>
      <c r="R764" s="6"/>
    </row>
    <row r="765" spans="2:18" ht="19.899999999999999" customHeight="1" x14ac:dyDescent="0.2">
      <c r="B765" s="4"/>
      <c r="C765" s="2"/>
      <c r="F765" s="6"/>
      <c r="J765" s="4"/>
      <c r="K765" s="2"/>
      <c r="M765" s="3"/>
      <c r="O765" s="2"/>
      <c r="P765" s="2"/>
      <c r="Q765" s="2"/>
      <c r="R765" s="6"/>
    </row>
    <row r="766" spans="2:18" ht="19.899999999999999" customHeight="1" x14ac:dyDescent="0.2">
      <c r="B766" s="4"/>
      <c r="C766" s="2"/>
      <c r="F766" s="6"/>
      <c r="J766" s="4"/>
      <c r="K766" s="2"/>
      <c r="M766" s="3"/>
      <c r="O766" s="2"/>
      <c r="P766" s="2"/>
      <c r="Q766" s="2"/>
      <c r="R766" s="6"/>
    </row>
    <row r="767" spans="2:18" ht="19.899999999999999" customHeight="1" x14ac:dyDescent="0.2">
      <c r="B767" s="4"/>
      <c r="C767" s="2"/>
      <c r="F767" s="6"/>
      <c r="J767" s="4"/>
      <c r="K767" s="2"/>
      <c r="M767" s="3"/>
      <c r="O767" s="2"/>
      <c r="P767" s="2"/>
      <c r="Q767" s="2"/>
      <c r="R767" s="6"/>
    </row>
    <row r="768" spans="2:18" ht="19.899999999999999" customHeight="1" x14ac:dyDescent="0.2">
      <c r="B768" s="4"/>
      <c r="C768" s="2"/>
      <c r="F768" s="6"/>
      <c r="J768" s="4"/>
      <c r="K768" s="2"/>
      <c r="M768" s="3"/>
      <c r="O768" s="2"/>
      <c r="P768" s="2"/>
      <c r="Q768" s="2"/>
      <c r="R768" s="6"/>
    </row>
    <row r="769" spans="2:18" ht="19.899999999999999" customHeight="1" x14ac:dyDescent="0.2">
      <c r="B769" s="4"/>
      <c r="C769" s="2"/>
      <c r="F769" s="6"/>
      <c r="J769" s="4"/>
      <c r="K769" s="2"/>
      <c r="M769" s="3"/>
      <c r="O769" s="2"/>
      <c r="P769" s="2"/>
      <c r="Q769" s="2"/>
      <c r="R769" s="6"/>
    </row>
    <row r="770" spans="2:18" ht="19.899999999999999" customHeight="1" x14ac:dyDescent="0.2">
      <c r="B770" s="4"/>
      <c r="C770" s="2"/>
      <c r="F770" s="6"/>
      <c r="J770" s="4"/>
      <c r="K770" s="2"/>
      <c r="M770" s="3"/>
      <c r="O770" s="2"/>
      <c r="P770" s="2"/>
      <c r="Q770" s="2"/>
      <c r="R770" s="6"/>
    </row>
    <row r="771" spans="2:18" ht="19.899999999999999" customHeight="1" x14ac:dyDescent="0.2">
      <c r="B771" s="4"/>
      <c r="C771" s="2"/>
      <c r="F771" s="6"/>
      <c r="J771" s="4"/>
      <c r="K771" s="2"/>
      <c r="M771" s="3"/>
      <c r="O771" s="2"/>
      <c r="P771" s="2"/>
      <c r="Q771" s="2"/>
      <c r="R771" s="6"/>
    </row>
    <row r="772" spans="2:18" ht="19.899999999999999" customHeight="1" x14ac:dyDescent="0.2">
      <c r="B772" s="4"/>
      <c r="C772" s="2"/>
      <c r="F772" s="6"/>
      <c r="J772" s="4"/>
      <c r="K772" s="2"/>
      <c r="M772" s="3"/>
      <c r="O772" s="2"/>
      <c r="P772" s="2"/>
      <c r="Q772" s="2"/>
      <c r="R772" s="6"/>
    </row>
    <row r="773" spans="2:18" ht="19.899999999999999" customHeight="1" x14ac:dyDescent="0.2">
      <c r="B773" s="4"/>
      <c r="C773" s="2"/>
      <c r="F773" s="6"/>
      <c r="J773" s="4"/>
      <c r="K773" s="2"/>
      <c r="M773" s="3"/>
      <c r="O773" s="2"/>
      <c r="P773" s="2"/>
      <c r="Q773" s="2"/>
      <c r="R773" s="6"/>
    </row>
    <row r="774" spans="2:18" ht="19.899999999999999" customHeight="1" x14ac:dyDescent="0.2">
      <c r="B774" s="4"/>
      <c r="C774" s="2"/>
      <c r="F774" s="6"/>
      <c r="J774" s="4"/>
      <c r="K774" s="2"/>
      <c r="M774" s="3"/>
      <c r="O774" s="2"/>
      <c r="P774" s="2"/>
      <c r="Q774" s="2"/>
      <c r="R774" s="6"/>
    </row>
    <row r="775" spans="2:18" ht="19.899999999999999" customHeight="1" x14ac:dyDescent="0.2">
      <c r="B775" s="4"/>
      <c r="C775" s="2"/>
      <c r="F775" s="6"/>
      <c r="J775" s="4"/>
      <c r="K775" s="2"/>
      <c r="M775" s="3"/>
      <c r="O775" s="2"/>
      <c r="P775" s="2"/>
      <c r="Q775" s="2"/>
      <c r="R775" s="6"/>
    </row>
    <row r="776" spans="2:18" ht="19.899999999999999" customHeight="1" x14ac:dyDescent="0.2">
      <c r="B776" s="4"/>
      <c r="C776" s="2"/>
      <c r="F776" s="6"/>
      <c r="J776" s="4"/>
      <c r="K776" s="2"/>
      <c r="M776" s="3"/>
      <c r="O776" s="2"/>
      <c r="P776" s="2"/>
      <c r="Q776" s="2"/>
      <c r="R776" s="6"/>
    </row>
    <row r="777" spans="2:18" ht="19.899999999999999" customHeight="1" x14ac:dyDescent="0.2">
      <c r="B777" s="4"/>
      <c r="C777" s="2"/>
      <c r="F777" s="6"/>
      <c r="J777" s="4"/>
      <c r="K777" s="2"/>
      <c r="M777" s="3"/>
      <c r="O777" s="2"/>
      <c r="P777" s="2"/>
      <c r="Q777" s="2"/>
      <c r="R777" s="6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6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6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6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6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6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6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6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6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6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6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6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6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6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6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6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6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6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6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6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6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6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6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6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6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6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6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6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6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6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6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6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6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6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6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6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6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6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6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6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6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6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6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6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6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6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6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6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6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6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6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6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6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6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6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6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6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6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6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6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6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6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6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6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6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6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6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6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6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6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6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6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6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6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6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6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6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6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6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6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6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6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6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6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6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6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6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6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6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6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6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6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6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6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6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6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6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6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6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6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6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6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6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6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6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6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6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6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6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6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6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6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6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6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6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6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6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6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6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6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6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6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6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6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6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6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6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6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6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6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6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6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6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6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6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6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6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6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6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6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6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6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6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6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6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6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6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6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6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6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6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6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6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6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6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6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6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6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6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6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6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6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6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6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6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6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6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6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6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6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6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6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6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6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6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6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6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6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6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6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6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6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6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6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6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6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6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6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6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6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6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6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6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6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6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6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6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6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6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6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6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6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6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6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6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6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6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6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6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6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6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6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6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6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6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6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6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6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6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6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6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6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6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6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6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6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6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6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6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6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6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6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6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6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6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6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6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6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6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6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6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6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6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6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6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6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6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6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6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6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6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6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6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6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6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6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6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6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6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6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6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6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6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6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6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6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6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6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6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6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6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6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6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6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6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6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6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6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6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6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6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6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6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6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6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6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6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6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6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6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6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6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6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6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6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6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6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6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6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6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6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6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6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6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6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6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6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6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6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6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6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6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6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6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6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6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6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6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6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6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6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6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6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6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6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6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6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6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6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6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6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6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6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6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6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6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6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6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6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6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6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6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6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6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6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6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6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6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6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6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6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6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6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6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6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6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6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6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6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6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6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6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6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6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6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6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6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6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6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6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6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6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6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6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6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6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6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6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6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6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6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6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6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6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6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6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6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6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6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6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6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6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6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6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6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6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6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6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6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6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6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6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6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6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6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6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6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6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6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6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6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6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6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6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6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6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6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6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6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6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6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6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6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6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6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6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6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6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6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6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6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6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6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6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6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6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6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6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6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6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6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6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6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6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6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6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6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6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6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6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6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6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6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6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6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6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6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6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6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6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6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6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6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6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6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6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6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6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6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6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6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6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6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6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6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6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6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6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6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6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6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6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6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6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6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6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6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6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6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6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6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6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6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6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6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6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6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6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6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6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6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6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6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6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6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6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6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6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6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6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6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6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6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6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6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6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6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6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6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6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6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6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6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6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6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6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6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6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6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6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6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6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6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6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6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6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6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6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6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6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6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6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6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6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6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6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6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6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6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6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6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6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6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6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6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6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6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6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6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6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6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6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6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6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6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6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6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6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6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6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6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6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6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6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6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6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6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6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6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6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6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6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6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6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6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6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6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6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6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6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6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6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6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6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6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6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6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6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6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6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6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6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6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6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6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6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6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6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6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6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6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6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6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6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6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6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6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6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6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6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6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6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6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6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6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6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6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6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6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6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6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6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6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6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6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6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6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6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6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6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6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6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6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6"/>
    </row>
  </sheetData>
  <mergeCells count="13">
    <mergeCell ref="K29:L29"/>
    <mergeCell ref="K30:L30"/>
    <mergeCell ref="K19:L19"/>
    <mergeCell ref="C29:D29"/>
    <mergeCell ref="C30:D30"/>
    <mergeCell ref="G19:H19"/>
    <mergeCell ref="G29:H29"/>
    <mergeCell ref="G30:H30"/>
    <mergeCell ref="N15:P15"/>
    <mergeCell ref="B26:D26"/>
    <mergeCell ref="F26:H26"/>
    <mergeCell ref="J26:L26"/>
    <mergeCell ref="N26:P26"/>
  </mergeCells>
  <pageMargins left="0.7" right="0.7" top="0.75" bottom="0.75" header="0.3" footer="0.3"/>
  <pageSetup paperSize="6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1.034</v>
      </c>
      <c r="D16" s="44">
        <v>1.0069999999999999</v>
      </c>
      <c r="E16" s="12" t="s">
        <v>88</v>
      </c>
      <c r="F16" s="39" t="s">
        <v>83</v>
      </c>
      <c r="G16" s="46">
        <f>G17*G18</f>
        <v>6.3784381417182203</v>
      </c>
      <c r="H16" s="47">
        <f>H17*H18</f>
        <v>0.80192062155678723</v>
      </c>
      <c r="I16" s="12" t="s">
        <v>71</v>
      </c>
      <c r="J16" s="39" t="s">
        <v>83</v>
      </c>
      <c r="K16" s="46">
        <f>K17*K18</f>
        <v>11.483898080144145</v>
      </c>
      <c r="L16" s="47">
        <f>L17*L18</f>
        <v>15.735324663842668</v>
      </c>
      <c r="M16" s="12" t="s">
        <v>71</v>
      </c>
      <c r="N16" s="39" t="s">
        <v>86</v>
      </c>
      <c r="O16" s="55">
        <f>MAX(Q34:Q1960)*3.6/G19*-1*(18/14)</f>
        <v>3.7854785578417571</v>
      </c>
      <c r="P16" s="25" t="s">
        <v>16</v>
      </c>
      <c r="Q16" s="55">
        <f>MAX(Q34:Q1960)*3.6/G29*-1*(18/14)</f>
        <v>3.5624586154641502</v>
      </c>
    </row>
    <row r="17" spans="2:32" ht="19.899999999999999" customHeight="1" x14ac:dyDescent="0.2">
      <c r="B17" s="39" t="s">
        <v>45</v>
      </c>
      <c r="C17" s="45">
        <v>75.7</v>
      </c>
      <c r="D17" s="45">
        <v>75.900000000000006</v>
      </c>
      <c r="E17" s="12" t="s">
        <v>87</v>
      </c>
      <c r="F17" s="39" t="s">
        <v>84</v>
      </c>
      <c r="G17" s="46">
        <f>(1.3552*L34/1000^2+183.73*L34/1000)/1000/18*(18+61)</f>
        <v>6.3784381417182203</v>
      </c>
      <c r="H17" s="47">
        <f>(1.3552*(MIN(L34:L2002)/1000)^2+183.73*(MIN(L34:L2002)/1000))/1000/18*(18+61)</f>
        <v>0.83359731970560003</v>
      </c>
      <c r="I17" s="12" t="s">
        <v>91</v>
      </c>
      <c r="J17" s="39" t="s">
        <v>84</v>
      </c>
      <c r="K17" s="46">
        <f>(1.3552*E34/1000^2+183.73*E34/1000)/1000/18*(18+61)</f>
        <v>11.160250806748442</v>
      </c>
      <c r="L17" s="47">
        <f>(1.3552*MAX(E34:E1002)/1000^2+183.73*(MAX(E34:E1002)/1000))/1000/18*(18+61)</f>
        <v>14.692179891543109</v>
      </c>
      <c r="M17" s="12" t="s">
        <v>91</v>
      </c>
      <c r="N17" s="25"/>
      <c r="O17" s="46">
        <f>O16/3.6</f>
        <v>1.0515218216227102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0.96199999999999997</v>
      </c>
      <c r="I18" s="12" t="s">
        <v>88</v>
      </c>
      <c r="J18" s="39" t="s">
        <v>85</v>
      </c>
      <c r="K18" s="44">
        <v>1.0289999999999999</v>
      </c>
      <c r="L18" s="48">
        <v>1.071</v>
      </c>
      <c r="M18" s="12" t="s">
        <v>88</v>
      </c>
      <c r="N18" s="39" t="s">
        <v>18</v>
      </c>
      <c r="O18" s="43">
        <f>(G19/18*96485)*-1</f>
        <v>6810.7632016807074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-1.2705989286443771</v>
      </c>
      <c r="H19" s="80"/>
      <c r="I19" s="12" t="s">
        <v>71</v>
      </c>
      <c r="J19" s="39" t="s">
        <v>72</v>
      </c>
      <c r="K19" s="80">
        <f>L16/(18+61)*18-K16/(18+61)*18</f>
        <v>0.96867947476675198</v>
      </c>
      <c r="L19" s="80"/>
      <c r="M19" s="12" t="s">
        <v>71</v>
      </c>
      <c r="N19" s="39" t="s">
        <v>19</v>
      </c>
      <c r="O19" s="43">
        <f>MAX(R33:R1048576)*10</f>
        <v>9330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0.72998533780071895</v>
      </c>
      <c r="P20" s="25"/>
      <c r="Q20" s="49">
        <f>(G29*-1/18*96485)/O19</f>
        <v>0.77568447582469924</v>
      </c>
    </row>
    <row r="21" spans="2:32" ht="19.899999999999999" customHeight="1" x14ac:dyDescent="0.2">
      <c r="B21" s="9" t="s">
        <v>82</v>
      </c>
      <c r="C21" s="42">
        <v>8.02</v>
      </c>
      <c r="D21" s="44">
        <v>7.89</v>
      </c>
      <c r="E21" s="25"/>
      <c r="F21" s="9" t="s">
        <v>82</v>
      </c>
      <c r="G21" s="42">
        <v>7.84</v>
      </c>
      <c r="H21" s="42">
        <v>7.84</v>
      </c>
      <c r="I21" s="25"/>
      <c r="J21" s="9" t="s">
        <v>82</v>
      </c>
      <c r="K21" s="42">
        <v>8.19</v>
      </c>
      <c r="L21" s="42">
        <v>8.26</v>
      </c>
      <c r="M21" s="25"/>
      <c r="N21" s="39" t="s">
        <v>21</v>
      </c>
      <c r="O21" s="49">
        <f>ABS(K19/G19)</f>
        <v>0.76238020741938772</v>
      </c>
      <c r="P21" s="25"/>
      <c r="Q21" s="49">
        <f>K29/G29*-1</f>
        <v>0.84602434410602756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0.86931011931377822</v>
      </c>
      <c r="P22" s="25"/>
      <c r="Q22" s="49">
        <f>1-H28/G28</f>
        <v>0.92793264604810999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1.3164739884393064</v>
      </c>
      <c r="P23" s="25"/>
      <c r="Q23" s="50">
        <f>L28/$K$28</f>
        <v>1.4373763689873114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312</v>
      </c>
      <c r="D27" s="42">
        <v>610</v>
      </c>
      <c r="E27" s="12" t="s">
        <v>89</v>
      </c>
      <c r="F27" s="39" t="s">
        <v>64</v>
      </c>
      <c r="G27" s="42">
        <v>1455</v>
      </c>
      <c r="H27" s="42">
        <v>109</v>
      </c>
      <c r="I27" s="12" t="s">
        <v>89</v>
      </c>
      <c r="J27" s="39" t="s">
        <v>64</v>
      </c>
      <c r="K27" s="42">
        <v>2538</v>
      </c>
      <c r="L27" s="42">
        <v>3505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322.608</v>
      </c>
      <c r="D28" s="43">
        <f>D27*D16</f>
        <v>614.27</v>
      </c>
      <c r="E28" s="12" t="s">
        <v>90</v>
      </c>
      <c r="F28" s="39" t="s">
        <v>67</v>
      </c>
      <c r="G28" s="43">
        <f>G27*G18</f>
        <v>1455</v>
      </c>
      <c r="H28" s="43">
        <f>H27*H18</f>
        <v>104.85799999999999</v>
      </c>
      <c r="I28" s="12" t="s">
        <v>90</v>
      </c>
      <c r="J28" s="39" t="s">
        <v>67</v>
      </c>
      <c r="K28" s="43">
        <f>K27*K18</f>
        <v>2611.6019999999999</v>
      </c>
      <c r="L28" s="43">
        <f>L27*L18</f>
        <v>3753.855</v>
      </c>
      <c r="M28" s="12" t="s">
        <v>90</v>
      </c>
      <c r="N28" s="39" t="s">
        <v>68</v>
      </c>
      <c r="O28" s="46">
        <f>(C16*C27+G18*G27+K18*K27)/1000</f>
        <v>4.3892100000000003</v>
      </c>
      <c r="P28" s="43">
        <f>(C16+G18+K18)*1000</f>
        <v>3062.9999999999995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0.29166199999999998</v>
      </c>
      <c r="D29" s="80"/>
      <c r="E29" s="12" t="s">
        <v>71</v>
      </c>
      <c r="F29" s="39" t="s">
        <v>72</v>
      </c>
      <c r="G29" s="80">
        <f>(H28-G28)/1000</f>
        <v>-1.350142</v>
      </c>
      <c r="H29" s="80"/>
      <c r="I29" s="12" t="s">
        <v>71</v>
      </c>
      <c r="J29" s="39" t="s">
        <v>72</v>
      </c>
      <c r="K29" s="80">
        <f>(L28-K28)/1000</f>
        <v>1.1422530000000002</v>
      </c>
      <c r="L29" s="80"/>
      <c r="M29" s="12" t="s">
        <v>71</v>
      </c>
      <c r="N29" s="39" t="s">
        <v>73</v>
      </c>
      <c r="O29" s="46">
        <f>(D16*D27+H18*H27+L18*L27)/1000</f>
        <v>4.4729830000000002</v>
      </c>
      <c r="P29" s="43">
        <f>(D16+H18+L18)*1000</f>
        <v>3040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-27.000000000000135</v>
      </c>
      <c r="D30" s="80"/>
      <c r="E30" s="12" t="s">
        <v>71</v>
      </c>
      <c r="F30" s="39" t="s">
        <v>76</v>
      </c>
      <c r="G30" s="80">
        <f>(H18-G18)*1000</f>
        <v>-38.000000000000036</v>
      </c>
      <c r="H30" s="80"/>
      <c r="I30" s="12" t="s">
        <v>71</v>
      </c>
      <c r="J30" s="39" t="s">
        <v>76</v>
      </c>
      <c r="K30" s="80">
        <f>(L18-K18)*1000</f>
        <v>42.000000000000036</v>
      </c>
      <c r="L30" s="80"/>
      <c r="M30" s="12" t="s">
        <v>71</v>
      </c>
      <c r="N30" s="39" t="s">
        <v>77</v>
      </c>
      <c r="O30" s="49">
        <f>(O29-O28)/O28</f>
        <v>1.9086122559640543E-2</v>
      </c>
      <c r="P30" s="49">
        <f>(P29-P28)/P28</f>
        <v>-7.508978126020094E-3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0.21602320348526302</v>
      </c>
      <c r="N32" s="2">
        <f>AVERAGE(N35:N500)</f>
        <v>4.0147970085470073</v>
      </c>
      <c r="O32" s="2">
        <f>AVERAGE(O35:O500)</f>
        <v>40.147970085470064</v>
      </c>
      <c r="P32" s="2">
        <f>AVERAGE(P35:P500)</f>
        <v>0.40147970085470103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13840</v>
      </c>
      <c r="J34" s="17"/>
      <c r="K34" s="14">
        <v>0</v>
      </c>
      <c r="L34" s="15">
        <v>7910</v>
      </c>
      <c r="M34" s="3">
        <v>0</v>
      </c>
      <c r="N34" s="2">
        <v>0</v>
      </c>
      <c r="O34" s="2" t="e">
        <f t="shared" ref="O34:O97" si="0">N34/M34</f>
        <v>#DIV/0!</v>
      </c>
      <c r="P34" s="2">
        <f t="shared" ref="P34:P97" si="1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13830</v>
      </c>
      <c r="J35" s="17"/>
      <c r="K35" s="14">
        <v>1</v>
      </c>
      <c r="L35" s="15">
        <v>7880</v>
      </c>
      <c r="M35" s="3">
        <v>0.1</v>
      </c>
      <c r="N35" s="2">
        <v>3.62</v>
      </c>
      <c r="O35" s="2">
        <f t="shared" si="0"/>
        <v>36.199999999999996</v>
      </c>
      <c r="P35" s="2">
        <f t="shared" si="1"/>
        <v>0.36200000000000004</v>
      </c>
      <c r="Q35" s="2">
        <f t="shared" ref="Q35:Q98" si="2">AVERAGE(P35,P34)*(K35-K34)/60+Q34</f>
        <v>3.0166666666666671E-3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13870</v>
      </c>
      <c r="J36" s="17"/>
      <c r="K36" s="14">
        <v>2</v>
      </c>
      <c r="L36" s="15">
        <v>7830</v>
      </c>
      <c r="M36" s="3">
        <v>0.1</v>
      </c>
      <c r="N36" s="2">
        <v>3.62</v>
      </c>
      <c r="O36" s="2">
        <f t="shared" si="0"/>
        <v>36.199999999999996</v>
      </c>
      <c r="P36" s="2">
        <f t="shared" si="1"/>
        <v>0.36200000000000004</v>
      </c>
      <c r="Q36" s="2">
        <f t="shared" si="2"/>
        <v>9.0500000000000008E-3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13900</v>
      </c>
      <c r="J37" s="17"/>
      <c r="K37" s="14">
        <v>3</v>
      </c>
      <c r="L37" s="15">
        <v>7770</v>
      </c>
      <c r="M37" s="3">
        <v>0.1</v>
      </c>
      <c r="N37" s="2">
        <v>3.63</v>
      </c>
      <c r="O37" s="2">
        <f t="shared" si="0"/>
        <v>36.299999999999997</v>
      </c>
      <c r="P37" s="2">
        <f t="shared" si="1"/>
        <v>0.36299999999999999</v>
      </c>
      <c r="Q37" s="2">
        <f t="shared" si="2"/>
        <v>1.5091666666666668E-2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13950</v>
      </c>
      <c r="J38" s="17"/>
      <c r="K38" s="14">
        <v>4</v>
      </c>
      <c r="L38" s="15">
        <v>7710</v>
      </c>
      <c r="M38" s="3">
        <v>0.1</v>
      </c>
      <c r="N38" s="2">
        <v>3.63</v>
      </c>
      <c r="O38" s="2">
        <f t="shared" si="0"/>
        <v>36.299999999999997</v>
      </c>
      <c r="P38" s="2">
        <f t="shared" si="1"/>
        <v>0.36299999999999999</v>
      </c>
      <c r="Q38" s="2">
        <f t="shared" si="2"/>
        <v>2.114166666666667E-2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13980</v>
      </c>
      <c r="J39" s="17"/>
      <c r="K39" s="14">
        <v>5</v>
      </c>
      <c r="L39" s="15">
        <v>7650</v>
      </c>
      <c r="M39" s="3">
        <v>0.1</v>
      </c>
      <c r="N39" s="2">
        <v>3.645</v>
      </c>
      <c r="O39" s="2">
        <f t="shared" si="0"/>
        <v>36.449999999999996</v>
      </c>
      <c r="P39" s="2">
        <f t="shared" si="1"/>
        <v>0.36450000000000005</v>
      </c>
      <c r="Q39" s="2">
        <f t="shared" si="2"/>
        <v>2.7204166666666668E-2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14020</v>
      </c>
      <c r="J40" s="17"/>
      <c r="K40" s="14">
        <v>6</v>
      </c>
      <c r="L40" s="15">
        <v>7620</v>
      </c>
      <c r="M40" s="3">
        <v>0.1</v>
      </c>
      <c r="N40" s="2">
        <v>3.64</v>
      </c>
      <c r="O40" s="2">
        <f t="shared" si="0"/>
        <v>36.4</v>
      </c>
      <c r="P40" s="2">
        <f t="shared" si="1"/>
        <v>0.36400000000000005</v>
      </c>
      <c r="Q40" s="2">
        <f t="shared" si="2"/>
        <v>3.3274999999999999E-2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14050</v>
      </c>
      <c r="J41" s="17"/>
      <c r="K41" s="14">
        <v>7</v>
      </c>
      <c r="L41" s="15">
        <v>7580</v>
      </c>
      <c r="M41" s="3">
        <v>0.1</v>
      </c>
      <c r="N41" s="2">
        <v>3.645</v>
      </c>
      <c r="O41" s="2">
        <f t="shared" si="0"/>
        <v>36.449999999999996</v>
      </c>
      <c r="P41" s="2">
        <f t="shared" si="1"/>
        <v>0.36450000000000005</v>
      </c>
      <c r="Q41" s="2">
        <f t="shared" si="2"/>
        <v>3.934583333333333E-2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14090</v>
      </c>
      <c r="J42" s="17"/>
      <c r="K42" s="14">
        <v>8</v>
      </c>
      <c r="L42" s="15">
        <v>7540</v>
      </c>
      <c r="M42" s="3">
        <v>0.1</v>
      </c>
      <c r="N42" s="2">
        <v>3.6399999999999997</v>
      </c>
      <c r="O42" s="2">
        <f t="shared" si="0"/>
        <v>36.399999999999991</v>
      </c>
      <c r="P42" s="2">
        <f t="shared" si="1"/>
        <v>0.36399999999999999</v>
      </c>
      <c r="Q42" s="2">
        <f t="shared" si="2"/>
        <v>4.5416666666666661E-2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14130</v>
      </c>
      <c r="J43" s="17"/>
      <c r="K43" s="14">
        <v>9</v>
      </c>
      <c r="L43" s="15">
        <v>7500</v>
      </c>
      <c r="M43" s="3">
        <v>0.1</v>
      </c>
      <c r="N43" s="2">
        <v>3.645</v>
      </c>
      <c r="O43" s="2">
        <f t="shared" si="0"/>
        <v>36.449999999999996</v>
      </c>
      <c r="P43" s="2">
        <f t="shared" si="1"/>
        <v>0.36450000000000005</v>
      </c>
      <c r="Q43" s="2">
        <f t="shared" si="2"/>
        <v>5.1487499999999992E-2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14150</v>
      </c>
      <c r="J44" s="17"/>
      <c r="K44" s="14">
        <v>10</v>
      </c>
      <c r="L44" s="15">
        <v>7450</v>
      </c>
      <c r="M44" s="3">
        <v>0.1</v>
      </c>
      <c r="N44" s="2">
        <v>3.6349999999999998</v>
      </c>
      <c r="O44" s="2">
        <f t="shared" si="0"/>
        <v>36.349999999999994</v>
      </c>
      <c r="P44" s="2">
        <f t="shared" si="1"/>
        <v>0.36349999999999999</v>
      </c>
      <c r="Q44" s="2">
        <f t="shared" si="2"/>
        <v>5.7554166666666656E-2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14190</v>
      </c>
      <c r="J45" s="17"/>
      <c r="K45" s="14">
        <v>11</v>
      </c>
      <c r="L45" s="15">
        <v>7400</v>
      </c>
      <c r="M45" s="3">
        <v>0.1</v>
      </c>
      <c r="N45" s="2">
        <v>3.645</v>
      </c>
      <c r="O45" s="2">
        <f t="shared" si="0"/>
        <v>36.449999999999996</v>
      </c>
      <c r="P45" s="2">
        <f t="shared" si="1"/>
        <v>0.36450000000000005</v>
      </c>
      <c r="Q45" s="2">
        <f t="shared" si="2"/>
        <v>6.3620833333333321E-2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14240</v>
      </c>
      <c r="J46" s="17"/>
      <c r="K46" s="14">
        <v>12</v>
      </c>
      <c r="L46" s="15">
        <v>7350</v>
      </c>
      <c r="M46" s="3">
        <v>0.1</v>
      </c>
      <c r="N46" s="2">
        <v>3.6349999999999998</v>
      </c>
      <c r="O46" s="2">
        <f t="shared" si="0"/>
        <v>36.349999999999994</v>
      </c>
      <c r="P46" s="2">
        <f t="shared" si="1"/>
        <v>0.36349999999999999</v>
      </c>
      <c r="Q46" s="2">
        <f t="shared" si="2"/>
        <v>6.9687499999999986E-2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14270</v>
      </c>
      <c r="J47" s="17"/>
      <c r="K47" s="14">
        <v>13</v>
      </c>
      <c r="L47" s="15">
        <v>7310</v>
      </c>
      <c r="M47" s="3">
        <v>0.1</v>
      </c>
      <c r="N47" s="2">
        <v>3.645</v>
      </c>
      <c r="O47" s="2">
        <f t="shared" si="0"/>
        <v>36.449999999999996</v>
      </c>
      <c r="P47" s="2">
        <f t="shared" si="1"/>
        <v>0.36450000000000005</v>
      </c>
      <c r="Q47" s="2">
        <f t="shared" si="2"/>
        <v>7.575416666666665E-2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14300</v>
      </c>
      <c r="J48" s="17"/>
      <c r="K48" s="14">
        <v>14</v>
      </c>
      <c r="L48" s="15">
        <v>7270</v>
      </c>
      <c r="M48" s="3">
        <v>0.1</v>
      </c>
      <c r="N48" s="2">
        <v>3.645</v>
      </c>
      <c r="O48" s="2">
        <f t="shared" si="0"/>
        <v>36.449999999999996</v>
      </c>
      <c r="P48" s="2">
        <f t="shared" si="1"/>
        <v>0.36450000000000005</v>
      </c>
      <c r="Q48" s="2">
        <f t="shared" si="2"/>
        <v>8.1829166666666647E-2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14340</v>
      </c>
      <c r="J49" s="17"/>
      <c r="K49" s="14">
        <v>15</v>
      </c>
      <c r="L49" s="15">
        <v>7220</v>
      </c>
      <c r="M49" s="3">
        <v>0.1</v>
      </c>
      <c r="N49" s="2">
        <v>3.64</v>
      </c>
      <c r="O49" s="2">
        <f t="shared" si="0"/>
        <v>36.4</v>
      </c>
      <c r="P49" s="2">
        <f t="shared" si="1"/>
        <v>0.36400000000000005</v>
      </c>
      <c r="Q49" s="2">
        <f t="shared" si="2"/>
        <v>8.7899999999999978E-2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14370</v>
      </c>
      <c r="J50" s="17"/>
      <c r="K50" s="14">
        <v>16</v>
      </c>
      <c r="L50" s="15">
        <v>7200</v>
      </c>
      <c r="M50" s="3">
        <v>0.1</v>
      </c>
      <c r="N50" s="2">
        <v>3.645</v>
      </c>
      <c r="O50" s="2">
        <f t="shared" si="0"/>
        <v>36.449999999999996</v>
      </c>
      <c r="P50" s="2">
        <f t="shared" si="1"/>
        <v>0.36450000000000005</v>
      </c>
      <c r="Q50" s="2">
        <f t="shared" si="2"/>
        <v>9.3970833333333309E-2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14400</v>
      </c>
      <c r="J51" s="17"/>
      <c r="K51" s="14">
        <v>17</v>
      </c>
      <c r="L51" s="15">
        <v>7160</v>
      </c>
      <c r="M51" s="3">
        <v>0.1</v>
      </c>
      <c r="N51" s="2">
        <v>3.645</v>
      </c>
      <c r="O51" s="2">
        <f t="shared" si="0"/>
        <v>36.449999999999996</v>
      </c>
      <c r="P51" s="2">
        <f t="shared" si="1"/>
        <v>0.36450000000000005</v>
      </c>
      <c r="Q51" s="2">
        <f t="shared" si="2"/>
        <v>0.10004583333333331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14450</v>
      </c>
      <c r="J52" s="17"/>
      <c r="K52" s="14">
        <v>18</v>
      </c>
      <c r="L52" s="15">
        <v>7120</v>
      </c>
      <c r="M52" s="3">
        <v>0.1</v>
      </c>
      <c r="N52" s="2">
        <v>3.65</v>
      </c>
      <c r="O52" s="2">
        <f t="shared" si="0"/>
        <v>36.5</v>
      </c>
      <c r="P52" s="2">
        <f t="shared" si="1"/>
        <v>0.36499999999999999</v>
      </c>
      <c r="Q52" s="2">
        <f t="shared" si="2"/>
        <v>0.10612499999999997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14480</v>
      </c>
      <c r="J53" s="17"/>
      <c r="K53" s="14">
        <v>19</v>
      </c>
      <c r="L53" s="15">
        <v>7070</v>
      </c>
      <c r="M53" s="3">
        <v>0.1</v>
      </c>
      <c r="N53" s="2">
        <v>3.64</v>
      </c>
      <c r="O53" s="2">
        <f t="shared" si="0"/>
        <v>36.4</v>
      </c>
      <c r="P53" s="2">
        <f t="shared" si="1"/>
        <v>0.36400000000000005</v>
      </c>
      <c r="Q53" s="2">
        <f t="shared" si="2"/>
        <v>0.11219999999999997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14500</v>
      </c>
      <c r="J54" s="17"/>
      <c r="K54" s="14">
        <v>20</v>
      </c>
      <c r="L54" s="15">
        <v>7020</v>
      </c>
      <c r="M54" s="3">
        <v>0.1</v>
      </c>
      <c r="N54" s="2">
        <v>3.63</v>
      </c>
      <c r="O54" s="2">
        <f t="shared" si="0"/>
        <v>36.299999999999997</v>
      </c>
      <c r="P54" s="2">
        <f t="shared" si="1"/>
        <v>0.36299999999999999</v>
      </c>
      <c r="Q54" s="2">
        <f t="shared" si="2"/>
        <v>0.1182583333333333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14540</v>
      </c>
      <c r="J55" s="17"/>
      <c r="K55" s="14">
        <v>21</v>
      </c>
      <c r="L55" s="15">
        <v>6980</v>
      </c>
      <c r="M55" s="3">
        <v>0.1</v>
      </c>
      <c r="N55" s="2">
        <v>3.6349999999999998</v>
      </c>
      <c r="O55" s="2">
        <f t="shared" si="0"/>
        <v>36.349999999999994</v>
      </c>
      <c r="P55" s="2">
        <f t="shared" si="1"/>
        <v>0.36349999999999999</v>
      </c>
      <c r="Q55" s="2">
        <f t="shared" si="2"/>
        <v>0.12431249999999996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14590</v>
      </c>
      <c r="J56" s="17"/>
      <c r="K56" s="14">
        <v>22</v>
      </c>
      <c r="L56" s="15">
        <v>6940</v>
      </c>
      <c r="M56" s="3">
        <v>0.1</v>
      </c>
      <c r="N56" s="2">
        <v>3.6349999999999998</v>
      </c>
      <c r="O56" s="2">
        <f t="shared" si="0"/>
        <v>36.349999999999994</v>
      </c>
      <c r="P56" s="2">
        <f t="shared" si="1"/>
        <v>0.36349999999999999</v>
      </c>
      <c r="Q56" s="2">
        <f t="shared" si="2"/>
        <v>0.1303708333333333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14620</v>
      </c>
      <c r="J57" s="17"/>
      <c r="K57" s="14">
        <v>23</v>
      </c>
      <c r="L57" s="15">
        <v>6890</v>
      </c>
      <c r="M57" s="3">
        <v>0.1</v>
      </c>
      <c r="N57" s="2">
        <v>3.6349999999999998</v>
      </c>
      <c r="O57" s="2">
        <f t="shared" si="0"/>
        <v>36.349999999999994</v>
      </c>
      <c r="P57" s="2">
        <f t="shared" si="1"/>
        <v>0.36349999999999999</v>
      </c>
      <c r="Q57" s="2">
        <f t="shared" si="2"/>
        <v>0.13642916666666663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14640</v>
      </c>
      <c r="J58" s="17"/>
      <c r="K58" s="14">
        <v>24</v>
      </c>
      <c r="L58" s="15">
        <v>6840</v>
      </c>
      <c r="M58" s="3">
        <v>0.1</v>
      </c>
      <c r="N58" s="2">
        <v>3.6349999999999998</v>
      </c>
      <c r="O58" s="2">
        <f t="shared" si="0"/>
        <v>36.349999999999994</v>
      </c>
      <c r="P58" s="2">
        <f t="shared" si="1"/>
        <v>0.36349999999999999</v>
      </c>
      <c r="Q58" s="2">
        <f t="shared" si="2"/>
        <v>0.14248749999999996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14670</v>
      </c>
      <c r="J59" s="17"/>
      <c r="K59" s="14">
        <v>25</v>
      </c>
      <c r="L59" s="15">
        <v>6800</v>
      </c>
      <c r="M59" s="3">
        <v>0.1</v>
      </c>
      <c r="N59" s="2">
        <v>3.645</v>
      </c>
      <c r="O59" s="2">
        <f t="shared" si="0"/>
        <v>36.449999999999996</v>
      </c>
      <c r="P59" s="2">
        <f t="shared" si="1"/>
        <v>0.36450000000000005</v>
      </c>
      <c r="Q59" s="2">
        <f t="shared" si="2"/>
        <v>0.14855416666666663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14710</v>
      </c>
      <c r="J60" s="17"/>
      <c r="K60" s="14">
        <v>26</v>
      </c>
      <c r="L60" s="15">
        <v>6750</v>
      </c>
      <c r="M60" s="3">
        <v>0.1</v>
      </c>
      <c r="N60" s="2">
        <v>3.64</v>
      </c>
      <c r="O60" s="2">
        <f t="shared" si="0"/>
        <v>36.4</v>
      </c>
      <c r="P60" s="2">
        <f t="shared" si="1"/>
        <v>0.36400000000000005</v>
      </c>
      <c r="Q60" s="2">
        <f t="shared" si="2"/>
        <v>0.15462499999999996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14750</v>
      </c>
      <c r="J61" s="17"/>
      <c r="K61" s="14">
        <v>27</v>
      </c>
      <c r="L61" s="15">
        <v>6710</v>
      </c>
      <c r="M61" s="3">
        <v>0.1</v>
      </c>
      <c r="N61" s="2">
        <v>3.6349999999999998</v>
      </c>
      <c r="O61" s="2">
        <f t="shared" si="0"/>
        <v>36.349999999999994</v>
      </c>
      <c r="P61" s="2">
        <f t="shared" si="1"/>
        <v>0.36349999999999999</v>
      </c>
      <c r="Q61" s="2">
        <f t="shared" si="2"/>
        <v>0.16068749999999996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14790</v>
      </c>
      <c r="J62" s="17"/>
      <c r="K62" s="14">
        <v>28</v>
      </c>
      <c r="L62" s="15">
        <v>6660</v>
      </c>
      <c r="M62" s="3">
        <v>0.1</v>
      </c>
      <c r="N62" s="2">
        <v>3.64</v>
      </c>
      <c r="O62" s="2">
        <f t="shared" si="0"/>
        <v>36.4</v>
      </c>
      <c r="P62" s="2">
        <f t="shared" si="1"/>
        <v>0.36400000000000005</v>
      </c>
      <c r="Q62" s="2">
        <f t="shared" si="2"/>
        <v>0.16674999999999995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14810</v>
      </c>
      <c r="J63" s="17"/>
      <c r="K63" s="14">
        <v>29</v>
      </c>
      <c r="L63" s="15">
        <v>6610</v>
      </c>
      <c r="M63" s="3">
        <v>0.1</v>
      </c>
      <c r="N63" s="2">
        <v>3.64</v>
      </c>
      <c r="O63" s="2">
        <f t="shared" si="0"/>
        <v>36.4</v>
      </c>
      <c r="P63" s="2">
        <f t="shared" si="1"/>
        <v>0.36400000000000005</v>
      </c>
      <c r="Q63" s="2">
        <f t="shared" si="2"/>
        <v>0.17281666666666662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14850</v>
      </c>
      <c r="J64" s="17"/>
      <c r="K64" s="14">
        <v>30</v>
      </c>
      <c r="L64" s="15">
        <v>6560</v>
      </c>
      <c r="M64" s="3">
        <v>0.1</v>
      </c>
      <c r="N64" s="2">
        <v>3.645</v>
      </c>
      <c r="O64" s="2">
        <f t="shared" si="0"/>
        <v>36.449999999999996</v>
      </c>
      <c r="P64" s="2">
        <f t="shared" si="1"/>
        <v>0.36450000000000005</v>
      </c>
      <c r="Q64" s="2">
        <f t="shared" si="2"/>
        <v>0.17888749999999995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14870</v>
      </c>
      <c r="J65" s="17"/>
      <c r="K65" s="14">
        <v>31</v>
      </c>
      <c r="L65" s="15">
        <v>6510</v>
      </c>
      <c r="M65" s="3">
        <v>0.1</v>
      </c>
      <c r="N65" s="2">
        <v>3.645</v>
      </c>
      <c r="O65" s="2">
        <f t="shared" si="0"/>
        <v>36.449999999999996</v>
      </c>
      <c r="P65" s="2">
        <f t="shared" si="1"/>
        <v>0.36450000000000005</v>
      </c>
      <c r="Q65" s="2">
        <f t="shared" si="2"/>
        <v>0.18496249999999995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14920</v>
      </c>
      <c r="J66" s="17"/>
      <c r="K66" s="14">
        <v>32</v>
      </c>
      <c r="L66" s="15">
        <v>6470</v>
      </c>
      <c r="M66" s="3">
        <v>0.1</v>
      </c>
      <c r="N66" s="2">
        <v>3.66</v>
      </c>
      <c r="O66" s="2">
        <f t="shared" si="0"/>
        <v>36.6</v>
      </c>
      <c r="P66" s="2">
        <f t="shared" si="1"/>
        <v>0.36600000000000005</v>
      </c>
      <c r="Q66" s="2">
        <f t="shared" si="2"/>
        <v>0.19104999999999994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14950</v>
      </c>
      <c r="J67" s="17"/>
      <c r="K67" s="14">
        <v>33</v>
      </c>
      <c r="L67" s="15">
        <v>6420</v>
      </c>
      <c r="M67" s="3">
        <v>0.1</v>
      </c>
      <c r="N67" s="2">
        <v>3.645</v>
      </c>
      <c r="O67" s="2">
        <f t="shared" si="0"/>
        <v>36.449999999999996</v>
      </c>
      <c r="P67" s="2">
        <f t="shared" si="1"/>
        <v>0.36450000000000005</v>
      </c>
      <c r="Q67" s="2">
        <f t="shared" si="2"/>
        <v>0.19713749999999994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14970</v>
      </c>
      <c r="J68" s="17"/>
      <c r="K68" s="14">
        <v>34</v>
      </c>
      <c r="L68" s="15">
        <v>6380</v>
      </c>
      <c r="M68" s="3">
        <v>0.1</v>
      </c>
      <c r="N68" s="2">
        <v>3.645</v>
      </c>
      <c r="O68" s="2">
        <f t="shared" si="0"/>
        <v>36.449999999999996</v>
      </c>
      <c r="P68" s="2">
        <f t="shared" si="1"/>
        <v>0.36450000000000005</v>
      </c>
      <c r="Q68" s="2">
        <f t="shared" si="2"/>
        <v>0.20321249999999993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15010</v>
      </c>
      <c r="J69" s="17"/>
      <c r="K69" s="14">
        <v>35</v>
      </c>
      <c r="L69" s="15">
        <v>6330</v>
      </c>
      <c r="M69" s="3">
        <v>0.1</v>
      </c>
      <c r="N69" s="2">
        <v>3.645</v>
      </c>
      <c r="O69" s="2">
        <f t="shared" si="0"/>
        <v>36.449999999999996</v>
      </c>
      <c r="P69" s="2">
        <f t="shared" si="1"/>
        <v>0.36450000000000005</v>
      </c>
      <c r="Q69" s="2">
        <f t="shared" si="2"/>
        <v>0.20928749999999993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15040</v>
      </c>
      <c r="J70" s="17"/>
      <c r="K70" s="14">
        <v>36</v>
      </c>
      <c r="L70" s="15">
        <v>6290</v>
      </c>
      <c r="M70" s="3">
        <v>0.1</v>
      </c>
      <c r="N70" s="2">
        <v>3.645</v>
      </c>
      <c r="O70" s="2">
        <f t="shared" si="0"/>
        <v>36.449999999999996</v>
      </c>
      <c r="P70" s="2">
        <f t="shared" si="1"/>
        <v>0.36450000000000005</v>
      </c>
      <c r="Q70" s="2">
        <f t="shared" si="2"/>
        <v>0.21536249999999993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15080</v>
      </c>
      <c r="J71" s="17"/>
      <c r="K71" s="14">
        <v>37</v>
      </c>
      <c r="L71" s="15">
        <v>6240</v>
      </c>
      <c r="M71" s="3">
        <v>0.1</v>
      </c>
      <c r="N71" s="2">
        <v>3.6500000000000004</v>
      </c>
      <c r="O71" s="2">
        <f t="shared" si="0"/>
        <v>36.5</v>
      </c>
      <c r="P71" s="2">
        <f t="shared" si="1"/>
        <v>0.36500000000000005</v>
      </c>
      <c r="Q71" s="2">
        <f t="shared" si="2"/>
        <v>0.22144166666666659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15110</v>
      </c>
      <c r="J72" s="17"/>
      <c r="K72" s="14">
        <v>38</v>
      </c>
      <c r="L72" s="15">
        <v>6200</v>
      </c>
      <c r="M72" s="3">
        <v>0.1</v>
      </c>
      <c r="N72" s="2">
        <v>3.665</v>
      </c>
      <c r="O72" s="2">
        <f t="shared" si="0"/>
        <v>36.65</v>
      </c>
      <c r="P72" s="2">
        <f t="shared" si="1"/>
        <v>0.36650000000000005</v>
      </c>
      <c r="Q72" s="2">
        <f t="shared" si="2"/>
        <v>0.22753749999999992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15140</v>
      </c>
      <c r="J73" s="17"/>
      <c r="K73" s="14">
        <v>39</v>
      </c>
      <c r="L73" s="15">
        <v>6150</v>
      </c>
      <c r="M73" s="3">
        <v>0.1</v>
      </c>
      <c r="N73" s="2">
        <v>3.6566666666666667</v>
      </c>
      <c r="O73" s="2">
        <f t="shared" si="0"/>
        <v>36.566666666666663</v>
      </c>
      <c r="P73" s="2">
        <f t="shared" si="1"/>
        <v>0.3656666666666667</v>
      </c>
      <c r="Q73" s="2">
        <f t="shared" si="2"/>
        <v>0.23363888888888881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15170</v>
      </c>
      <c r="J74" s="17"/>
      <c r="K74" s="14">
        <v>40</v>
      </c>
      <c r="L74" s="15">
        <v>6110</v>
      </c>
      <c r="M74" s="3">
        <v>0.1</v>
      </c>
      <c r="N74" s="2">
        <v>3.665</v>
      </c>
      <c r="O74" s="2">
        <f t="shared" si="0"/>
        <v>36.65</v>
      </c>
      <c r="P74" s="2">
        <f t="shared" si="1"/>
        <v>0.36650000000000005</v>
      </c>
      <c r="Q74" s="2">
        <f t="shared" si="2"/>
        <v>0.2397402777777777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15200</v>
      </c>
      <c r="J75" s="17"/>
      <c r="K75" s="14">
        <v>41</v>
      </c>
      <c r="L75" s="15">
        <v>6060</v>
      </c>
      <c r="M75" s="3">
        <v>0.1</v>
      </c>
      <c r="N75" s="2">
        <v>3.6550000000000002</v>
      </c>
      <c r="O75" s="2">
        <f t="shared" si="0"/>
        <v>36.549999999999997</v>
      </c>
      <c r="P75" s="2">
        <f t="shared" si="1"/>
        <v>0.36550000000000005</v>
      </c>
      <c r="Q75" s="2">
        <f t="shared" si="2"/>
        <v>0.2458402777777777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15240</v>
      </c>
      <c r="J76" s="17"/>
      <c r="K76" s="14">
        <v>42</v>
      </c>
      <c r="L76" s="15">
        <v>6020</v>
      </c>
      <c r="M76" s="3">
        <v>0.1</v>
      </c>
      <c r="N76" s="2">
        <v>3.66</v>
      </c>
      <c r="O76" s="2">
        <f t="shared" si="0"/>
        <v>36.6</v>
      </c>
      <c r="P76" s="2">
        <f t="shared" si="1"/>
        <v>0.36600000000000005</v>
      </c>
      <c r="Q76" s="2">
        <f t="shared" si="2"/>
        <v>0.25193611111111103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15270</v>
      </c>
      <c r="J77" s="17"/>
      <c r="K77" s="14">
        <v>43</v>
      </c>
      <c r="L77" s="15">
        <v>5970</v>
      </c>
      <c r="M77" s="3">
        <v>0.1</v>
      </c>
      <c r="N77" s="2">
        <v>3.665</v>
      </c>
      <c r="O77" s="2">
        <f t="shared" si="0"/>
        <v>36.65</v>
      </c>
      <c r="P77" s="2">
        <f t="shared" si="1"/>
        <v>0.36650000000000005</v>
      </c>
      <c r="Q77" s="2">
        <f t="shared" si="2"/>
        <v>0.25804027777777772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15300</v>
      </c>
      <c r="J78" s="17"/>
      <c r="K78" s="14">
        <v>44</v>
      </c>
      <c r="L78" s="15">
        <v>5930</v>
      </c>
      <c r="M78" s="3">
        <v>0.1</v>
      </c>
      <c r="N78" s="2">
        <v>3.6749999999999998</v>
      </c>
      <c r="O78" s="2">
        <f t="shared" si="0"/>
        <v>36.749999999999993</v>
      </c>
      <c r="P78" s="2">
        <f t="shared" si="1"/>
        <v>0.36749999999999999</v>
      </c>
      <c r="Q78" s="2">
        <f t="shared" si="2"/>
        <v>0.26415694444444437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15340</v>
      </c>
      <c r="J79" s="17"/>
      <c r="K79" s="14">
        <v>45</v>
      </c>
      <c r="L79" s="15">
        <v>5880</v>
      </c>
      <c r="M79" s="3">
        <v>0.1</v>
      </c>
      <c r="N79" s="2">
        <v>3.67</v>
      </c>
      <c r="O79" s="2">
        <f t="shared" si="0"/>
        <v>36.699999999999996</v>
      </c>
      <c r="P79" s="2">
        <f t="shared" si="1"/>
        <v>0.36699999999999999</v>
      </c>
      <c r="Q79" s="2">
        <f t="shared" si="2"/>
        <v>0.27027777777777773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15370</v>
      </c>
      <c r="J80" s="17"/>
      <c r="K80" s="14">
        <v>46</v>
      </c>
      <c r="L80" s="15">
        <v>5840</v>
      </c>
      <c r="M80" s="3">
        <v>0.1</v>
      </c>
      <c r="N80" s="2">
        <v>3.68</v>
      </c>
      <c r="O80" s="2">
        <f t="shared" si="0"/>
        <v>36.799999999999997</v>
      </c>
      <c r="P80" s="2">
        <f t="shared" si="1"/>
        <v>0.36800000000000005</v>
      </c>
      <c r="Q80" s="2">
        <f t="shared" si="2"/>
        <v>0.27640277777777772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15400</v>
      </c>
      <c r="J81" s="17"/>
      <c r="K81" s="14">
        <v>47</v>
      </c>
      <c r="L81" s="15">
        <v>5790</v>
      </c>
      <c r="M81" s="3">
        <v>0.1</v>
      </c>
      <c r="N81" s="2">
        <v>3.68</v>
      </c>
      <c r="O81" s="2">
        <f t="shared" si="0"/>
        <v>36.799999999999997</v>
      </c>
      <c r="P81" s="2">
        <f t="shared" si="1"/>
        <v>0.36800000000000005</v>
      </c>
      <c r="Q81" s="2">
        <f t="shared" si="2"/>
        <v>0.28253611111111104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15430</v>
      </c>
      <c r="J82" s="17"/>
      <c r="K82" s="14">
        <v>48</v>
      </c>
      <c r="L82" s="15">
        <v>5740</v>
      </c>
      <c r="M82" s="3">
        <v>0.1</v>
      </c>
      <c r="N82" s="2">
        <v>3.69</v>
      </c>
      <c r="O82" s="2">
        <f t="shared" si="0"/>
        <v>36.9</v>
      </c>
      <c r="P82" s="2">
        <f t="shared" si="1"/>
        <v>0.36899999999999999</v>
      </c>
      <c r="Q82" s="2">
        <f t="shared" si="2"/>
        <v>0.2886777777777777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15450</v>
      </c>
      <c r="J83" s="17"/>
      <c r="K83" s="14">
        <v>49</v>
      </c>
      <c r="L83" s="15">
        <v>5700</v>
      </c>
      <c r="M83" s="3">
        <v>0.1</v>
      </c>
      <c r="N83" s="2">
        <v>3.68</v>
      </c>
      <c r="O83" s="2">
        <f t="shared" si="0"/>
        <v>36.799999999999997</v>
      </c>
      <c r="P83" s="2">
        <f t="shared" si="1"/>
        <v>0.36800000000000005</v>
      </c>
      <c r="Q83" s="2">
        <f t="shared" si="2"/>
        <v>0.29481944444444436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15480</v>
      </c>
      <c r="J84" s="17"/>
      <c r="K84" s="14">
        <v>50</v>
      </c>
      <c r="L84" s="15">
        <v>5650</v>
      </c>
      <c r="M84" s="3">
        <v>0.1</v>
      </c>
      <c r="N84" s="2">
        <v>3.7</v>
      </c>
      <c r="O84" s="2">
        <f t="shared" si="0"/>
        <v>37</v>
      </c>
      <c r="P84" s="2">
        <f t="shared" si="1"/>
        <v>0.37000000000000005</v>
      </c>
      <c r="Q84" s="2">
        <f t="shared" si="2"/>
        <v>0.30096944444444435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15530</v>
      </c>
      <c r="J85" s="17"/>
      <c r="K85" s="14">
        <v>51</v>
      </c>
      <c r="L85" s="15">
        <v>5610</v>
      </c>
      <c r="M85" s="3">
        <v>0.1</v>
      </c>
      <c r="N85" s="2">
        <v>3.6950000000000003</v>
      </c>
      <c r="O85" s="2">
        <f t="shared" si="0"/>
        <v>36.950000000000003</v>
      </c>
      <c r="P85" s="2">
        <f t="shared" si="1"/>
        <v>0.36950000000000005</v>
      </c>
      <c r="Q85" s="2">
        <f t="shared" si="2"/>
        <v>0.30713194444444436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15560</v>
      </c>
      <c r="J86" s="17"/>
      <c r="K86" s="14">
        <v>52</v>
      </c>
      <c r="L86" s="15">
        <v>5560</v>
      </c>
      <c r="M86" s="3">
        <v>0.1</v>
      </c>
      <c r="N86" s="2">
        <v>3.6950000000000003</v>
      </c>
      <c r="O86" s="2">
        <f t="shared" si="0"/>
        <v>36.950000000000003</v>
      </c>
      <c r="P86" s="2">
        <f t="shared" si="1"/>
        <v>0.36950000000000005</v>
      </c>
      <c r="Q86" s="2">
        <f t="shared" si="2"/>
        <v>0.31329027777777768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15600</v>
      </c>
      <c r="J87" s="17"/>
      <c r="K87" s="14">
        <v>53</v>
      </c>
      <c r="L87" s="15">
        <v>5520</v>
      </c>
      <c r="M87" s="3">
        <v>0.1</v>
      </c>
      <c r="N87" s="2">
        <v>3.7</v>
      </c>
      <c r="O87" s="2">
        <f t="shared" si="0"/>
        <v>37</v>
      </c>
      <c r="P87" s="2">
        <f t="shared" si="1"/>
        <v>0.37000000000000005</v>
      </c>
      <c r="Q87" s="2">
        <f t="shared" si="2"/>
        <v>0.3194527777777777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15620</v>
      </c>
      <c r="J88" s="17"/>
      <c r="K88" s="14">
        <v>54</v>
      </c>
      <c r="L88" s="15">
        <v>5470</v>
      </c>
      <c r="M88" s="3">
        <v>0.1</v>
      </c>
      <c r="N88" s="2">
        <v>3.7</v>
      </c>
      <c r="O88" s="2">
        <f t="shared" si="0"/>
        <v>37</v>
      </c>
      <c r="P88" s="2">
        <f t="shared" si="1"/>
        <v>0.37000000000000005</v>
      </c>
      <c r="Q88" s="2">
        <f t="shared" si="2"/>
        <v>0.32561944444444435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15650</v>
      </c>
      <c r="J89" s="17"/>
      <c r="K89" s="14">
        <v>55</v>
      </c>
      <c r="L89" s="15">
        <v>5430</v>
      </c>
      <c r="M89" s="3">
        <v>0.1</v>
      </c>
      <c r="N89" s="2">
        <v>3.71</v>
      </c>
      <c r="O89" s="2">
        <f t="shared" si="0"/>
        <v>37.099999999999994</v>
      </c>
      <c r="P89" s="2">
        <f t="shared" si="1"/>
        <v>0.371</v>
      </c>
      <c r="Q89" s="2">
        <f t="shared" si="2"/>
        <v>0.33179444444444434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15680</v>
      </c>
      <c r="J90" s="17"/>
      <c r="K90" s="14">
        <v>56</v>
      </c>
      <c r="L90" s="15">
        <v>5380</v>
      </c>
      <c r="M90" s="3">
        <v>0.1</v>
      </c>
      <c r="N90" s="2">
        <v>3.7149999999999999</v>
      </c>
      <c r="O90" s="2">
        <f t="shared" si="0"/>
        <v>37.15</v>
      </c>
      <c r="P90" s="2">
        <f t="shared" si="1"/>
        <v>0.3715</v>
      </c>
      <c r="Q90" s="2">
        <f t="shared" si="2"/>
        <v>0.33798194444444435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15720</v>
      </c>
      <c r="J91" s="17"/>
      <c r="K91" s="14">
        <v>57</v>
      </c>
      <c r="L91" s="15">
        <v>5340</v>
      </c>
      <c r="M91" s="3">
        <v>0.1</v>
      </c>
      <c r="N91" s="2">
        <v>3.72</v>
      </c>
      <c r="O91" s="2">
        <f t="shared" si="0"/>
        <v>37.200000000000003</v>
      </c>
      <c r="P91" s="2">
        <f t="shared" si="1"/>
        <v>0.37200000000000005</v>
      </c>
      <c r="Q91" s="2">
        <f t="shared" si="2"/>
        <v>0.34417777777777769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15740</v>
      </c>
      <c r="J92" s="17"/>
      <c r="K92" s="14">
        <v>58</v>
      </c>
      <c r="L92" s="15">
        <v>5300</v>
      </c>
      <c r="M92" s="3">
        <v>0.1</v>
      </c>
      <c r="N92" s="2">
        <v>3.7149999999999999</v>
      </c>
      <c r="O92" s="2">
        <f t="shared" si="0"/>
        <v>37.15</v>
      </c>
      <c r="P92" s="2">
        <f t="shared" si="1"/>
        <v>0.3715</v>
      </c>
      <c r="Q92" s="2">
        <f t="shared" si="2"/>
        <v>0.35037361111111104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15770</v>
      </c>
      <c r="J93" s="17"/>
      <c r="K93" s="14">
        <v>59</v>
      </c>
      <c r="L93" s="15">
        <v>5250</v>
      </c>
      <c r="M93" s="3">
        <v>0.1</v>
      </c>
      <c r="N93" s="2">
        <v>3.7250000000000001</v>
      </c>
      <c r="O93" s="2">
        <f t="shared" si="0"/>
        <v>37.25</v>
      </c>
      <c r="P93" s="2">
        <f t="shared" si="1"/>
        <v>0.37250000000000005</v>
      </c>
      <c r="Q93" s="2">
        <f t="shared" si="2"/>
        <v>0.35657361111111102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15810</v>
      </c>
      <c r="J94" s="17"/>
      <c r="K94" s="14">
        <v>60</v>
      </c>
      <c r="L94" s="15">
        <v>5210</v>
      </c>
      <c r="M94" s="3">
        <v>0.1</v>
      </c>
      <c r="N94" s="2">
        <v>3.7250000000000001</v>
      </c>
      <c r="O94" s="2">
        <f t="shared" si="0"/>
        <v>37.25</v>
      </c>
      <c r="P94" s="2">
        <f t="shared" si="1"/>
        <v>0.37250000000000005</v>
      </c>
      <c r="Q94" s="2">
        <f t="shared" si="2"/>
        <v>0.36278194444444434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15830</v>
      </c>
      <c r="J95" s="17"/>
      <c r="K95" s="14">
        <v>61</v>
      </c>
      <c r="L95" s="15">
        <v>5160</v>
      </c>
      <c r="M95" s="3">
        <v>0.1</v>
      </c>
      <c r="N95" s="2">
        <v>3.72</v>
      </c>
      <c r="O95" s="2">
        <f t="shared" si="0"/>
        <v>37.200000000000003</v>
      </c>
      <c r="P95" s="2">
        <f t="shared" si="1"/>
        <v>0.37200000000000005</v>
      </c>
      <c r="Q95" s="2">
        <f t="shared" si="2"/>
        <v>0.36898611111111101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15850</v>
      </c>
      <c r="J96" s="17"/>
      <c r="K96" s="14">
        <v>62</v>
      </c>
      <c r="L96" s="15">
        <v>5120</v>
      </c>
      <c r="M96" s="3">
        <v>0.1</v>
      </c>
      <c r="N96" s="2">
        <v>3.72</v>
      </c>
      <c r="O96" s="2">
        <f t="shared" si="0"/>
        <v>37.200000000000003</v>
      </c>
      <c r="P96" s="2">
        <f t="shared" si="1"/>
        <v>0.37200000000000005</v>
      </c>
      <c r="Q96" s="2">
        <f t="shared" si="2"/>
        <v>0.375186111111111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15890</v>
      </c>
      <c r="J97" s="17"/>
      <c r="K97" s="14">
        <v>63</v>
      </c>
      <c r="L97" s="15">
        <v>5070</v>
      </c>
      <c r="M97" s="3">
        <v>0.1</v>
      </c>
      <c r="N97" s="2">
        <v>3.7250000000000001</v>
      </c>
      <c r="O97" s="2">
        <f t="shared" si="0"/>
        <v>37.25</v>
      </c>
      <c r="P97" s="2">
        <f t="shared" si="1"/>
        <v>0.37250000000000005</v>
      </c>
      <c r="Q97" s="2">
        <f t="shared" si="2"/>
        <v>0.38139027777777768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15920</v>
      </c>
      <c r="J98" s="17"/>
      <c r="K98" s="14">
        <v>64</v>
      </c>
      <c r="L98" s="15">
        <v>5030</v>
      </c>
      <c r="M98" s="3">
        <v>0.1</v>
      </c>
      <c r="N98" s="2">
        <v>3.74</v>
      </c>
      <c r="O98" s="2">
        <f t="shared" ref="O98:O161" si="4">N98/M98</f>
        <v>37.4</v>
      </c>
      <c r="P98" s="2">
        <f t="shared" ref="P98:P161" si="5">M98*N98</f>
        <v>0.37400000000000005</v>
      </c>
      <c r="Q98" s="2">
        <f t="shared" si="2"/>
        <v>0.38761111111111102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15960</v>
      </c>
      <c r="J99" s="17"/>
      <c r="K99" s="14">
        <v>65</v>
      </c>
      <c r="L99" s="15">
        <v>4980</v>
      </c>
      <c r="M99" s="3">
        <v>0.1</v>
      </c>
      <c r="N99" s="2">
        <v>3.7450000000000001</v>
      </c>
      <c r="O99" s="2">
        <f t="shared" si="4"/>
        <v>37.449999999999996</v>
      </c>
      <c r="P99" s="2">
        <f t="shared" si="5"/>
        <v>0.37450000000000006</v>
      </c>
      <c r="Q99" s="2">
        <f t="shared" ref="Q99:Q162" si="6">AVERAGE(P99,P98)*(K99-K98)/60+Q98</f>
        <v>0.39384861111111102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15990</v>
      </c>
      <c r="J100" s="17"/>
      <c r="K100" s="14">
        <v>66</v>
      </c>
      <c r="L100" s="15">
        <v>4940</v>
      </c>
      <c r="M100" s="3">
        <v>0.1</v>
      </c>
      <c r="N100" s="2">
        <v>3.7450000000000001</v>
      </c>
      <c r="O100" s="2">
        <f t="shared" si="4"/>
        <v>37.449999999999996</v>
      </c>
      <c r="P100" s="2">
        <f t="shared" si="5"/>
        <v>0.37450000000000006</v>
      </c>
      <c r="Q100" s="2">
        <f t="shared" si="6"/>
        <v>0.40009027777777767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16010</v>
      </c>
      <c r="J101" s="17"/>
      <c r="K101" s="14">
        <v>67</v>
      </c>
      <c r="L101" s="15">
        <v>4890</v>
      </c>
      <c r="M101" s="3">
        <v>0.1</v>
      </c>
      <c r="N101" s="2">
        <v>3.75</v>
      </c>
      <c r="O101" s="2">
        <f t="shared" si="4"/>
        <v>37.5</v>
      </c>
      <c r="P101" s="2">
        <f t="shared" si="5"/>
        <v>0.375</v>
      </c>
      <c r="Q101" s="2">
        <f t="shared" si="6"/>
        <v>0.40633611111111101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16050</v>
      </c>
      <c r="J102" s="17"/>
      <c r="K102" s="14">
        <v>68</v>
      </c>
      <c r="L102" s="15">
        <v>4850</v>
      </c>
      <c r="M102" s="3">
        <v>0.1</v>
      </c>
      <c r="N102" s="2">
        <v>3.76</v>
      </c>
      <c r="O102" s="2">
        <f t="shared" si="4"/>
        <v>37.599999999999994</v>
      </c>
      <c r="P102" s="2">
        <f t="shared" si="5"/>
        <v>0.376</v>
      </c>
      <c r="Q102" s="2">
        <f t="shared" si="6"/>
        <v>0.41259444444444432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16070</v>
      </c>
      <c r="J103" s="17"/>
      <c r="K103" s="14">
        <v>69</v>
      </c>
      <c r="L103" s="15">
        <v>4800</v>
      </c>
      <c r="M103" s="3">
        <v>0.1</v>
      </c>
      <c r="N103" s="2">
        <v>3.7549999999999999</v>
      </c>
      <c r="O103" s="2">
        <f t="shared" si="4"/>
        <v>37.549999999999997</v>
      </c>
      <c r="P103" s="2">
        <f t="shared" si="5"/>
        <v>0.3755</v>
      </c>
      <c r="Q103" s="2">
        <f t="shared" si="6"/>
        <v>0.41885694444444432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16100</v>
      </c>
      <c r="J104" s="17"/>
      <c r="K104" s="14">
        <v>70</v>
      </c>
      <c r="L104" s="15">
        <v>4760</v>
      </c>
      <c r="M104" s="3">
        <v>0.1</v>
      </c>
      <c r="N104" s="2">
        <v>3.76</v>
      </c>
      <c r="O104" s="2">
        <f t="shared" si="4"/>
        <v>37.599999999999994</v>
      </c>
      <c r="P104" s="2">
        <f t="shared" si="5"/>
        <v>0.376</v>
      </c>
      <c r="Q104" s="2">
        <f t="shared" si="6"/>
        <v>0.42511944444444433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16140</v>
      </c>
      <c r="J105" s="17"/>
      <c r="K105" s="14">
        <v>71</v>
      </c>
      <c r="L105" s="15">
        <v>4720</v>
      </c>
      <c r="M105" s="3">
        <v>0.1</v>
      </c>
      <c r="N105" s="2">
        <v>3.7749999999999999</v>
      </c>
      <c r="O105" s="2">
        <f t="shared" si="4"/>
        <v>37.75</v>
      </c>
      <c r="P105" s="2">
        <f t="shared" si="5"/>
        <v>0.3775</v>
      </c>
      <c r="Q105" s="2">
        <f t="shared" si="6"/>
        <v>0.431398611111111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16160</v>
      </c>
      <c r="J106" s="17"/>
      <c r="K106" s="14">
        <v>72</v>
      </c>
      <c r="L106" s="15">
        <v>4680</v>
      </c>
      <c r="M106" s="3">
        <v>0.1</v>
      </c>
      <c r="N106" s="2">
        <v>3.7800000000000002</v>
      </c>
      <c r="O106" s="2">
        <f t="shared" si="4"/>
        <v>37.799999999999997</v>
      </c>
      <c r="P106" s="2">
        <f t="shared" si="5"/>
        <v>0.37800000000000006</v>
      </c>
      <c r="Q106" s="2">
        <f t="shared" si="6"/>
        <v>0.43769444444444433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16190</v>
      </c>
      <c r="J107" s="17"/>
      <c r="K107" s="14">
        <v>73</v>
      </c>
      <c r="L107" s="15">
        <v>4630</v>
      </c>
      <c r="M107" s="3">
        <v>0.1</v>
      </c>
      <c r="N107" s="2">
        <v>3.78</v>
      </c>
      <c r="O107" s="2">
        <f t="shared" si="4"/>
        <v>37.799999999999997</v>
      </c>
      <c r="P107" s="2">
        <f t="shared" si="5"/>
        <v>0.378</v>
      </c>
      <c r="Q107" s="2">
        <f t="shared" si="6"/>
        <v>0.44399444444444436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16220</v>
      </c>
      <c r="J108" s="17"/>
      <c r="K108" s="14">
        <v>74</v>
      </c>
      <c r="L108" s="15">
        <v>4580</v>
      </c>
      <c r="M108" s="3">
        <v>0.1</v>
      </c>
      <c r="N108" s="2">
        <v>3.7850000000000001</v>
      </c>
      <c r="O108" s="2">
        <f t="shared" si="4"/>
        <v>37.85</v>
      </c>
      <c r="P108" s="2">
        <f t="shared" si="5"/>
        <v>0.37850000000000006</v>
      </c>
      <c r="Q108" s="2">
        <f t="shared" si="6"/>
        <v>0.45029861111111102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16260</v>
      </c>
      <c r="J109" s="17"/>
      <c r="K109" s="14">
        <v>75</v>
      </c>
      <c r="L109" s="15">
        <v>4540</v>
      </c>
      <c r="M109" s="3">
        <v>0.1</v>
      </c>
      <c r="N109" s="2">
        <v>3.8049999999999997</v>
      </c>
      <c r="O109" s="2">
        <f t="shared" si="4"/>
        <v>38.049999999999997</v>
      </c>
      <c r="P109" s="2">
        <f t="shared" si="5"/>
        <v>0.3805</v>
      </c>
      <c r="Q109" s="2">
        <f t="shared" si="6"/>
        <v>0.45662361111111105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16270</v>
      </c>
      <c r="J110" s="17"/>
      <c r="K110" s="14">
        <v>76</v>
      </c>
      <c r="L110" s="15">
        <v>4500</v>
      </c>
      <c r="M110" s="3">
        <v>0.1</v>
      </c>
      <c r="N110" s="2">
        <v>3.81</v>
      </c>
      <c r="O110" s="2">
        <f t="shared" si="4"/>
        <v>38.1</v>
      </c>
      <c r="P110" s="2">
        <f t="shared" si="5"/>
        <v>0.38100000000000001</v>
      </c>
      <c r="Q110" s="2">
        <f t="shared" si="6"/>
        <v>0.46296944444444438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16290</v>
      </c>
      <c r="J111" s="17"/>
      <c r="K111" s="14">
        <v>77</v>
      </c>
      <c r="L111" s="15">
        <v>4450</v>
      </c>
      <c r="M111" s="3">
        <v>0.1</v>
      </c>
      <c r="N111" s="2">
        <v>3.81</v>
      </c>
      <c r="O111" s="2">
        <f t="shared" si="4"/>
        <v>38.1</v>
      </c>
      <c r="P111" s="2">
        <f t="shared" si="5"/>
        <v>0.38100000000000001</v>
      </c>
      <c r="Q111" s="2">
        <f t="shared" si="6"/>
        <v>0.4693194444444444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16330</v>
      </c>
      <c r="J112" s="17"/>
      <c r="K112" s="14">
        <v>78</v>
      </c>
      <c r="L112" s="15">
        <v>4410</v>
      </c>
      <c r="M112" s="3">
        <v>0.1</v>
      </c>
      <c r="N112" s="2">
        <v>3.81</v>
      </c>
      <c r="O112" s="2">
        <f t="shared" si="4"/>
        <v>38.1</v>
      </c>
      <c r="P112" s="2">
        <f t="shared" si="5"/>
        <v>0.38100000000000001</v>
      </c>
      <c r="Q112" s="2">
        <f t="shared" si="6"/>
        <v>0.47566944444444442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16350</v>
      </c>
      <c r="J113" s="17"/>
      <c r="K113" s="14">
        <v>79</v>
      </c>
      <c r="L113" s="15">
        <v>4370</v>
      </c>
      <c r="M113" s="3">
        <v>0.1</v>
      </c>
      <c r="N113" s="2">
        <v>3.82</v>
      </c>
      <c r="O113" s="2">
        <f t="shared" si="4"/>
        <v>38.199999999999996</v>
      </c>
      <c r="P113" s="2">
        <f t="shared" si="5"/>
        <v>0.38200000000000001</v>
      </c>
      <c r="Q113" s="2">
        <f t="shared" si="6"/>
        <v>0.48202777777777778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16380</v>
      </c>
      <c r="J114" s="17"/>
      <c r="K114" s="14">
        <v>80</v>
      </c>
      <c r="L114" s="15">
        <v>4320</v>
      </c>
      <c r="M114" s="3">
        <v>0.1</v>
      </c>
      <c r="N114" s="2">
        <v>3.83</v>
      </c>
      <c r="O114" s="2">
        <f t="shared" si="4"/>
        <v>38.299999999999997</v>
      </c>
      <c r="P114" s="2">
        <f t="shared" si="5"/>
        <v>0.38300000000000001</v>
      </c>
      <c r="Q114" s="2">
        <f t="shared" si="6"/>
        <v>0.4884027777777778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16410</v>
      </c>
      <c r="J115" s="17"/>
      <c r="K115" s="14">
        <v>81</v>
      </c>
      <c r="L115" s="15">
        <v>4280</v>
      </c>
      <c r="M115" s="3">
        <v>0.1</v>
      </c>
      <c r="N115" s="2">
        <v>3.8266666666666667</v>
      </c>
      <c r="O115" s="2">
        <f t="shared" si="4"/>
        <v>38.266666666666666</v>
      </c>
      <c r="P115" s="2">
        <f t="shared" si="5"/>
        <v>0.38266666666666671</v>
      </c>
      <c r="Q115" s="2">
        <f t="shared" si="6"/>
        <v>0.49478333333333335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16440</v>
      </c>
      <c r="J116" s="17"/>
      <c r="K116" s="14">
        <v>82</v>
      </c>
      <c r="L116" s="15">
        <v>4240</v>
      </c>
      <c r="M116" s="3">
        <v>0.1</v>
      </c>
      <c r="N116" s="2">
        <v>3.8250000000000002</v>
      </c>
      <c r="O116" s="2">
        <f t="shared" si="4"/>
        <v>38.25</v>
      </c>
      <c r="P116" s="2">
        <f t="shared" si="5"/>
        <v>0.38250000000000006</v>
      </c>
      <c r="Q116" s="2">
        <f t="shared" si="6"/>
        <v>0.50115972222222227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16460</v>
      </c>
      <c r="J117" s="17"/>
      <c r="K117" s="14">
        <v>83</v>
      </c>
      <c r="L117" s="15">
        <v>4190</v>
      </c>
      <c r="M117" s="3">
        <v>0.1</v>
      </c>
      <c r="N117" s="2">
        <v>3.835</v>
      </c>
      <c r="O117" s="2">
        <f t="shared" si="4"/>
        <v>38.349999999999994</v>
      </c>
      <c r="P117" s="2">
        <f t="shared" si="5"/>
        <v>0.38350000000000001</v>
      </c>
      <c r="Q117" s="2">
        <f t="shared" si="6"/>
        <v>0.50754305555555557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16480</v>
      </c>
      <c r="J118" s="17"/>
      <c r="K118" s="14">
        <v>84</v>
      </c>
      <c r="L118" s="15">
        <v>4150</v>
      </c>
      <c r="M118" s="3">
        <v>0.1</v>
      </c>
      <c r="N118" s="2">
        <v>3.85</v>
      </c>
      <c r="O118" s="2">
        <f t="shared" si="4"/>
        <v>38.5</v>
      </c>
      <c r="P118" s="2">
        <f t="shared" si="5"/>
        <v>0.38500000000000001</v>
      </c>
      <c r="Q118" s="2">
        <f t="shared" si="6"/>
        <v>0.51394722222222222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16530</v>
      </c>
      <c r="J119" s="17"/>
      <c r="K119" s="14">
        <v>85</v>
      </c>
      <c r="L119" s="15">
        <v>4110</v>
      </c>
      <c r="M119" s="3">
        <v>0.1</v>
      </c>
      <c r="N119" s="2">
        <v>3.84</v>
      </c>
      <c r="O119" s="2">
        <f t="shared" si="4"/>
        <v>38.4</v>
      </c>
      <c r="P119" s="2">
        <f t="shared" si="5"/>
        <v>0.38400000000000001</v>
      </c>
      <c r="Q119" s="2">
        <f t="shared" si="6"/>
        <v>0.52035555555555557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16550</v>
      </c>
      <c r="J120" s="17"/>
      <c r="K120" s="14">
        <v>86</v>
      </c>
      <c r="L120" s="15">
        <v>4060</v>
      </c>
      <c r="M120" s="3">
        <v>0.1</v>
      </c>
      <c r="N120" s="2">
        <v>3.8650000000000002</v>
      </c>
      <c r="O120" s="2">
        <f t="shared" si="4"/>
        <v>38.65</v>
      </c>
      <c r="P120" s="2">
        <f t="shared" si="5"/>
        <v>0.38650000000000007</v>
      </c>
      <c r="Q120" s="2">
        <f t="shared" si="6"/>
        <v>0.52677638888888889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16570</v>
      </c>
      <c r="J121" s="17"/>
      <c r="K121" s="14">
        <v>87</v>
      </c>
      <c r="L121" s="15">
        <v>4020</v>
      </c>
      <c r="M121" s="3">
        <v>0.1</v>
      </c>
      <c r="N121" s="2">
        <v>3.87</v>
      </c>
      <c r="O121" s="2">
        <f t="shared" si="4"/>
        <v>38.699999999999996</v>
      </c>
      <c r="P121" s="2">
        <f t="shared" si="5"/>
        <v>0.38700000000000001</v>
      </c>
      <c r="Q121" s="2">
        <f t="shared" si="6"/>
        <v>0.53322222222222226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16600</v>
      </c>
      <c r="J122" s="17"/>
      <c r="K122" s="14">
        <v>88</v>
      </c>
      <c r="L122" s="15">
        <v>3970</v>
      </c>
      <c r="M122" s="3">
        <v>0.1</v>
      </c>
      <c r="N122" s="2">
        <v>3.875</v>
      </c>
      <c r="O122" s="2">
        <f t="shared" si="4"/>
        <v>38.75</v>
      </c>
      <c r="P122" s="2">
        <f t="shared" si="5"/>
        <v>0.38750000000000001</v>
      </c>
      <c r="Q122" s="2">
        <f t="shared" si="6"/>
        <v>0.53967638888888891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16620</v>
      </c>
      <c r="J123" s="17"/>
      <c r="K123" s="14">
        <v>89</v>
      </c>
      <c r="L123" s="15">
        <v>3930</v>
      </c>
      <c r="M123" s="3">
        <v>0.1</v>
      </c>
      <c r="N123" s="2">
        <v>3.8849999999999998</v>
      </c>
      <c r="O123" s="2">
        <f t="shared" si="4"/>
        <v>38.849999999999994</v>
      </c>
      <c r="P123" s="2">
        <f t="shared" si="5"/>
        <v>0.38850000000000001</v>
      </c>
      <c r="Q123" s="2">
        <f t="shared" si="6"/>
        <v>0.54614305555555553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16660</v>
      </c>
      <c r="J124" s="17"/>
      <c r="K124" s="14">
        <v>90</v>
      </c>
      <c r="L124" s="15">
        <v>3880</v>
      </c>
      <c r="M124" s="3">
        <v>0.1</v>
      </c>
      <c r="N124" s="2">
        <v>3.89</v>
      </c>
      <c r="O124" s="2">
        <f t="shared" si="4"/>
        <v>38.9</v>
      </c>
      <c r="P124" s="2">
        <f t="shared" si="5"/>
        <v>0.38900000000000001</v>
      </c>
      <c r="Q124" s="2">
        <f t="shared" si="6"/>
        <v>0.55262222222222224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16680</v>
      </c>
      <c r="J125" s="17"/>
      <c r="K125" s="14">
        <v>91</v>
      </c>
      <c r="L125" s="15">
        <v>3840</v>
      </c>
      <c r="M125" s="3">
        <v>0.1</v>
      </c>
      <c r="N125" s="2">
        <v>3.9</v>
      </c>
      <c r="O125" s="2">
        <f t="shared" si="4"/>
        <v>39</v>
      </c>
      <c r="P125" s="2">
        <f t="shared" si="5"/>
        <v>0.39</v>
      </c>
      <c r="Q125" s="2">
        <f t="shared" si="6"/>
        <v>0.55911388888888891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16710</v>
      </c>
      <c r="J126" s="17"/>
      <c r="K126" s="14">
        <v>92</v>
      </c>
      <c r="L126" s="15">
        <v>3800</v>
      </c>
      <c r="M126" s="3">
        <v>0.1</v>
      </c>
      <c r="N126" s="2">
        <v>3.9050000000000002</v>
      </c>
      <c r="O126" s="2">
        <f t="shared" si="4"/>
        <v>39.049999999999997</v>
      </c>
      <c r="P126" s="2">
        <f t="shared" si="5"/>
        <v>0.39050000000000007</v>
      </c>
      <c r="Q126" s="2">
        <f t="shared" si="6"/>
        <v>0.56561805555555555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16730</v>
      </c>
      <c r="J127" s="17"/>
      <c r="K127" s="14">
        <v>93</v>
      </c>
      <c r="L127" s="15">
        <v>3760</v>
      </c>
      <c r="M127" s="3">
        <v>0.1</v>
      </c>
      <c r="N127" s="2">
        <v>3.9050000000000002</v>
      </c>
      <c r="O127" s="2">
        <f t="shared" si="4"/>
        <v>39.049999999999997</v>
      </c>
      <c r="P127" s="2">
        <f t="shared" si="5"/>
        <v>0.39050000000000007</v>
      </c>
      <c r="Q127" s="2">
        <f t="shared" si="6"/>
        <v>0.57212638888888889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16770</v>
      </c>
      <c r="J128" s="17"/>
      <c r="K128" s="14">
        <v>94</v>
      </c>
      <c r="L128" s="15">
        <v>3720</v>
      </c>
      <c r="M128" s="3">
        <v>0.1</v>
      </c>
      <c r="N128" s="2">
        <v>3.9166666666666665</v>
      </c>
      <c r="O128" s="2">
        <f t="shared" si="4"/>
        <v>39.166666666666664</v>
      </c>
      <c r="P128" s="2">
        <f t="shared" si="5"/>
        <v>0.39166666666666666</v>
      </c>
      <c r="Q128" s="2">
        <f t="shared" si="6"/>
        <v>0.57864444444444441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16780</v>
      </c>
      <c r="J129" s="17"/>
      <c r="K129" s="14">
        <v>95</v>
      </c>
      <c r="L129" s="15">
        <v>3670</v>
      </c>
      <c r="M129" s="3">
        <v>0.1</v>
      </c>
      <c r="N129" s="2">
        <v>3.9249999999999998</v>
      </c>
      <c r="O129" s="2">
        <f t="shared" si="4"/>
        <v>39.249999999999993</v>
      </c>
      <c r="P129" s="2">
        <f t="shared" si="5"/>
        <v>0.39250000000000002</v>
      </c>
      <c r="Q129" s="2">
        <f t="shared" si="6"/>
        <v>0.58517916666666658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16810</v>
      </c>
      <c r="J130" s="17"/>
      <c r="K130" s="14">
        <v>96</v>
      </c>
      <c r="L130" s="15">
        <v>3630</v>
      </c>
      <c r="M130" s="3">
        <v>0.1</v>
      </c>
      <c r="N130" s="2">
        <v>3.94</v>
      </c>
      <c r="O130" s="2">
        <f t="shared" si="4"/>
        <v>39.4</v>
      </c>
      <c r="P130" s="2">
        <f t="shared" si="5"/>
        <v>0.39400000000000002</v>
      </c>
      <c r="Q130" s="2">
        <f t="shared" si="6"/>
        <v>0.59173333333333322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16830</v>
      </c>
      <c r="J131" s="17"/>
      <c r="K131" s="14">
        <v>97</v>
      </c>
      <c r="L131" s="15">
        <v>3580</v>
      </c>
      <c r="M131" s="3">
        <v>0.1</v>
      </c>
      <c r="N131" s="2">
        <v>3.9450000000000003</v>
      </c>
      <c r="O131" s="2">
        <f t="shared" si="4"/>
        <v>39.450000000000003</v>
      </c>
      <c r="P131" s="2">
        <f t="shared" si="5"/>
        <v>0.39450000000000007</v>
      </c>
      <c r="Q131" s="2">
        <f t="shared" si="6"/>
        <v>0.59830416666666653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16870</v>
      </c>
      <c r="J132" s="17"/>
      <c r="K132" s="14">
        <v>98</v>
      </c>
      <c r="L132" s="15">
        <v>3540</v>
      </c>
      <c r="M132" s="3">
        <v>0.1</v>
      </c>
      <c r="N132" s="2">
        <v>3.9649999999999999</v>
      </c>
      <c r="O132" s="2">
        <f t="shared" si="4"/>
        <v>39.65</v>
      </c>
      <c r="P132" s="2">
        <f t="shared" si="5"/>
        <v>0.39650000000000002</v>
      </c>
      <c r="Q132" s="2">
        <f t="shared" si="6"/>
        <v>0.60489583333333319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16900</v>
      </c>
      <c r="J133" s="17"/>
      <c r="K133" s="14">
        <v>99</v>
      </c>
      <c r="L133" s="15">
        <v>3500</v>
      </c>
      <c r="M133" s="3">
        <v>0.1</v>
      </c>
      <c r="N133" s="2">
        <v>3.97</v>
      </c>
      <c r="O133" s="2">
        <f t="shared" si="4"/>
        <v>39.700000000000003</v>
      </c>
      <c r="P133" s="2">
        <f t="shared" si="5"/>
        <v>0.39700000000000002</v>
      </c>
      <c r="Q133" s="2">
        <f t="shared" si="6"/>
        <v>0.61150833333333321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16920</v>
      </c>
      <c r="J134" s="17"/>
      <c r="K134" s="14">
        <v>100</v>
      </c>
      <c r="L134" s="15">
        <v>3450</v>
      </c>
      <c r="M134" s="3">
        <v>0.1</v>
      </c>
      <c r="N134" s="2">
        <v>3.98</v>
      </c>
      <c r="O134" s="2">
        <f t="shared" si="4"/>
        <v>39.799999999999997</v>
      </c>
      <c r="P134" s="2">
        <f t="shared" si="5"/>
        <v>0.39800000000000002</v>
      </c>
      <c r="Q134" s="2">
        <f t="shared" si="6"/>
        <v>0.6181333333333332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16940</v>
      </c>
      <c r="J135" s="17"/>
      <c r="K135" s="14">
        <v>101</v>
      </c>
      <c r="L135" s="15">
        <v>3410</v>
      </c>
      <c r="M135" s="3">
        <v>0.1</v>
      </c>
      <c r="N135" s="2">
        <v>3.9850000000000003</v>
      </c>
      <c r="O135" s="2">
        <f t="shared" si="4"/>
        <v>39.85</v>
      </c>
      <c r="P135" s="2">
        <f t="shared" si="5"/>
        <v>0.39850000000000008</v>
      </c>
      <c r="Q135" s="2">
        <f t="shared" si="6"/>
        <v>0.62477083333333316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16970</v>
      </c>
      <c r="J136" s="17"/>
      <c r="K136" s="14">
        <v>102</v>
      </c>
      <c r="L136" s="15">
        <v>3370</v>
      </c>
      <c r="M136" s="3">
        <v>0.1</v>
      </c>
      <c r="N136" s="2">
        <v>3.9850000000000003</v>
      </c>
      <c r="O136" s="2">
        <f t="shared" si="4"/>
        <v>39.85</v>
      </c>
      <c r="P136" s="2">
        <f t="shared" si="5"/>
        <v>0.39850000000000008</v>
      </c>
      <c r="Q136" s="2">
        <f t="shared" si="6"/>
        <v>0.63141249999999982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16990</v>
      </c>
      <c r="J137" s="17"/>
      <c r="K137" s="14">
        <v>103</v>
      </c>
      <c r="L137" s="15">
        <v>3320</v>
      </c>
      <c r="M137" s="3">
        <v>0.1</v>
      </c>
      <c r="N137" s="2">
        <v>4.0049999999999999</v>
      </c>
      <c r="O137" s="2">
        <f t="shared" si="4"/>
        <v>40.049999999999997</v>
      </c>
      <c r="P137" s="2">
        <f t="shared" si="5"/>
        <v>0.40050000000000002</v>
      </c>
      <c r="Q137" s="2">
        <f t="shared" si="6"/>
        <v>0.63807083333333314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17010</v>
      </c>
      <c r="J138" s="17"/>
      <c r="K138" s="14">
        <v>104</v>
      </c>
      <c r="L138" s="15">
        <v>3280</v>
      </c>
      <c r="M138" s="3">
        <v>0.1</v>
      </c>
      <c r="N138" s="2">
        <v>4.0199999999999996</v>
      </c>
      <c r="O138" s="2">
        <f t="shared" si="4"/>
        <v>40.199999999999996</v>
      </c>
      <c r="P138" s="2">
        <f t="shared" si="5"/>
        <v>0.40199999999999997</v>
      </c>
      <c r="Q138" s="2">
        <f t="shared" si="6"/>
        <v>0.6447583333333331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17060</v>
      </c>
      <c r="J139" s="17"/>
      <c r="K139" s="14">
        <v>105</v>
      </c>
      <c r="L139" s="15">
        <v>3230</v>
      </c>
      <c r="M139" s="3">
        <v>0.1</v>
      </c>
      <c r="N139" s="2">
        <v>4.0199999999999996</v>
      </c>
      <c r="O139" s="2">
        <f t="shared" si="4"/>
        <v>40.199999999999996</v>
      </c>
      <c r="P139" s="2">
        <f t="shared" si="5"/>
        <v>0.40199999999999997</v>
      </c>
      <c r="Q139" s="2">
        <f t="shared" si="6"/>
        <v>0.65145833333333314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17080</v>
      </c>
      <c r="J140" s="17"/>
      <c r="K140" s="14">
        <v>106</v>
      </c>
      <c r="L140" s="15">
        <v>3190</v>
      </c>
      <c r="M140" s="3">
        <v>0.1</v>
      </c>
      <c r="N140" s="2">
        <v>4.0350000000000001</v>
      </c>
      <c r="O140" s="2">
        <f t="shared" si="4"/>
        <v>40.35</v>
      </c>
      <c r="P140" s="2">
        <f t="shared" si="5"/>
        <v>0.40350000000000003</v>
      </c>
      <c r="Q140" s="2">
        <f t="shared" si="6"/>
        <v>0.65817083333333315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17100</v>
      </c>
      <c r="J141" s="17"/>
      <c r="K141" s="14">
        <v>107</v>
      </c>
      <c r="L141" s="15">
        <v>3150</v>
      </c>
      <c r="M141" s="3">
        <v>0.1</v>
      </c>
      <c r="N141" s="2">
        <v>4.05</v>
      </c>
      <c r="O141" s="2">
        <f t="shared" si="4"/>
        <v>40.499999999999993</v>
      </c>
      <c r="P141" s="2">
        <f t="shared" si="5"/>
        <v>0.40500000000000003</v>
      </c>
      <c r="Q141" s="2">
        <f t="shared" si="6"/>
        <v>0.6649083333333331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17120</v>
      </c>
      <c r="J142" s="17"/>
      <c r="K142" s="14">
        <v>108</v>
      </c>
      <c r="L142" s="15">
        <v>3100</v>
      </c>
      <c r="M142" s="3">
        <v>0.1</v>
      </c>
      <c r="N142" s="2">
        <v>4.0649999999999995</v>
      </c>
      <c r="O142" s="2">
        <f t="shared" si="4"/>
        <v>40.649999999999991</v>
      </c>
      <c r="P142" s="2">
        <f t="shared" si="5"/>
        <v>0.40649999999999997</v>
      </c>
      <c r="Q142" s="2">
        <f t="shared" si="6"/>
        <v>0.67167083333333311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17150</v>
      </c>
      <c r="J143" s="17"/>
      <c r="K143" s="14">
        <v>109</v>
      </c>
      <c r="L143" s="15">
        <v>3060</v>
      </c>
      <c r="M143" s="3">
        <v>0.1</v>
      </c>
      <c r="N143" s="2">
        <v>4.0599999999999996</v>
      </c>
      <c r="O143" s="2">
        <f t="shared" si="4"/>
        <v>40.599999999999994</v>
      </c>
      <c r="P143" s="2">
        <f t="shared" si="5"/>
        <v>0.40599999999999997</v>
      </c>
      <c r="Q143" s="2">
        <f t="shared" si="6"/>
        <v>0.67844166666666639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17170</v>
      </c>
      <c r="J144" s="17"/>
      <c r="K144" s="14">
        <v>110</v>
      </c>
      <c r="L144" s="15">
        <v>3020</v>
      </c>
      <c r="M144" s="3">
        <v>0.1</v>
      </c>
      <c r="N144" s="2">
        <v>4.08</v>
      </c>
      <c r="O144" s="2">
        <f t="shared" si="4"/>
        <v>40.799999999999997</v>
      </c>
      <c r="P144" s="2">
        <f t="shared" si="5"/>
        <v>0.40800000000000003</v>
      </c>
      <c r="Q144" s="2">
        <f t="shared" si="6"/>
        <v>0.68522499999999975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17190</v>
      </c>
      <c r="J145" s="17"/>
      <c r="K145" s="14">
        <v>111</v>
      </c>
      <c r="L145" s="15">
        <v>2970</v>
      </c>
      <c r="M145" s="3">
        <v>0.1</v>
      </c>
      <c r="N145" s="2">
        <v>4.0949999999999998</v>
      </c>
      <c r="O145" s="2">
        <f t="shared" si="4"/>
        <v>40.949999999999996</v>
      </c>
      <c r="P145" s="2">
        <f t="shared" si="5"/>
        <v>0.40949999999999998</v>
      </c>
      <c r="Q145" s="2">
        <f t="shared" si="6"/>
        <v>0.69203749999999975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17230</v>
      </c>
      <c r="J146" s="17"/>
      <c r="K146" s="14">
        <v>112</v>
      </c>
      <c r="L146" s="15">
        <v>2930</v>
      </c>
      <c r="M146" s="3">
        <v>0.1</v>
      </c>
      <c r="N146" s="2">
        <v>4.1150000000000002</v>
      </c>
      <c r="O146" s="2">
        <f t="shared" si="4"/>
        <v>41.15</v>
      </c>
      <c r="P146" s="2">
        <f t="shared" si="5"/>
        <v>0.41150000000000003</v>
      </c>
      <c r="Q146" s="2">
        <f t="shared" si="6"/>
        <v>0.69887916666666638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17240</v>
      </c>
      <c r="J147" s="17"/>
      <c r="K147" s="14">
        <v>113</v>
      </c>
      <c r="L147" s="15">
        <v>2890</v>
      </c>
      <c r="M147" s="3">
        <v>0.1</v>
      </c>
      <c r="N147" s="2">
        <v>4.125</v>
      </c>
      <c r="O147" s="2">
        <f t="shared" si="4"/>
        <v>41.25</v>
      </c>
      <c r="P147" s="2">
        <f t="shared" si="5"/>
        <v>0.41250000000000003</v>
      </c>
      <c r="Q147" s="2">
        <f t="shared" si="6"/>
        <v>0.70574583333333307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17260</v>
      </c>
      <c r="J148" s="17"/>
      <c r="K148" s="14">
        <v>114</v>
      </c>
      <c r="L148" s="15">
        <v>2840</v>
      </c>
      <c r="M148" s="3">
        <v>0.1</v>
      </c>
      <c r="N148" s="2">
        <v>4.1449999999999996</v>
      </c>
      <c r="O148" s="2">
        <f t="shared" si="4"/>
        <v>41.449999999999996</v>
      </c>
      <c r="P148" s="2">
        <f t="shared" si="5"/>
        <v>0.41449999999999998</v>
      </c>
      <c r="Q148" s="2">
        <f t="shared" si="6"/>
        <v>0.7126374999999997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17300</v>
      </c>
      <c r="J149" s="17"/>
      <c r="K149" s="14">
        <v>115</v>
      </c>
      <c r="L149" s="15">
        <v>2800</v>
      </c>
      <c r="M149" s="3">
        <v>0.1</v>
      </c>
      <c r="N149" s="2">
        <v>4.1550000000000002</v>
      </c>
      <c r="O149" s="2">
        <f t="shared" si="4"/>
        <v>41.55</v>
      </c>
      <c r="P149" s="2">
        <f t="shared" si="5"/>
        <v>0.41550000000000004</v>
      </c>
      <c r="Q149" s="2">
        <f t="shared" si="6"/>
        <v>0.71955416666666638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17310</v>
      </c>
      <c r="J150" s="17"/>
      <c r="K150" s="14">
        <v>116</v>
      </c>
      <c r="L150" s="15">
        <v>2760</v>
      </c>
      <c r="M150" s="3">
        <v>0.1</v>
      </c>
      <c r="N150" s="2">
        <v>4.18</v>
      </c>
      <c r="O150" s="2">
        <f t="shared" si="4"/>
        <v>41.8</v>
      </c>
      <c r="P150" s="2">
        <f t="shared" si="5"/>
        <v>0.41799999999999998</v>
      </c>
      <c r="Q150" s="2">
        <f t="shared" si="6"/>
        <v>0.7264999999999997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17340</v>
      </c>
      <c r="J151" s="17"/>
      <c r="K151" s="14">
        <v>117</v>
      </c>
      <c r="L151" s="15">
        <v>2710</v>
      </c>
      <c r="M151" s="3">
        <v>0.1</v>
      </c>
      <c r="N151" s="2">
        <v>4.1950000000000003</v>
      </c>
      <c r="O151" s="2">
        <f t="shared" si="4"/>
        <v>41.95</v>
      </c>
      <c r="P151" s="2">
        <f t="shared" si="5"/>
        <v>0.41950000000000004</v>
      </c>
      <c r="Q151" s="2">
        <f t="shared" si="6"/>
        <v>0.73347916666666635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17370</v>
      </c>
      <c r="J152" s="17"/>
      <c r="K152" s="14">
        <v>118</v>
      </c>
      <c r="L152" s="15">
        <v>2670</v>
      </c>
      <c r="M152" s="3">
        <v>0.1</v>
      </c>
      <c r="N152" s="2">
        <v>4.21</v>
      </c>
      <c r="O152" s="2">
        <f t="shared" si="4"/>
        <v>42.099999999999994</v>
      </c>
      <c r="P152" s="2">
        <f t="shared" si="5"/>
        <v>0.42100000000000004</v>
      </c>
      <c r="Q152" s="2">
        <f t="shared" si="6"/>
        <v>0.74048333333333305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17380</v>
      </c>
      <c r="J153" s="17"/>
      <c r="K153" s="14">
        <v>119</v>
      </c>
      <c r="L153" s="15">
        <v>2620</v>
      </c>
      <c r="M153" s="3">
        <v>0.1</v>
      </c>
      <c r="N153" s="2">
        <v>4.22</v>
      </c>
      <c r="O153" s="2">
        <f t="shared" si="4"/>
        <v>42.199999999999996</v>
      </c>
      <c r="P153" s="2">
        <f t="shared" si="5"/>
        <v>0.42199999999999999</v>
      </c>
      <c r="Q153" s="2">
        <f t="shared" si="6"/>
        <v>0.747508333333333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17420</v>
      </c>
      <c r="J154" s="17"/>
      <c r="K154" s="14">
        <v>120</v>
      </c>
      <c r="L154" s="15">
        <v>2580</v>
      </c>
      <c r="M154" s="3">
        <v>0.1</v>
      </c>
      <c r="N154" s="2">
        <v>4.2350000000000003</v>
      </c>
      <c r="O154" s="2">
        <f t="shared" si="4"/>
        <v>42.35</v>
      </c>
      <c r="P154" s="2">
        <f t="shared" si="5"/>
        <v>0.42350000000000004</v>
      </c>
      <c r="Q154" s="2">
        <f t="shared" si="6"/>
        <v>0.7545541666666663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17440</v>
      </c>
      <c r="J155" s="17"/>
      <c r="K155" s="14">
        <v>121</v>
      </c>
      <c r="L155" s="15">
        <v>2540</v>
      </c>
      <c r="M155" s="3">
        <v>0.1</v>
      </c>
      <c r="N155" s="2">
        <v>4.26</v>
      </c>
      <c r="O155" s="2">
        <f t="shared" si="4"/>
        <v>42.599999999999994</v>
      </c>
      <c r="P155" s="2">
        <f t="shared" si="5"/>
        <v>0.42599999999999999</v>
      </c>
      <c r="Q155" s="2">
        <f t="shared" si="6"/>
        <v>0.76163333333333294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17470</v>
      </c>
      <c r="J156" s="17"/>
      <c r="K156" s="14">
        <v>122</v>
      </c>
      <c r="L156" s="15">
        <v>2490</v>
      </c>
      <c r="M156" s="3">
        <v>0.1</v>
      </c>
      <c r="N156" s="2">
        <v>4.2750000000000004</v>
      </c>
      <c r="O156" s="2">
        <f t="shared" si="4"/>
        <v>42.75</v>
      </c>
      <c r="P156" s="2">
        <f t="shared" si="5"/>
        <v>0.42750000000000005</v>
      </c>
      <c r="Q156" s="2">
        <f t="shared" si="6"/>
        <v>0.76874583333333291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17480</v>
      </c>
      <c r="J157" s="17"/>
      <c r="K157" s="14">
        <v>123</v>
      </c>
      <c r="L157" s="15">
        <v>2450</v>
      </c>
      <c r="M157" s="3">
        <v>0.1</v>
      </c>
      <c r="N157" s="2">
        <v>4.29</v>
      </c>
      <c r="O157" s="2">
        <f t="shared" si="4"/>
        <v>42.9</v>
      </c>
      <c r="P157" s="2">
        <f t="shared" si="5"/>
        <v>0.42900000000000005</v>
      </c>
      <c r="Q157" s="2">
        <f t="shared" si="6"/>
        <v>0.77588333333333293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17510</v>
      </c>
      <c r="J158" s="17"/>
      <c r="K158" s="14">
        <v>124</v>
      </c>
      <c r="L158" s="15">
        <v>2410</v>
      </c>
      <c r="M158" s="3">
        <v>0.1</v>
      </c>
      <c r="N158" s="2">
        <v>4.3149999999999995</v>
      </c>
      <c r="O158" s="2">
        <f t="shared" si="4"/>
        <v>43.149999999999991</v>
      </c>
      <c r="P158" s="2">
        <f t="shared" si="5"/>
        <v>0.43149999999999999</v>
      </c>
      <c r="Q158" s="2">
        <f t="shared" si="6"/>
        <v>0.78305416666666627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17540</v>
      </c>
      <c r="J159" s="17"/>
      <c r="K159" s="14">
        <v>125</v>
      </c>
      <c r="L159" s="15">
        <v>2370</v>
      </c>
      <c r="M159" s="3">
        <v>0.1</v>
      </c>
      <c r="N159" s="2">
        <v>4.32</v>
      </c>
      <c r="O159" s="2">
        <f t="shared" si="4"/>
        <v>43.2</v>
      </c>
      <c r="P159" s="2">
        <f t="shared" si="5"/>
        <v>0.43200000000000005</v>
      </c>
      <c r="Q159" s="2">
        <f t="shared" si="6"/>
        <v>0.79024999999999956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17560</v>
      </c>
      <c r="J160" s="17"/>
      <c r="K160" s="14">
        <v>126</v>
      </c>
      <c r="L160" s="15">
        <v>2320</v>
      </c>
      <c r="M160" s="3">
        <v>0.1</v>
      </c>
      <c r="N160" s="2">
        <v>4.34</v>
      </c>
      <c r="O160" s="2">
        <f t="shared" si="4"/>
        <v>43.4</v>
      </c>
      <c r="P160" s="2">
        <f t="shared" si="5"/>
        <v>0.434</v>
      </c>
      <c r="Q160" s="2">
        <f t="shared" si="6"/>
        <v>0.79746666666666621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17580</v>
      </c>
      <c r="J161" s="17"/>
      <c r="K161" s="14">
        <v>127</v>
      </c>
      <c r="L161" s="15">
        <v>2280</v>
      </c>
      <c r="M161" s="3">
        <v>0.1</v>
      </c>
      <c r="N161" s="2">
        <v>4.3650000000000002</v>
      </c>
      <c r="O161" s="2">
        <f t="shared" si="4"/>
        <v>43.65</v>
      </c>
      <c r="P161" s="2">
        <f t="shared" si="5"/>
        <v>0.43650000000000005</v>
      </c>
      <c r="Q161" s="2">
        <f t="shared" si="6"/>
        <v>0.80472083333333289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17610</v>
      </c>
      <c r="J162" s="17"/>
      <c r="K162" s="14">
        <v>128</v>
      </c>
      <c r="L162" s="15">
        <v>2240</v>
      </c>
      <c r="M162" s="3">
        <v>0.1</v>
      </c>
      <c r="N162" s="2">
        <v>4.3899999999999997</v>
      </c>
      <c r="O162" s="2">
        <f t="shared" ref="O162:O190" si="8">N162/M162</f>
        <v>43.899999999999991</v>
      </c>
      <c r="P162" s="2">
        <f t="shared" ref="P162:P190" si="9">M162*N162</f>
        <v>0.439</v>
      </c>
      <c r="Q162" s="2">
        <f t="shared" si="6"/>
        <v>0.81201666666666616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17620</v>
      </c>
      <c r="J163" s="17"/>
      <c r="K163" s="14">
        <v>129</v>
      </c>
      <c r="L163" s="15">
        <v>2190</v>
      </c>
      <c r="M163" s="3">
        <v>0.1</v>
      </c>
      <c r="N163" s="2">
        <v>4.415</v>
      </c>
      <c r="O163" s="2">
        <f t="shared" si="8"/>
        <v>44.15</v>
      </c>
      <c r="P163" s="2">
        <f t="shared" si="9"/>
        <v>0.4415</v>
      </c>
      <c r="Q163" s="2">
        <f t="shared" ref="Q163:Q190" si="10">AVERAGE(P163,P162)*(K163-K162)/60+Q162</f>
        <v>0.81935416666666616</v>
      </c>
      <c r="R163" s="14">
        <f t="shared" ref="R163:R190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17660</v>
      </c>
      <c r="J164" s="17"/>
      <c r="K164" s="14">
        <v>130</v>
      </c>
      <c r="L164" s="15">
        <v>2150</v>
      </c>
      <c r="M164" s="3">
        <v>0.1</v>
      </c>
      <c r="N164" s="2">
        <v>4.4350000000000005</v>
      </c>
      <c r="O164" s="2">
        <f t="shared" si="8"/>
        <v>44.35</v>
      </c>
      <c r="P164" s="2">
        <f t="shared" si="9"/>
        <v>0.44350000000000006</v>
      </c>
      <c r="Q164" s="2">
        <f t="shared" si="10"/>
        <v>0.82672916666666618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17670</v>
      </c>
      <c r="J165" s="17"/>
      <c r="K165" s="14">
        <v>131</v>
      </c>
      <c r="L165" s="15">
        <v>2110</v>
      </c>
      <c r="M165" s="3">
        <v>0.1</v>
      </c>
      <c r="N165" s="2">
        <v>4.4649999999999999</v>
      </c>
      <c r="O165" s="2">
        <f t="shared" si="8"/>
        <v>44.65</v>
      </c>
      <c r="P165" s="2">
        <f t="shared" si="9"/>
        <v>0.44650000000000001</v>
      </c>
      <c r="Q165" s="2">
        <f t="shared" si="10"/>
        <v>0.83414583333333281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17690</v>
      </c>
      <c r="J166" s="17"/>
      <c r="K166" s="14">
        <v>132</v>
      </c>
      <c r="L166" s="15">
        <v>2060</v>
      </c>
      <c r="M166" s="3">
        <v>0.1</v>
      </c>
      <c r="N166" s="2">
        <v>4.49</v>
      </c>
      <c r="O166" s="2">
        <f t="shared" si="8"/>
        <v>44.9</v>
      </c>
      <c r="P166" s="2">
        <f t="shared" si="9"/>
        <v>0.44900000000000007</v>
      </c>
      <c r="Q166" s="2">
        <f t="shared" si="10"/>
        <v>0.84160833333333285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17720</v>
      </c>
      <c r="J167" s="17"/>
      <c r="K167" s="14">
        <v>133</v>
      </c>
      <c r="L167" s="15">
        <v>2020</v>
      </c>
      <c r="M167" s="3">
        <v>0.1</v>
      </c>
      <c r="N167" s="2">
        <v>4.5149999999999997</v>
      </c>
      <c r="O167" s="2">
        <f t="shared" si="8"/>
        <v>45.149999999999991</v>
      </c>
      <c r="P167" s="2">
        <f t="shared" si="9"/>
        <v>0.45150000000000001</v>
      </c>
      <c r="Q167" s="2">
        <f t="shared" si="10"/>
        <v>0.84911249999999949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17760</v>
      </c>
      <c r="J168" s="17"/>
      <c r="K168" s="14">
        <v>134</v>
      </c>
      <c r="L168" s="15">
        <v>1975</v>
      </c>
      <c r="M168" s="3">
        <v>0.1</v>
      </c>
      <c r="N168" s="2">
        <v>4.55</v>
      </c>
      <c r="O168" s="2">
        <f t="shared" si="8"/>
        <v>45.499999999999993</v>
      </c>
      <c r="P168" s="2">
        <f t="shared" si="9"/>
        <v>0.45500000000000002</v>
      </c>
      <c r="Q168" s="2">
        <f t="shared" si="10"/>
        <v>0.85666666666666613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17760</v>
      </c>
      <c r="J169" s="17"/>
      <c r="K169" s="14">
        <v>135</v>
      </c>
      <c r="L169" s="15">
        <v>1933</v>
      </c>
      <c r="M169" s="3">
        <v>0.1</v>
      </c>
      <c r="N169" s="2">
        <v>4.57</v>
      </c>
      <c r="O169" s="2">
        <f t="shared" si="8"/>
        <v>45.7</v>
      </c>
      <c r="P169" s="2">
        <f t="shared" si="9"/>
        <v>0.45700000000000007</v>
      </c>
      <c r="Q169" s="2">
        <f t="shared" si="10"/>
        <v>0.86426666666666618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17780</v>
      </c>
      <c r="J170" s="17"/>
      <c r="K170" s="14">
        <v>136</v>
      </c>
      <c r="L170" s="15">
        <v>1889</v>
      </c>
      <c r="M170" s="3">
        <v>0.1</v>
      </c>
      <c r="N170" s="2">
        <v>4.5949999999999998</v>
      </c>
      <c r="O170" s="2">
        <f t="shared" si="8"/>
        <v>45.949999999999996</v>
      </c>
      <c r="P170" s="2">
        <f t="shared" si="9"/>
        <v>0.45950000000000002</v>
      </c>
      <c r="Q170" s="2">
        <f t="shared" si="10"/>
        <v>0.87190416666666615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17800</v>
      </c>
      <c r="J171" s="17"/>
      <c r="K171" s="14">
        <v>137</v>
      </c>
      <c r="L171" s="15">
        <v>1846</v>
      </c>
      <c r="M171" s="3">
        <v>0.1</v>
      </c>
      <c r="N171" s="2">
        <v>4.62</v>
      </c>
      <c r="O171" s="2">
        <f t="shared" si="8"/>
        <v>46.199999999999996</v>
      </c>
      <c r="P171" s="2">
        <f t="shared" si="9"/>
        <v>0.46200000000000002</v>
      </c>
      <c r="Q171" s="2">
        <f t="shared" si="10"/>
        <v>0.87958333333333283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17830</v>
      </c>
      <c r="J172" s="17"/>
      <c r="K172" s="14">
        <v>138</v>
      </c>
      <c r="L172" s="15">
        <v>1803</v>
      </c>
      <c r="M172" s="3">
        <v>0.1</v>
      </c>
      <c r="N172" s="2">
        <v>4.66</v>
      </c>
      <c r="O172" s="2">
        <f t="shared" si="8"/>
        <v>46.6</v>
      </c>
      <c r="P172" s="2">
        <f t="shared" si="9"/>
        <v>0.46600000000000003</v>
      </c>
      <c r="Q172" s="2">
        <f t="shared" si="10"/>
        <v>0.8873166666666662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17850</v>
      </c>
      <c r="J173" s="17"/>
      <c r="K173" s="14">
        <v>139</v>
      </c>
      <c r="L173" s="15">
        <v>1759</v>
      </c>
      <c r="M173" s="3">
        <v>0.1</v>
      </c>
      <c r="N173" s="2">
        <v>4.6950000000000003</v>
      </c>
      <c r="O173" s="2">
        <f t="shared" si="8"/>
        <v>46.95</v>
      </c>
      <c r="P173" s="2">
        <f t="shared" si="9"/>
        <v>0.46950000000000003</v>
      </c>
      <c r="Q173" s="2">
        <f t="shared" si="10"/>
        <v>0.89511249999999953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17860</v>
      </c>
      <c r="J174" s="17"/>
      <c r="K174" s="14">
        <v>140</v>
      </c>
      <c r="L174" s="15">
        <v>1716</v>
      </c>
      <c r="M174" s="3">
        <v>0.1</v>
      </c>
      <c r="N174" s="2">
        <v>4.7249999999999996</v>
      </c>
      <c r="O174" s="2">
        <f t="shared" si="8"/>
        <v>47.249999999999993</v>
      </c>
      <c r="P174" s="2">
        <f t="shared" si="9"/>
        <v>0.47249999999999998</v>
      </c>
      <c r="Q174" s="2">
        <f t="shared" si="10"/>
        <v>0.90296249999999956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17900</v>
      </c>
      <c r="J175" s="17"/>
      <c r="K175" s="14">
        <v>141</v>
      </c>
      <c r="L175" s="15">
        <v>1673</v>
      </c>
      <c r="M175" s="3">
        <v>0.1</v>
      </c>
      <c r="N175" s="2">
        <v>4.7649999999999997</v>
      </c>
      <c r="O175" s="2">
        <f t="shared" si="8"/>
        <v>47.649999999999991</v>
      </c>
      <c r="P175" s="2">
        <f t="shared" si="9"/>
        <v>0.47649999999999998</v>
      </c>
      <c r="Q175" s="2">
        <f t="shared" si="10"/>
        <v>0.91087083333333285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17930</v>
      </c>
      <c r="J176" s="17"/>
      <c r="K176" s="14">
        <v>142</v>
      </c>
      <c r="L176" s="15">
        <v>1630</v>
      </c>
      <c r="M176" s="3">
        <v>0.1</v>
      </c>
      <c r="N176" s="2">
        <v>4.8033333333333337</v>
      </c>
      <c r="O176" s="2">
        <f t="shared" si="8"/>
        <v>48.033333333333331</v>
      </c>
      <c r="P176" s="2">
        <f t="shared" si="9"/>
        <v>0.48033333333333339</v>
      </c>
      <c r="Q176" s="2">
        <f t="shared" si="10"/>
        <v>0.91884444444444391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17930</v>
      </c>
      <c r="J177" s="17"/>
      <c r="K177" s="14">
        <v>143</v>
      </c>
      <c r="L177" s="15">
        <v>1587</v>
      </c>
      <c r="M177" s="3">
        <v>0.1</v>
      </c>
      <c r="N177" s="2">
        <v>4.835</v>
      </c>
      <c r="O177" s="2">
        <f t="shared" si="8"/>
        <v>48.349999999999994</v>
      </c>
      <c r="P177" s="2">
        <f t="shared" si="9"/>
        <v>0.48350000000000004</v>
      </c>
      <c r="Q177" s="2">
        <f t="shared" si="10"/>
        <v>0.92687638888888835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17970</v>
      </c>
      <c r="J178" s="17"/>
      <c r="K178" s="14">
        <v>144</v>
      </c>
      <c r="L178" s="15">
        <v>1543</v>
      </c>
      <c r="M178" s="3">
        <v>0.1</v>
      </c>
      <c r="N178" s="2">
        <v>4.8849999999999998</v>
      </c>
      <c r="O178" s="2">
        <f t="shared" si="8"/>
        <v>48.849999999999994</v>
      </c>
      <c r="P178" s="2">
        <f t="shared" si="9"/>
        <v>0.48849999999999999</v>
      </c>
      <c r="Q178" s="2">
        <f t="shared" si="10"/>
        <v>0.93497638888888834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17980</v>
      </c>
      <c r="J179" s="17"/>
      <c r="K179" s="14">
        <v>145</v>
      </c>
      <c r="L179" s="15">
        <v>1500</v>
      </c>
      <c r="M179" s="3">
        <v>0.1</v>
      </c>
      <c r="N179" s="2">
        <v>4.92</v>
      </c>
      <c r="O179" s="2">
        <f t="shared" si="8"/>
        <v>49.199999999999996</v>
      </c>
      <c r="P179" s="2">
        <f t="shared" si="9"/>
        <v>0.49199999999999999</v>
      </c>
      <c r="Q179" s="2">
        <f t="shared" si="10"/>
        <v>0.94314722222222169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18020</v>
      </c>
      <c r="J180" s="17"/>
      <c r="K180" s="14">
        <v>146</v>
      </c>
      <c r="L180" s="15">
        <v>1457</v>
      </c>
      <c r="M180" s="3">
        <v>0.1</v>
      </c>
      <c r="N180" s="2">
        <v>4.9749999999999996</v>
      </c>
      <c r="O180" s="2">
        <f t="shared" si="8"/>
        <v>49.749999999999993</v>
      </c>
      <c r="P180" s="2">
        <f t="shared" si="9"/>
        <v>0.4975</v>
      </c>
      <c r="Q180" s="2">
        <f t="shared" si="10"/>
        <v>0.95139305555555498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18010</v>
      </c>
      <c r="J181" s="17"/>
      <c r="K181" s="14">
        <v>147</v>
      </c>
      <c r="L181" s="15">
        <v>1413</v>
      </c>
      <c r="M181" s="3">
        <v>0.1</v>
      </c>
      <c r="N181" s="2">
        <v>5.0149999999999997</v>
      </c>
      <c r="O181" s="2">
        <f t="shared" si="8"/>
        <v>50.149999999999991</v>
      </c>
      <c r="P181" s="2">
        <f t="shared" si="9"/>
        <v>0.50149999999999995</v>
      </c>
      <c r="Q181" s="2">
        <f t="shared" si="10"/>
        <v>0.95971805555555501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18050</v>
      </c>
      <c r="J182" s="17"/>
      <c r="K182" s="14">
        <v>148</v>
      </c>
      <c r="L182" s="15">
        <v>1370</v>
      </c>
      <c r="M182" s="3">
        <v>0.1</v>
      </c>
      <c r="N182" s="2">
        <v>5.08</v>
      </c>
      <c r="O182" s="2">
        <f t="shared" si="8"/>
        <v>50.8</v>
      </c>
      <c r="P182" s="2">
        <f t="shared" si="9"/>
        <v>0.50800000000000001</v>
      </c>
      <c r="Q182" s="2">
        <f t="shared" si="10"/>
        <v>0.96813055555555505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18070</v>
      </c>
      <c r="J183" s="17"/>
      <c r="K183" s="14">
        <v>149</v>
      </c>
      <c r="L183" s="15">
        <v>1327</v>
      </c>
      <c r="M183" s="3">
        <v>0.1</v>
      </c>
      <c r="N183" s="2">
        <v>5.1349999999999998</v>
      </c>
      <c r="O183" s="2">
        <f t="shared" si="8"/>
        <v>51.349999999999994</v>
      </c>
      <c r="P183" s="2">
        <f t="shared" si="9"/>
        <v>0.51349999999999996</v>
      </c>
      <c r="Q183" s="2">
        <f t="shared" si="10"/>
        <v>0.97664305555555508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18100</v>
      </c>
      <c r="J184" s="17"/>
      <c r="K184" s="14">
        <v>150</v>
      </c>
      <c r="L184" s="15">
        <v>1284</v>
      </c>
      <c r="M184" s="3">
        <v>0.1</v>
      </c>
      <c r="N184" s="2">
        <v>5.18</v>
      </c>
      <c r="O184" s="2">
        <f t="shared" si="8"/>
        <v>51.8</v>
      </c>
      <c r="P184" s="2">
        <f t="shared" si="9"/>
        <v>0.51800000000000002</v>
      </c>
      <c r="Q184" s="2">
        <f t="shared" si="10"/>
        <v>0.98523888888888844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18120</v>
      </c>
      <c r="J185" s="17"/>
      <c r="K185" s="14">
        <v>151</v>
      </c>
      <c r="L185" s="15">
        <v>1241</v>
      </c>
      <c r="M185" s="3">
        <v>0.1</v>
      </c>
      <c r="N185" s="2">
        <v>5.25</v>
      </c>
      <c r="O185" s="2">
        <f t="shared" si="8"/>
        <v>52.5</v>
      </c>
      <c r="P185" s="2">
        <f t="shared" si="9"/>
        <v>0.52500000000000002</v>
      </c>
      <c r="Q185" s="2">
        <f t="shared" si="10"/>
        <v>0.9939305555555551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18120</v>
      </c>
      <c r="J186" s="17"/>
      <c r="K186" s="14">
        <v>152</v>
      </c>
      <c r="L186" s="15">
        <v>1198</v>
      </c>
      <c r="M186" s="3">
        <v>0.1</v>
      </c>
      <c r="N186" s="2">
        <v>5.32</v>
      </c>
      <c r="O186" s="2">
        <f t="shared" si="8"/>
        <v>53.2</v>
      </c>
      <c r="P186" s="2">
        <f t="shared" si="9"/>
        <v>0.53200000000000003</v>
      </c>
      <c r="Q186" s="2">
        <f t="shared" si="10"/>
        <v>1.0027388888888884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18150</v>
      </c>
      <c r="J187" s="17"/>
      <c r="K187" s="14">
        <v>153</v>
      </c>
      <c r="L187" s="15">
        <v>1155</v>
      </c>
      <c r="M187" s="3">
        <v>0.1</v>
      </c>
      <c r="N187" s="2">
        <v>5.39</v>
      </c>
      <c r="O187" s="2">
        <f t="shared" si="8"/>
        <v>53.899999999999991</v>
      </c>
      <c r="P187" s="2">
        <f t="shared" si="9"/>
        <v>0.53900000000000003</v>
      </c>
      <c r="Q187" s="2">
        <f t="shared" si="10"/>
        <v>1.0116638888888885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18180</v>
      </c>
      <c r="J188" s="17"/>
      <c r="K188" s="14">
        <v>154</v>
      </c>
      <c r="L188" s="15">
        <v>1111</v>
      </c>
      <c r="M188" s="3">
        <v>0.1</v>
      </c>
      <c r="N188" s="2">
        <v>5.45</v>
      </c>
      <c r="O188" s="2">
        <f t="shared" si="8"/>
        <v>54.5</v>
      </c>
      <c r="P188" s="2">
        <f t="shared" si="9"/>
        <v>0.54500000000000004</v>
      </c>
      <c r="Q188" s="2">
        <f t="shared" si="10"/>
        <v>1.0206972222222217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18180</v>
      </c>
      <c r="J189" s="17"/>
      <c r="K189" s="14">
        <v>155</v>
      </c>
      <c r="L189" s="15">
        <v>1068</v>
      </c>
      <c r="M189" s="3">
        <v>0.1</v>
      </c>
      <c r="N189" s="2">
        <v>5.54</v>
      </c>
      <c r="O189" s="2">
        <f t="shared" si="8"/>
        <v>55.4</v>
      </c>
      <c r="P189" s="2">
        <f t="shared" si="9"/>
        <v>0.55400000000000005</v>
      </c>
      <c r="Q189" s="2">
        <f t="shared" si="10"/>
        <v>1.0298555555555551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18220</v>
      </c>
      <c r="J190" s="17"/>
      <c r="K190" s="14">
        <v>156</v>
      </c>
      <c r="L190" s="15">
        <v>1026</v>
      </c>
      <c r="M190" s="3">
        <v>0.1</v>
      </c>
      <c r="N190" s="2">
        <v>5.625</v>
      </c>
      <c r="O190" s="2">
        <f t="shared" si="8"/>
        <v>56.25</v>
      </c>
      <c r="P190" s="2">
        <f t="shared" si="9"/>
        <v>0.5625</v>
      </c>
      <c r="Q190" s="2">
        <f t="shared" si="10"/>
        <v>1.0391597222222217</v>
      </c>
      <c r="R190" s="14">
        <f t="shared" si="11"/>
        <v>933</v>
      </c>
    </row>
    <row r="191" spans="2:18" ht="19.899999999999999" customHeight="1" x14ac:dyDescent="0.2">
      <c r="B191" s="17"/>
      <c r="C191" s="14"/>
      <c r="E191" s="14"/>
      <c r="J191" s="17"/>
      <c r="K191" s="14"/>
      <c r="M191" s="3"/>
      <c r="N191" s="2"/>
      <c r="O191" s="2"/>
      <c r="P191" s="2"/>
      <c r="Q191" s="2"/>
      <c r="R191" s="14"/>
    </row>
    <row r="192" spans="2:18" ht="19.899999999999999" customHeight="1" x14ac:dyDescent="0.2">
      <c r="B192" s="17"/>
      <c r="C192" s="14"/>
      <c r="E192" s="14"/>
      <c r="J192" s="17"/>
      <c r="K192" s="14"/>
      <c r="M192" s="3"/>
      <c r="N192" s="2"/>
      <c r="O192" s="2"/>
      <c r="P192" s="2"/>
      <c r="Q192" s="2"/>
      <c r="R192" s="14"/>
    </row>
    <row r="193" spans="2:18" ht="19.899999999999999" customHeight="1" x14ac:dyDescent="0.2">
      <c r="B193" s="17"/>
      <c r="C193" s="14"/>
      <c r="E193" s="14"/>
      <c r="J193" s="17"/>
      <c r="K193" s="14"/>
      <c r="M193" s="3"/>
      <c r="N193" s="2"/>
      <c r="O193" s="2"/>
      <c r="P193" s="2"/>
      <c r="Q193" s="2"/>
      <c r="R193" s="14"/>
    </row>
    <row r="194" spans="2:18" ht="19.899999999999999" customHeight="1" x14ac:dyDescent="0.2">
      <c r="B194" s="17"/>
      <c r="C194" s="14"/>
      <c r="E194" s="14"/>
      <c r="J194" s="17"/>
      <c r="K194" s="14"/>
      <c r="M194" s="3"/>
      <c r="N194" s="2"/>
      <c r="O194" s="2"/>
      <c r="P194" s="2"/>
      <c r="Q194" s="2"/>
      <c r="R194" s="14"/>
    </row>
    <row r="195" spans="2:18" ht="19.899999999999999" customHeight="1" x14ac:dyDescent="0.2">
      <c r="B195" s="17"/>
      <c r="C195" s="2"/>
      <c r="E195" s="14"/>
      <c r="J195" s="17"/>
      <c r="K195" s="2"/>
      <c r="M195" s="3"/>
      <c r="N195" s="2"/>
      <c r="O195" s="2"/>
      <c r="P195" s="2"/>
      <c r="Q195" s="2"/>
      <c r="R195" s="14"/>
    </row>
    <row r="196" spans="2:18" ht="19.899999999999999" customHeight="1" x14ac:dyDescent="0.2">
      <c r="B196" s="17"/>
      <c r="C196" s="2"/>
      <c r="E196" s="14"/>
      <c r="J196" s="17"/>
      <c r="K196" s="2"/>
      <c r="M196" s="3"/>
      <c r="N196" s="2"/>
      <c r="O196" s="2"/>
      <c r="P196" s="2"/>
      <c r="Q196" s="2"/>
      <c r="R196" s="14"/>
    </row>
    <row r="197" spans="2:18" ht="19.899999999999999" customHeight="1" x14ac:dyDescent="0.2">
      <c r="B197" s="17"/>
      <c r="C197" s="2"/>
      <c r="E197" s="14"/>
      <c r="J197" s="17"/>
      <c r="K197" s="2"/>
      <c r="M197" s="3"/>
      <c r="N197" s="2"/>
      <c r="O197" s="2"/>
      <c r="P197" s="2"/>
      <c r="Q197" s="2"/>
      <c r="R197" s="14"/>
    </row>
    <row r="198" spans="2:18" ht="19.899999999999999" customHeight="1" x14ac:dyDescent="0.2">
      <c r="B198" s="17"/>
      <c r="C198" s="2"/>
      <c r="E198" s="14"/>
      <c r="J198" s="17"/>
      <c r="K198" s="2"/>
      <c r="M198" s="3"/>
      <c r="N198" s="2"/>
      <c r="O198" s="2"/>
      <c r="P198" s="2"/>
      <c r="Q198" s="2"/>
      <c r="R198" s="14"/>
    </row>
    <row r="199" spans="2:18" ht="19.899999999999999" customHeight="1" x14ac:dyDescent="0.2">
      <c r="B199" s="17"/>
      <c r="C199" s="2"/>
      <c r="E199" s="14"/>
      <c r="J199" s="17"/>
      <c r="K199" s="2"/>
      <c r="M199" s="3"/>
      <c r="N199" s="2"/>
      <c r="O199" s="2"/>
      <c r="P199" s="2"/>
      <c r="Q199" s="2"/>
      <c r="R199" s="14"/>
    </row>
    <row r="200" spans="2:18" ht="19.899999999999999" customHeight="1" x14ac:dyDescent="0.2">
      <c r="B200" s="17"/>
      <c r="C200" s="2"/>
      <c r="E200" s="14"/>
      <c r="J200" s="17"/>
      <c r="K200" s="2"/>
      <c r="M200" s="3"/>
      <c r="N200" s="2"/>
      <c r="O200" s="2"/>
      <c r="P200" s="2"/>
      <c r="Q200" s="2"/>
      <c r="R200" s="14"/>
    </row>
    <row r="201" spans="2:18" ht="19.899999999999999" customHeight="1" x14ac:dyDescent="0.2">
      <c r="B201" s="17"/>
      <c r="C201" s="2"/>
      <c r="E201" s="14"/>
      <c r="J201" s="17"/>
      <c r="K201" s="2"/>
      <c r="M201" s="3"/>
      <c r="N201" s="2"/>
      <c r="O201" s="2"/>
      <c r="P201" s="2"/>
      <c r="Q201" s="2"/>
      <c r="R201" s="14"/>
    </row>
    <row r="202" spans="2:18" ht="19.899999999999999" customHeight="1" x14ac:dyDescent="0.2">
      <c r="B202" s="17"/>
      <c r="C202" s="2"/>
      <c r="E202" s="14"/>
      <c r="J202" s="17"/>
      <c r="K202" s="2"/>
      <c r="M202" s="3"/>
      <c r="N202" s="2"/>
      <c r="O202" s="2"/>
      <c r="P202" s="2"/>
      <c r="Q202" s="2"/>
      <c r="R202" s="14"/>
    </row>
    <row r="203" spans="2:18" ht="19.899999999999999" customHeight="1" x14ac:dyDescent="0.2">
      <c r="B203" s="17"/>
      <c r="C203" s="2"/>
      <c r="E203" s="14"/>
      <c r="J203" s="17"/>
      <c r="K203" s="2"/>
      <c r="M203" s="3"/>
      <c r="N203" s="2"/>
      <c r="O203" s="2"/>
      <c r="P203" s="2"/>
      <c r="Q203" s="2"/>
      <c r="R203" s="14"/>
    </row>
    <row r="204" spans="2:18" ht="19.899999999999999" customHeight="1" x14ac:dyDescent="0.2">
      <c r="B204" s="17"/>
      <c r="C204" s="2"/>
      <c r="E204" s="14"/>
      <c r="J204" s="17"/>
      <c r="K204" s="2"/>
      <c r="M204" s="3"/>
      <c r="N204" s="2"/>
      <c r="O204" s="2"/>
      <c r="P204" s="2"/>
      <c r="Q204" s="2"/>
      <c r="R204" s="14"/>
    </row>
    <row r="205" spans="2:18" ht="19.899999999999999" customHeight="1" x14ac:dyDescent="0.2">
      <c r="B205" s="17"/>
      <c r="C205" s="2"/>
      <c r="E205" s="14"/>
      <c r="J205" s="17"/>
      <c r="K205" s="2"/>
      <c r="M205" s="3"/>
      <c r="N205" s="2"/>
      <c r="O205" s="2"/>
      <c r="P205" s="2"/>
      <c r="Q205" s="2"/>
      <c r="R205" s="14"/>
    </row>
    <row r="206" spans="2:18" ht="19.899999999999999" customHeight="1" x14ac:dyDescent="0.2">
      <c r="B206" s="17"/>
      <c r="C206" s="2"/>
      <c r="E206" s="14"/>
      <c r="J206" s="17"/>
      <c r="K206" s="2"/>
      <c r="M206" s="3"/>
      <c r="N206" s="2"/>
      <c r="O206" s="2"/>
      <c r="P206" s="2"/>
      <c r="Q206" s="2"/>
      <c r="R206" s="14"/>
    </row>
    <row r="207" spans="2:18" ht="19.899999999999999" customHeight="1" x14ac:dyDescent="0.2">
      <c r="B207" s="17"/>
      <c r="C207" s="2"/>
      <c r="E207" s="14"/>
      <c r="J207" s="17"/>
      <c r="K207" s="2"/>
      <c r="M207" s="3"/>
      <c r="N207" s="2"/>
      <c r="O207" s="2"/>
      <c r="P207" s="2"/>
      <c r="Q207" s="2"/>
      <c r="R207" s="14"/>
    </row>
    <row r="208" spans="2:18" ht="19.899999999999999" customHeight="1" x14ac:dyDescent="0.2">
      <c r="B208" s="17"/>
      <c r="C208" s="2"/>
      <c r="E208" s="14"/>
      <c r="J208" s="17"/>
      <c r="K208" s="2"/>
      <c r="M208" s="3"/>
      <c r="N208" s="2"/>
      <c r="O208" s="2"/>
      <c r="P208" s="2"/>
      <c r="Q208" s="2"/>
      <c r="R208" s="14"/>
    </row>
    <row r="209" spans="2:18" ht="19.899999999999999" customHeight="1" x14ac:dyDescent="0.2">
      <c r="B209" s="17"/>
      <c r="C209" s="2"/>
      <c r="E209" s="14"/>
      <c r="J209" s="17"/>
      <c r="K209" s="2"/>
      <c r="M209" s="3"/>
      <c r="N209" s="2"/>
      <c r="O209" s="2"/>
      <c r="P209" s="2"/>
      <c r="Q209" s="2"/>
      <c r="R209" s="14"/>
    </row>
    <row r="210" spans="2:18" ht="19.899999999999999" customHeight="1" x14ac:dyDescent="0.2">
      <c r="B210" s="17"/>
      <c r="C210" s="2"/>
      <c r="E210" s="14"/>
      <c r="J210" s="17"/>
      <c r="K210" s="2"/>
      <c r="M210" s="3"/>
      <c r="N210" s="2"/>
      <c r="O210" s="2"/>
      <c r="P210" s="2"/>
      <c r="Q210" s="2"/>
      <c r="R210" s="14"/>
    </row>
    <row r="211" spans="2:18" ht="19.899999999999999" customHeight="1" x14ac:dyDescent="0.2">
      <c r="B211" s="17"/>
      <c r="C211" s="2"/>
      <c r="E211" s="14"/>
      <c r="J211" s="17"/>
      <c r="K211" s="2"/>
      <c r="M211" s="3"/>
      <c r="N211" s="2"/>
      <c r="O211" s="2"/>
      <c r="P211" s="2"/>
      <c r="Q211" s="2"/>
      <c r="R211" s="14"/>
    </row>
    <row r="212" spans="2:18" ht="19.899999999999999" customHeight="1" x14ac:dyDescent="0.2">
      <c r="B212" s="17"/>
      <c r="C212" s="2"/>
      <c r="E212" s="14"/>
      <c r="J212" s="17"/>
      <c r="K212" s="2"/>
      <c r="M212" s="3"/>
      <c r="N212" s="2"/>
      <c r="O212" s="2"/>
      <c r="P212" s="2"/>
      <c r="Q212" s="2"/>
      <c r="R212" s="14"/>
    </row>
    <row r="213" spans="2:18" ht="19.899999999999999" customHeight="1" x14ac:dyDescent="0.2">
      <c r="B213" s="17"/>
      <c r="C213" s="2"/>
      <c r="E213" s="14"/>
      <c r="J213" s="17"/>
      <c r="K213" s="2"/>
      <c r="M213" s="3"/>
      <c r="N213" s="2"/>
      <c r="O213" s="2"/>
      <c r="P213" s="2"/>
      <c r="Q213" s="2"/>
      <c r="R213" s="14"/>
    </row>
    <row r="214" spans="2:18" ht="19.899999999999999" customHeight="1" x14ac:dyDescent="0.2">
      <c r="B214" s="17"/>
      <c r="C214" s="2"/>
      <c r="E214" s="14"/>
      <c r="J214" s="17"/>
      <c r="K214" s="2"/>
      <c r="M214" s="3"/>
      <c r="N214" s="2"/>
      <c r="O214" s="2"/>
      <c r="P214" s="2"/>
      <c r="Q214" s="2"/>
      <c r="R214" s="14"/>
    </row>
    <row r="215" spans="2:18" ht="19.899999999999999" customHeight="1" x14ac:dyDescent="0.2">
      <c r="B215" s="17"/>
      <c r="C215" s="2"/>
      <c r="E215" s="14"/>
      <c r="J215" s="17"/>
      <c r="K215" s="2"/>
      <c r="M215" s="3"/>
      <c r="N215" s="2"/>
      <c r="O215" s="2"/>
      <c r="P215" s="2"/>
      <c r="Q215" s="2"/>
      <c r="R215" s="14"/>
    </row>
    <row r="216" spans="2:18" ht="19.899999999999999" customHeight="1" x14ac:dyDescent="0.2">
      <c r="B216" s="17"/>
      <c r="C216" s="2"/>
      <c r="E216" s="14"/>
      <c r="J216" s="17"/>
      <c r="K216" s="2"/>
      <c r="M216" s="3"/>
      <c r="N216" s="2"/>
      <c r="O216" s="2"/>
      <c r="P216" s="2"/>
      <c r="Q216" s="2"/>
      <c r="R216" s="14"/>
    </row>
    <row r="217" spans="2:18" ht="19.899999999999999" customHeight="1" x14ac:dyDescent="0.2">
      <c r="B217" s="17"/>
      <c r="C217" s="2"/>
      <c r="E217" s="14"/>
      <c r="J217" s="17"/>
      <c r="K217" s="2"/>
      <c r="M217" s="3"/>
      <c r="N217" s="2"/>
      <c r="O217" s="2"/>
      <c r="P217" s="2"/>
      <c r="Q217" s="2"/>
      <c r="R217" s="14"/>
    </row>
    <row r="218" spans="2:18" ht="19.899999999999999" customHeight="1" x14ac:dyDescent="0.2">
      <c r="B218" s="17"/>
      <c r="C218" s="2"/>
      <c r="E218" s="14"/>
      <c r="J218" s="17"/>
      <c r="K218" s="2"/>
      <c r="M218" s="3"/>
      <c r="N218" s="2"/>
      <c r="O218" s="2"/>
      <c r="P218" s="2"/>
      <c r="Q218" s="2"/>
      <c r="R218" s="14"/>
    </row>
    <row r="219" spans="2:18" ht="19.899999999999999" customHeight="1" x14ac:dyDescent="0.2">
      <c r="B219" s="17"/>
      <c r="C219" s="2"/>
      <c r="E219" s="14"/>
      <c r="J219" s="17"/>
      <c r="K219" s="2"/>
      <c r="M219" s="3"/>
      <c r="N219" s="2"/>
      <c r="O219" s="2"/>
      <c r="P219" s="2"/>
      <c r="Q219" s="2"/>
      <c r="R219" s="14"/>
    </row>
    <row r="220" spans="2:18" ht="19.899999999999999" customHeight="1" x14ac:dyDescent="0.2">
      <c r="B220" s="17"/>
      <c r="C220" s="2"/>
      <c r="E220" s="14"/>
      <c r="J220" s="17"/>
      <c r="K220" s="2"/>
      <c r="M220" s="3"/>
      <c r="N220" s="2"/>
      <c r="O220" s="2"/>
      <c r="P220" s="2"/>
      <c r="Q220" s="2"/>
      <c r="R220" s="14"/>
    </row>
    <row r="221" spans="2:18" ht="19.899999999999999" customHeight="1" x14ac:dyDescent="0.2">
      <c r="B221" s="17"/>
      <c r="C221" s="2"/>
      <c r="E221" s="14"/>
      <c r="J221" s="17"/>
      <c r="K221" s="2"/>
      <c r="M221" s="3"/>
      <c r="N221" s="2"/>
      <c r="O221" s="2"/>
      <c r="P221" s="2"/>
      <c r="Q221" s="2"/>
      <c r="R221" s="14"/>
    </row>
    <row r="222" spans="2:18" ht="19.899999999999999" customHeight="1" x14ac:dyDescent="0.2">
      <c r="B222" s="17"/>
      <c r="C222" s="2"/>
      <c r="E222" s="14"/>
      <c r="J222" s="17"/>
      <c r="K222" s="2"/>
      <c r="M222" s="3"/>
      <c r="N222" s="2"/>
      <c r="O222" s="2"/>
      <c r="P222" s="2"/>
      <c r="Q222" s="2"/>
      <c r="R222" s="14"/>
    </row>
    <row r="223" spans="2:18" ht="19.899999999999999" customHeight="1" x14ac:dyDescent="0.2">
      <c r="B223" s="17"/>
      <c r="C223" s="2"/>
      <c r="E223" s="14"/>
      <c r="J223" s="17"/>
      <c r="K223" s="2"/>
      <c r="M223" s="3"/>
      <c r="N223" s="2"/>
      <c r="O223" s="2"/>
      <c r="P223" s="2"/>
      <c r="Q223" s="2"/>
      <c r="R223" s="14"/>
    </row>
    <row r="224" spans="2:18" ht="19.899999999999999" customHeight="1" x14ac:dyDescent="0.2">
      <c r="B224" s="17"/>
      <c r="C224" s="2"/>
      <c r="E224" s="14"/>
      <c r="J224" s="17"/>
      <c r="K224" s="2"/>
      <c r="M224" s="3"/>
      <c r="N224" s="2"/>
      <c r="O224" s="2"/>
      <c r="P224" s="2"/>
      <c r="Q224" s="2"/>
      <c r="R224" s="14"/>
    </row>
    <row r="225" spans="2:18" ht="19.899999999999999" customHeight="1" x14ac:dyDescent="0.2">
      <c r="B225" s="17"/>
      <c r="C225" s="2"/>
      <c r="E225" s="14"/>
      <c r="J225" s="17"/>
      <c r="K225" s="2"/>
      <c r="M225" s="3"/>
      <c r="N225" s="2"/>
      <c r="O225" s="2"/>
      <c r="P225" s="2"/>
      <c r="Q225" s="2"/>
      <c r="R225" s="14"/>
    </row>
    <row r="226" spans="2:18" ht="19.899999999999999" customHeight="1" x14ac:dyDescent="0.2">
      <c r="B226" s="17"/>
      <c r="C226" s="2"/>
      <c r="E226" s="14"/>
      <c r="J226" s="17"/>
      <c r="K226" s="2"/>
      <c r="M226" s="3"/>
      <c r="N226" s="2"/>
      <c r="O226" s="2"/>
      <c r="P226" s="2"/>
      <c r="Q226" s="2"/>
      <c r="R226" s="14"/>
    </row>
    <row r="227" spans="2:18" ht="19.899999999999999" customHeight="1" x14ac:dyDescent="0.2">
      <c r="B227" s="17"/>
      <c r="C227" s="2"/>
      <c r="E227" s="14"/>
      <c r="J227" s="17"/>
      <c r="K227" s="2"/>
      <c r="M227" s="3"/>
      <c r="N227" s="2"/>
      <c r="O227" s="2"/>
      <c r="P227" s="2"/>
      <c r="Q227" s="2"/>
      <c r="R227" s="14"/>
    </row>
    <row r="228" spans="2:18" ht="19.899999999999999" customHeight="1" x14ac:dyDescent="0.2">
      <c r="B228" s="17"/>
      <c r="C228" s="2"/>
      <c r="E228" s="14"/>
      <c r="J228" s="17"/>
      <c r="K228" s="2"/>
      <c r="M228" s="3"/>
      <c r="N228" s="2"/>
      <c r="O228" s="2"/>
      <c r="P228" s="2"/>
      <c r="Q228" s="2"/>
      <c r="R228" s="14"/>
    </row>
    <row r="229" spans="2:18" ht="19.899999999999999" customHeight="1" x14ac:dyDescent="0.2">
      <c r="B229" s="17"/>
      <c r="C229" s="2"/>
      <c r="E229" s="14"/>
      <c r="J229" s="17"/>
      <c r="K229" s="2"/>
      <c r="M229" s="3"/>
      <c r="N229" s="2"/>
      <c r="O229" s="2"/>
      <c r="P229" s="2"/>
      <c r="Q229" s="2"/>
      <c r="R229" s="14"/>
    </row>
    <row r="230" spans="2:18" ht="19.899999999999999" customHeight="1" x14ac:dyDescent="0.2">
      <c r="B230" s="17"/>
      <c r="C230" s="2"/>
      <c r="E230" s="14"/>
      <c r="J230" s="17"/>
      <c r="K230" s="2"/>
      <c r="M230" s="3"/>
      <c r="N230" s="2"/>
      <c r="O230" s="2"/>
      <c r="P230" s="2"/>
      <c r="Q230" s="2"/>
      <c r="R230" s="14"/>
    </row>
    <row r="231" spans="2:18" ht="19.899999999999999" customHeight="1" x14ac:dyDescent="0.2">
      <c r="B231" s="17"/>
      <c r="C231" s="2"/>
      <c r="E231" s="14"/>
      <c r="J231" s="17"/>
      <c r="K231" s="2"/>
      <c r="M231" s="3"/>
      <c r="N231" s="2"/>
      <c r="O231" s="2"/>
      <c r="P231" s="2"/>
      <c r="Q231" s="2"/>
      <c r="R231" s="14"/>
    </row>
    <row r="232" spans="2:18" ht="19.899999999999999" customHeight="1" x14ac:dyDescent="0.2">
      <c r="B232" s="17"/>
      <c r="C232" s="2"/>
      <c r="E232" s="14"/>
      <c r="J232" s="17"/>
      <c r="K232" s="2"/>
      <c r="M232" s="3"/>
      <c r="N232" s="2"/>
      <c r="O232" s="2"/>
      <c r="P232" s="2"/>
      <c r="Q232" s="2"/>
      <c r="R232" s="14"/>
    </row>
    <row r="233" spans="2:18" ht="19.899999999999999" customHeight="1" x14ac:dyDescent="0.2">
      <c r="B233" s="17"/>
      <c r="C233" s="2"/>
      <c r="E233" s="14"/>
      <c r="J233" s="17"/>
      <c r="K233" s="2"/>
      <c r="M233" s="3"/>
      <c r="N233" s="2"/>
      <c r="O233" s="2"/>
      <c r="P233" s="2"/>
      <c r="Q233" s="2"/>
      <c r="R233" s="14"/>
    </row>
    <row r="234" spans="2:18" ht="19.899999999999999" customHeight="1" x14ac:dyDescent="0.2">
      <c r="B234" s="17"/>
      <c r="C234" s="2"/>
      <c r="E234" s="14"/>
      <c r="J234" s="17"/>
      <c r="K234" s="2"/>
      <c r="M234" s="3"/>
      <c r="N234" s="2"/>
      <c r="O234" s="2"/>
      <c r="P234" s="2"/>
      <c r="Q234" s="2"/>
      <c r="R234" s="14"/>
    </row>
    <row r="235" spans="2:18" ht="19.899999999999999" customHeight="1" x14ac:dyDescent="0.2">
      <c r="B235" s="17"/>
      <c r="C235" s="2"/>
      <c r="E235" s="14"/>
      <c r="J235" s="17"/>
      <c r="K235" s="2"/>
      <c r="M235" s="3"/>
      <c r="N235" s="2"/>
      <c r="O235" s="2"/>
      <c r="P235" s="2"/>
      <c r="Q235" s="2"/>
      <c r="R235" s="14"/>
    </row>
    <row r="236" spans="2:18" ht="19.899999999999999" customHeight="1" x14ac:dyDescent="0.2">
      <c r="B236" s="17"/>
      <c r="C236" s="2"/>
      <c r="E236" s="14"/>
      <c r="J236" s="17"/>
      <c r="K236" s="2"/>
      <c r="M236" s="3"/>
      <c r="N236" s="2"/>
      <c r="O236" s="2"/>
      <c r="P236" s="2"/>
      <c r="Q236" s="2"/>
      <c r="R236" s="14"/>
    </row>
    <row r="237" spans="2:18" ht="19.899999999999999" customHeight="1" x14ac:dyDescent="0.2">
      <c r="B237" s="17"/>
      <c r="C237" s="2"/>
      <c r="E237" s="14"/>
      <c r="J237" s="17"/>
      <c r="K237" s="2"/>
      <c r="M237" s="3"/>
      <c r="N237" s="2"/>
      <c r="O237" s="2"/>
      <c r="P237" s="2"/>
      <c r="Q237" s="2"/>
      <c r="R237" s="14"/>
    </row>
    <row r="238" spans="2:18" ht="19.899999999999999" customHeight="1" x14ac:dyDescent="0.2">
      <c r="B238" s="17"/>
      <c r="C238" s="2"/>
      <c r="E238" s="14"/>
      <c r="J238" s="17"/>
      <c r="K238" s="2"/>
      <c r="M238" s="3"/>
      <c r="N238" s="2"/>
      <c r="O238" s="2"/>
      <c r="P238" s="2"/>
      <c r="Q238" s="2"/>
      <c r="R238" s="14"/>
    </row>
    <row r="239" spans="2:18" ht="19.899999999999999" customHeight="1" x14ac:dyDescent="0.2">
      <c r="B239" s="17"/>
      <c r="C239" s="2"/>
      <c r="E239" s="14"/>
      <c r="J239" s="17"/>
      <c r="K239" s="2"/>
      <c r="M239" s="3"/>
      <c r="N239" s="2"/>
      <c r="O239" s="2"/>
      <c r="P239" s="2"/>
      <c r="Q239" s="2"/>
      <c r="R239" s="14"/>
    </row>
    <row r="240" spans="2:18" ht="19.899999999999999" customHeight="1" x14ac:dyDescent="0.2">
      <c r="B240" s="17"/>
      <c r="C240" s="2"/>
      <c r="E240" s="14"/>
      <c r="J240" s="17"/>
      <c r="K240" s="2"/>
      <c r="M240" s="3"/>
      <c r="N240" s="2"/>
      <c r="O240" s="2"/>
      <c r="P240" s="2"/>
      <c r="Q240" s="2"/>
      <c r="R240" s="14"/>
    </row>
    <row r="241" spans="2:18" ht="19.899999999999999" customHeight="1" x14ac:dyDescent="0.2">
      <c r="B241" s="17"/>
      <c r="C241" s="2"/>
      <c r="E241" s="14"/>
      <c r="J241" s="17"/>
      <c r="K241" s="2"/>
      <c r="M241" s="3"/>
      <c r="N241" s="2"/>
      <c r="O241" s="2"/>
      <c r="P241" s="2"/>
      <c r="Q241" s="2"/>
      <c r="R241" s="14"/>
    </row>
    <row r="242" spans="2:18" ht="19.899999999999999" customHeight="1" x14ac:dyDescent="0.2">
      <c r="B242" s="17"/>
      <c r="C242" s="2"/>
      <c r="E242" s="14"/>
      <c r="J242" s="17"/>
      <c r="K242" s="2"/>
      <c r="M242" s="3"/>
      <c r="N242" s="2"/>
      <c r="O242" s="2"/>
      <c r="P242" s="2"/>
      <c r="Q242" s="2"/>
      <c r="R242" s="14"/>
    </row>
    <row r="243" spans="2:18" ht="19.899999999999999" customHeight="1" x14ac:dyDescent="0.2">
      <c r="B243" s="17"/>
      <c r="C243" s="2"/>
      <c r="E243" s="14"/>
      <c r="J243" s="17"/>
      <c r="K243" s="2"/>
      <c r="M243" s="3"/>
      <c r="N243" s="2"/>
      <c r="O243" s="2"/>
      <c r="P243" s="2"/>
      <c r="Q243" s="2"/>
      <c r="R243" s="14"/>
    </row>
    <row r="244" spans="2:18" ht="19.899999999999999" customHeight="1" x14ac:dyDescent="0.2">
      <c r="B244" s="17"/>
      <c r="C244" s="2"/>
      <c r="E244" s="14"/>
      <c r="J244" s="17"/>
      <c r="K244" s="2"/>
      <c r="M244" s="3"/>
      <c r="N244" s="2"/>
      <c r="O244" s="2"/>
      <c r="P244" s="2"/>
      <c r="Q244" s="2"/>
      <c r="R244" s="14"/>
    </row>
    <row r="245" spans="2:18" ht="19.899999999999999" customHeight="1" x14ac:dyDescent="0.2">
      <c r="B245" s="17"/>
      <c r="C245" s="2"/>
      <c r="E245" s="14"/>
      <c r="J245" s="17"/>
      <c r="K245" s="2"/>
      <c r="M245" s="3"/>
      <c r="N245" s="2"/>
      <c r="O245" s="2"/>
      <c r="P245" s="2"/>
      <c r="Q245" s="2"/>
      <c r="R245" s="14"/>
    </row>
    <row r="246" spans="2:18" ht="19.899999999999999" customHeight="1" x14ac:dyDescent="0.2">
      <c r="B246" s="17"/>
      <c r="C246" s="2"/>
      <c r="E246" s="14"/>
      <c r="J246" s="17"/>
      <c r="K246" s="2"/>
      <c r="M246" s="3"/>
      <c r="N246" s="2"/>
      <c r="O246" s="2"/>
      <c r="P246" s="2"/>
      <c r="Q246" s="2"/>
      <c r="R246" s="14"/>
    </row>
    <row r="247" spans="2:18" ht="19.899999999999999" customHeight="1" x14ac:dyDescent="0.2">
      <c r="B247" s="17"/>
      <c r="C247" s="2"/>
      <c r="E247" s="14"/>
      <c r="J247" s="17"/>
      <c r="K247" s="2"/>
      <c r="M247" s="3"/>
      <c r="N247" s="2"/>
      <c r="O247" s="2"/>
      <c r="P247" s="2"/>
      <c r="Q247" s="2"/>
      <c r="R247" s="14"/>
    </row>
    <row r="248" spans="2:18" ht="19.899999999999999" customHeight="1" x14ac:dyDescent="0.2">
      <c r="B248" s="17"/>
      <c r="C248" s="2"/>
      <c r="E248" s="14"/>
      <c r="J248" s="17"/>
      <c r="K248" s="2"/>
      <c r="M248" s="3"/>
      <c r="N248" s="2"/>
      <c r="O248" s="2"/>
      <c r="P248" s="2"/>
      <c r="Q248" s="2"/>
      <c r="R248" s="14"/>
    </row>
    <row r="249" spans="2:18" ht="19.899999999999999" customHeight="1" x14ac:dyDescent="0.2">
      <c r="B249" s="17"/>
      <c r="C249" s="2"/>
      <c r="E249" s="14"/>
      <c r="J249" s="17"/>
      <c r="K249" s="2"/>
      <c r="M249" s="3"/>
      <c r="N249" s="2"/>
      <c r="O249" s="2"/>
      <c r="P249" s="2"/>
      <c r="Q249" s="2"/>
      <c r="R249" s="14"/>
    </row>
    <row r="250" spans="2:18" ht="19.899999999999999" customHeight="1" x14ac:dyDescent="0.2">
      <c r="B250" s="17"/>
      <c r="C250" s="2"/>
      <c r="E250" s="14"/>
      <c r="J250" s="17"/>
      <c r="K250" s="2"/>
      <c r="M250" s="3"/>
      <c r="N250" s="2"/>
      <c r="O250" s="2"/>
      <c r="P250" s="2"/>
      <c r="Q250" s="2"/>
      <c r="R250" s="14"/>
    </row>
    <row r="251" spans="2:18" ht="19.899999999999999" customHeight="1" x14ac:dyDescent="0.2">
      <c r="B251" s="17"/>
      <c r="C251" s="2"/>
      <c r="E251" s="14"/>
      <c r="J251" s="17"/>
      <c r="K251" s="2"/>
      <c r="M251" s="3"/>
      <c r="N251" s="2"/>
      <c r="O251" s="2"/>
      <c r="P251" s="2"/>
      <c r="Q251" s="2"/>
      <c r="R251" s="14"/>
    </row>
    <row r="252" spans="2:18" ht="19.899999999999999" customHeight="1" x14ac:dyDescent="0.2">
      <c r="B252" s="17"/>
      <c r="C252" s="2"/>
      <c r="E252" s="14"/>
      <c r="J252" s="17"/>
      <c r="K252" s="2"/>
      <c r="M252" s="3"/>
      <c r="N252" s="2"/>
      <c r="O252" s="2"/>
      <c r="P252" s="2"/>
      <c r="Q252" s="2"/>
      <c r="R252" s="14"/>
    </row>
    <row r="253" spans="2:18" ht="19.899999999999999" customHeight="1" x14ac:dyDescent="0.2">
      <c r="B253" s="17"/>
      <c r="C253" s="2"/>
      <c r="E253" s="14"/>
      <c r="J253" s="17"/>
      <c r="K253" s="2"/>
      <c r="M253" s="3"/>
      <c r="N253" s="2"/>
      <c r="O253" s="2"/>
      <c r="P253" s="2"/>
      <c r="Q253" s="2"/>
      <c r="R253" s="14"/>
    </row>
    <row r="254" spans="2:18" ht="19.899999999999999" customHeight="1" x14ac:dyDescent="0.2">
      <c r="B254" s="17"/>
      <c r="C254" s="2"/>
      <c r="E254" s="14"/>
      <c r="J254" s="17"/>
      <c r="K254" s="2"/>
      <c r="M254" s="3"/>
      <c r="N254" s="2"/>
      <c r="O254" s="2"/>
      <c r="P254" s="2"/>
      <c r="Q254" s="2"/>
      <c r="R254" s="14"/>
    </row>
    <row r="255" spans="2:18" ht="19.899999999999999" customHeight="1" x14ac:dyDescent="0.2">
      <c r="B255" s="17"/>
      <c r="C255" s="2"/>
      <c r="E255" s="14"/>
      <c r="J255" s="17"/>
      <c r="K255" s="2"/>
      <c r="M255" s="3"/>
      <c r="N255" s="2"/>
      <c r="O255" s="2"/>
      <c r="P255" s="2"/>
      <c r="Q255" s="2"/>
      <c r="R255" s="14"/>
    </row>
    <row r="256" spans="2:18" ht="19.899999999999999" customHeight="1" x14ac:dyDescent="0.2">
      <c r="B256" s="17"/>
      <c r="C256" s="2"/>
      <c r="E256" s="14"/>
      <c r="J256" s="17"/>
      <c r="K256" s="2"/>
      <c r="M256" s="3"/>
      <c r="N256" s="2"/>
      <c r="O256" s="2"/>
      <c r="P256" s="2"/>
      <c r="Q256" s="2"/>
      <c r="R256" s="14"/>
    </row>
    <row r="257" spans="2:18" ht="19.899999999999999" customHeight="1" x14ac:dyDescent="0.2">
      <c r="B257" s="17"/>
      <c r="C257" s="2"/>
      <c r="E257" s="14"/>
      <c r="J257" s="17"/>
      <c r="K257" s="2"/>
      <c r="M257" s="3"/>
      <c r="N257" s="2"/>
      <c r="O257" s="2"/>
      <c r="P257" s="2"/>
      <c r="Q257" s="2"/>
      <c r="R257" s="14"/>
    </row>
    <row r="258" spans="2:18" ht="19.899999999999999" customHeight="1" x14ac:dyDescent="0.2">
      <c r="B258" s="17"/>
      <c r="C258" s="2"/>
      <c r="E258" s="14"/>
      <c r="J258" s="17"/>
      <c r="K258" s="2"/>
      <c r="M258" s="3"/>
      <c r="N258" s="2"/>
      <c r="O258" s="2"/>
      <c r="P258" s="2"/>
      <c r="Q258" s="2"/>
      <c r="R258" s="14"/>
    </row>
    <row r="259" spans="2:18" ht="19.899999999999999" customHeight="1" x14ac:dyDescent="0.2">
      <c r="B259" s="17"/>
      <c r="C259" s="2"/>
      <c r="E259" s="14"/>
      <c r="J259" s="17"/>
      <c r="K259" s="2"/>
      <c r="M259" s="3"/>
      <c r="N259" s="2"/>
      <c r="O259" s="2"/>
      <c r="P259" s="2"/>
      <c r="Q259" s="2"/>
      <c r="R259" s="14"/>
    </row>
    <row r="260" spans="2:18" ht="19.899999999999999" customHeight="1" x14ac:dyDescent="0.2">
      <c r="B260" s="17"/>
      <c r="C260" s="2"/>
      <c r="E260" s="14"/>
      <c r="J260" s="17"/>
      <c r="K260" s="2"/>
      <c r="M260" s="3"/>
      <c r="N260" s="2"/>
      <c r="O260" s="2"/>
      <c r="P260" s="2"/>
      <c r="Q260" s="2"/>
      <c r="R260" s="14"/>
    </row>
    <row r="261" spans="2:18" ht="19.899999999999999" customHeight="1" x14ac:dyDescent="0.2">
      <c r="B261" s="17"/>
      <c r="C261" s="2"/>
      <c r="E261" s="14"/>
      <c r="J261" s="17"/>
      <c r="K261" s="2"/>
      <c r="M261" s="3"/>
      <c r="N261" s="2"/>
      <c r="O261" s="2"/>
      <c r="P261" s="2"/>
      <c r="Q261" s="2"/>
      <c r="R261" s="14"/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4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4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4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4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4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4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4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4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4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4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4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4"/>
      <c r="C643" s="2"/>
      <c r="F643" s="14"/>
      <c r="J643" s="4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4"/>
      <c r="C644" s="2"/>
      <c r="F644" s="14"/>
      <c r="J644" s="4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4"/>
      <c r="C645" s="2"/>
      <c r="F645" s="14"/>
      <c r="J645" s="4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4"/>
      <c r="C646" s="2"/>
      <c r="F646" s="14"/>
      <c r="J646" s="4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4"/>
      <c r="C647" s="2"/>
      <c r="F647" s="14"/>
      <c r="J647" s="4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4"/>
      <c r="C648" s="2"/>
      <c r="F648" s="14"/>
      <c r="J648" s="4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4"/>
      <c r="C649" s="2"/>
      <c r="F649" s="14"/>
      <c r="J649" s="4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4"/>
      <c r="C650" s="2"/>
      <c r="F650" s="14"/>
      <c r="J650" s="4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4"/>
      <c r="C651" s="2"/>
      <c r="F651" s="14"/>
      <c r="J651" s="4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4"/>
      <c r="C652" s="2"/>
      <c r="F652" s="14"/>
      <c r="J652" s="4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4"/>
      <c r="C653" s="2"/>
      <c r="F653" s="14"/>
      <c r="J653" s="4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4"/>
      <c r="C654" s="2"/>
      <c r="F654" s="14"/>
      <c r="J654" s="4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4"/>
      <c r="C655" s="2"/>
      <c r="F655" s="14"/>
      <c r="J655" s="4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4"/>
      <c r="C656" s="2"/>
      <c r="F656" s="14"/>
      <c r="J656" s="4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4"/>
      <c r="C657" s="2"/>
      <c r="F657" s="14"/>
      <c r="J657" s="4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4"/>
      <c r="C658" s="2"/>
      <c r="F658" s="14"/>
      <c r="J658" s="4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4"/>
      <c r="C659" s="2"/>
      <c r="F659" s="14"/>
      <c r="J659" s="4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4"/>
      <c r="C660" s="2"/>
      <c r="F660" s="14"/>
      <c r="J660" s="4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4"/>
      <c r="C661" s="2"/>
      <c r="F661" s="14"/>
      <c r="J661" s="4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4"/>
      <c r="C662" s="2"/>
      <c r="F662" s="14"/>
      <c r="J662" s="4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4"/>
      <c r="C663" s="2"/>
      <c r="F663" s="14"/>
      <c r="J663" s="4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4"/>
      <c r="C664" s="2"/>
      <c r="F664" s="14"/>
      <c r="J664" s="4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4"/>
      <c r="C665" s="2"/>
      <c r="F665" s="14"/>
      <c r="J665" s="4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4"/>
      <c r="C666" s="2"/>
      <c r="F666" s="14"/>
      <c r="J666" s="4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4"/>
      <c r="C667" s="2"/>
      <c r="F667" s="14"/>
      <c r="J667" s="4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4"/>
      <c r="C668" s="2"/>
      <c r="F668" s="14"/>
      <c r="J668" s="4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4"/>
      <c r="C669" s="2"/>
      <c r="F669" s="14"/>
      <c r="J669" s="4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4"/>
      <c r="C670" s="2"/>
      <c r="F670" s="14"/>
      <c r="J670" s="4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4"/>
      <c r="C671" s="2"/>
      <c r="F671" s="14"/>
      <c r="J671" s="4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4"/>
      <c r="C672" s="2"/>
      <c r="F672" s="14"/>
      <c r="J672" s="4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4"/>
      <c r="C673" s="2"/>
      <c r="F673" s="14"/>
      <c r="J673" s="4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4"/>
      <c r="C674" s="2"/>
      <c r="F674" s="14"/>
      <c r="J674" s="4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4"/>
      <c r="C675" s="2"/>
      <c r="F675" s="14"/>
      <c r="J675" s="4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4"/>
      <c r="C676" s="2"/>
      <c r="F676" s="14"/>
      <c r="J676" s="4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4"/>
      <c r="C677" s="2"/>
      <c r="F677" s="14"/>
      <c r="J677" s="4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4"/>
      <c r="C678" s="2"/>
      <c r="F678" s="14"/>
      <c r="J678" s="4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4"/>
      <c r="C679" s="2"/>
      <c r="F679" s="14"/>
      <c r="J679" s="4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4"/>
      <c r="C680" s="2"/>
      <c r="F680" s="14"/>
      <c r="J680" s="4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4"/>
      <c r="C681" s="2"/>
      <c r="F681" s="14"/>
      <c r="J681" s="4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4"/>
      <c r="C682" s="2"/>
      <c r="F682" s="14"/>
      <c r="J682" s="4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4"/>
      <c r="C683" s="2"/>
      <c r="F683" s="14"/>
      <c r="J683" s="4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4"/>
      <c r="C684" s="2"/>
      <c r="F684" s="14"/>
      <c r="J684" s="4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4"/>
      <c r="C685" s="2"/>
      <c r="F685" s="14"/>
      <c r="J685" s="4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4"/>
      <c r="C686" s="2"/>
      <c r="F686" s="14"/>
      <c r="J686" s="4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4"/>
      <c r="C687" s="2"/>
      <c r="F687" s="14"/>
      <c r="J687" s="4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4"/>
      <c r="C688" s="2"/>
      <c r="F688" s="14"/>
      <c r="J688" s="4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4"/>
      <c r="C689" s="2"/>
      <c r="F689" s="14"/>
      <c r="J689" s="4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4"/>
      <c r="C690" s="2"/>
      <c r="F690" s="14"/>
      <c r="J690" s="4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4"/>
      <c r="C691" s="2"/>
      <c r="F691" s="14"/>
      <c r="J691" s="4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4"/>
      <c r="C692" s="2"/>
      <c r="F692" s="14"/>
      <c r="J692" s="4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4"/>
      <c r="C693" s="2"/>
      <c r="F693" s="14"/>
      <c r="J693" s="4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4"/>
      <c r="C694" s="2"/>
      <c r="F694" s="14"/>
      <c r="J694" s="4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4"/>
      <c r="C695" s="2"/>
      <c r="F695" s="14"/>
      <c r="J695" s="4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4"/>
      <c r="C696" s="2"/>
      <c r="F696" s="14"/>
      <c r="J696" s="4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4"/>
      <c r="C697" s="2"/>
      <c r="F697" s="14"/>
      <c r="J697" s="4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4"/>
      <c r="C698" s="2"/>
      <c r="F698" s="14"/>
      <c r="J698" s="4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4"/>
      <c r="C699" s="2"/>
      <c r="F699" s="14"/>
      <c r="J699" s="4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4"/>
      <c r="C700" s="2"/>
      <c r="F700" s="14"/>
      <c r="J700" s="4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4"/>
      <c r="C701" s="2"/>
      <c r="F701" s="14"/>
      <c r="J701" s="4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4"/>
      <c r="C702" s="2"/>
      <c r="F702" s="14"/>
      <c r="J702" s="4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4"/>
      <c r="C703" s="2"/>
      <c r="F703" s="14"/>
      <c r="J703" s="4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4"/>
      <c r="C704" s="2"/>
      <c r="F704" s="14"/>
      <c r="J704" s="4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4"/>
      <c r="C705" s="2"/>
      <c r="F705" s="14"/>
      <c r="J705" s="4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4"/>
      <c r="C706" s="2"/>
      <c r="F706" s="14"/>
      <c r="J706" s="4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4"/>
      <c r="C707" s="2"/>
      <c r="F707" s="14"/>
      <c r="J707" s="4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4"/>
      <c r="C708" s="2"/>
      <c r="F708" s="14"/>
      <c r="J708" s="4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4"/>
      <c r="C709" s="2"/>
      <c r="F709" s="14"/>
      <c r="J709" s="4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4"/>
      <c r="C710" s="2"/>
      <c r="F710" s="14"/>
      <c r="J710" s="4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4"/>
      <c r="C711" s="2"/>
      <c r="F711" s="14"/>
      <c r="J711" s="4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4"/>
      <c r="C712" s="2"/>
      <c r="F712" s="14"/>
      <c r="J712" s="4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4"/>
      <c r="C713" s="2"/>
      <c r="F713" s="14"/>
      <c r="J713" s="4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4"/>
      <c r="C714" s="2"/>
      <c r="F714" s="14"/>
      <c r="J714" s="4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4"/>
      <c r="C715" s="2"/>
      <c r="F715" s="14"/>
      <c r="J715" s="4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4"/>
      <c r="C716" s="2"/>
      <c r="F716" s="14"/>
      <c r="J716" s="4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4"/>
      <c r="C717" s="2"/>
      <c r="F717" s="14"/>
      <c r="J717" s="4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4"/>
      <c r="C718" s="2"/>
      <c r="F718" s="14"/>
      <c r="J718" s="4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4"/>
      <c r="C719" s="2"/>
      <c r="F719" s="14"/>
      <c r="J719" s="4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4"/>
      <c r="C720" s="2"/>
      <c r="F720" s="14"/>
      <c r="J720" s="4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4"/>
      <c r="C721" s="2"/>
      <c r="F721" s="14"/>
      <c r="J721" s="4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4"/>
      <c r="C722" s="2"/>
      <c r="F722" s="14"/>
      <c r="J722" s="4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4"/>
      <c r="C723" s="2"/>
      <c r="F723" s="14"/>
      <c r="J723" s="4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4"/>
      <c r="C724" s="2"/>
      <c r="F724" s="14"/>
      <c r="J724" s="4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4"/>
      <c r="C725" s="2"/>
      <c r="F725" s="14"/>
      <c r="J725" s="4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4"/>
      <c r="C726" s="2"/>
      <c r="F726" s="14"/>
      <c r="J726" s="4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4"/>
      <c r="C727" s="2"/>
      <c r="F727" s="14"/>
      <c r="J727" s="4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4"/>
      <c r="C728" s="2"/>
      <c r="F728" s="14"/>
      <c r="J728" s="4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4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4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4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4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4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4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4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4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4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4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4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4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4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4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4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4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4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4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4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4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4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4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4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4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4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4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4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4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4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4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4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4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4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4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4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4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4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4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4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4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4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4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1.0069999999999999</v>
      </c>
      <c r="D16" s="44">
        <v>1.0289999999999999</v>
      </c>
      <c r="E16" s="12" t="s">
        <v>88</v>
      </c>
      <c r="F16" s="39" t="s">
        <v>83</v>
      </c>
      <c r="G16" s="46">
        <f>G17*G18</f>
        <v>6.5074583822586654</v>
      </c>
      <c r="H16" s="47">
        <f>H17*H18</f>
        <v>0.76560623585354537</v>
      </c>
      <c r="I16" s="12" t="s">
        <v>71</v>
      </c>
      <c r="J16" s="39" t="s">
        <v>83</v>
      </c>
      <c r="K16" s="46">
        <f>K17*K18</f>
        <v>15.605780278575029</v>
      </c>
      <c r="L16" s="47">
        <f>L17*L18</f>
        <v>19.825653349696385</v>
      </c>
      <c r="M16" s="12" t="s">
        <v>71</v>
      </c>
      <c r="N16" s="39" t="s">
        <v>86</v>
      </c>
      <c r="O16" s="55">
        <f>MAX(Q34:Q1960)*3.6/G19*-1*(18/14)</f>
        <v>4.1049648837315127</v>
      </c>
      <c r="P16" s="25" t="s">
        <v>16</v>
      </c>
      <c r="Q16" s="55">
        <f>MAX(Q34:Q1960)*3.6/G29*-1*(18/14)</f>
        <v>3.9253887503602445</v>
      </c>
    </row>
    <row r="17" spans="2:32" ht="19.899999999999999" customHeight="1" x14ac:dyDescent="0.2">
      <c r="B17" s="39" t="s">
        <v>45</v>
      </c>
      <c r="C17" s="45">
        <v>76</v>
      </c>
      <c r="D17" s="45">
        <v>75.7</v>
      </c>
      <c r="E17" s="12" t="s">
        <v>87</v>
      </c>
      <c r="F17" s="39" t="s">
        <v>84</v>
      </c>
      <c r="G17" s="46">
        <f>(1.3552*L34/1000^2+183.73*L34/1000)/1000/18*(18+61)</f>
        <v>6.5074583822586654</v>
      </c>
      <c r="H17" s="47">
        <f>(1.3552*(MIN(L34:L2002)/1000)^2+183.73*(MIN(L34:L2002)/1000))/1000/18*(18+61)</f>
        <v>0.80168192235973346</v>
      </c>
      <c r="I17" s="12" t="s">
        <v>91</v>
      </c>
      <c r="J17" s="39" t="s">
        <v>84</v>
      </c>
      <c r="K17" s="46">
        <f>(1.3552*E34/1000^2+183.73*E34/1000)/1000/18*(18+61)</f>
        <v>14.571223416036442</v>
      </c>
      <c r="L17" s="47">
        <f>(1.3552*MAX(E34:E1002)/1000^2+183.73*(MAX(E34:E1002)/1000))/1000/18*(18+61)</f>
        <v>17.498370123297779</v>
      </c>
      <c r="M17" s="12" t="s">
        <v>91</v>
      </c>
      <c r="N17" s="25"/>
      <c r="O17" s="46">
        <f>O16/3.6</f>
        <v>1.1402680232587534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0.95499999999999996</v>
      </c>
      <c r="I18" s="12" t="s">
        <v>88</v>
      </c>
      <c r="J18" s="39" t="s">
        <v>85</v>
      </c>
      <c r="K18" s="44">
        <v>1.071</v>
      </c>
      <c r="L18" s="48">
        <v>1.133</v>
      </c>
      <c r="M18" s="12" t="s">
        <v>88</v>
      </c>
      <c r="N18" s="39" t="s">
        <v>18</v>
      </c>
      <c r="O18" s="43">
        <f>(G19/18*96485)*-1</f>
        <v>7012.6911942518736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-1.3082701093074955</v>
      </c>
      <c r="H19" s="80"/>
      <c r="I19" s="12" t="s">
        <v>71</v>
      </c>
      <c r="J19" s="39" t="s">
        <v>72</v>
      </c>
      <c r="K19" s="80">
        <f>L16/(18+61)*18-K16/(18+61)*18</f>
        <v>0.96149006683777705</v>
      </c>
      <c r="L19" s="80"/>
      <c r="M19" s="12" t="s">
        <v>71</v>
      </c>
      <c r="N19" s="39" t="s">
        <v>19</v>
      </c>
      <c r="O19" s="43">
        <f>MAX(R33:R1048576)*10</f>
        <v>10230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0.68550256053293002</v>
      </c>
      <c r="P20" s="25"/>
      <c r="Q20" s="49">
        <f>(G29*-1/18*96485)/O19</f>
        <v>0.71686248615184089</v>
      </c>
    </row>
    <row r="21" spans="2:32" ht="19.899999999999999" customHeight="1" x14ac:dyDescent="0.2">
      <c r="B21" s="9" t="s">
        <v>82</v>
      </c>
      <c r="C21" s="42">
        <v>7.96</v>
      </c>
      <c r="D21" s="44">
        <v>7.79</v>
      </c>
      <c r="E21" s="25"/>
      <c r="F21" s="9" t="s">
        <v>82</v>
      </c>
      <c r="G21" s="42">
        <v>7.92</v>
      </c>
      <c r="H21" s="42">
        <v>8.17</v>
      </c>
      <c r="I21" s="25"/>
      <c r="J21" s="9" t="s">
        <v>82</v>
      </c>
      <c r="K21" s="42">
        <v>8.4600000000000009</v>
      </c>
      <c r="L21" s="42">
        <v>8.42</v>
      </c>
      <c r="M21" s="25"/>
      <c r="N21" s="39" t="s">
        <v>21</v>
      </c>
      <c r="O21" s="49">
        <f>ABS(K19/G19)</f>
        <v>0.73493238131590499</v>
      </c>
      <c r="P21" s="25"/>
      <c r="Q21" s="49">
        <f>K29/G29*-1</f>
        <v>0.70541326784200209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0.87680567815149379</v>
      </c>
      <c r="P22" s="25"/>
      <c r="Q22" s="49">
        <f>1-H28/G28</f>
        <v>0.91329773030707606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1.2008854454897622</v>
      </c>
      <c r="P23" s="25"/>
      <c r="Q23" s="50">
        <f>L28/$K$28</f>
        <v>1.2570930416864796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659</v>
      </c>
      <c r="D27" s="42">
        <v>899</v>
      </c>
      <c r="E27" s="12" t="s">
        <v>89</v>
      </c>
      <c r="F27" s="39" t="s">
        <v>64</v>
      </c>
      <c r="G27" s="42">
        <v>1498</v>
      </c>
      <c r="H27" s="42">
        <v>136</v>
      </c>
      <c r="I27" s="12" t="s">
        <v>89</v>
      </c>
      <c r="J27" s="39" t="s">
        <v>64</v>
      </c>
      <c r="K27" s="42">
        <v>3505</v>
      </c>
      <c r="L27" s="42">
        <v>4165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663.61299999999994</v>
      </c>
      <c r="D28" s="43">
        <f>D27*D16</f>
        <v>925.07099999999991</v>
      </c>
      <c r="E28" s="12" t="s">
        <v>90</v>
      </c>
      <c r="F28" s="39" t="s">
        <v>67</v>
      </c>
      <c r="G28" s="43">
        <f>G27*G18</f>
        <v>1498</v>
      </c>
      <c r="H28" s="43">
        <f>H27*H18</f>
        <v>129.88</v>
      </c>
      <c r="I28" s="12" t="s">
        <v>90</v>
      </c>
      <c r="J28" s="39" t="s">
        <v>67</v>
      </c>
      <c r="K28" s="43">
        <f>K27*K18</f>
        <v>3753.855</v>
      </c>
      <c r="L28" s="43">
        <f>L27*L18</f>
        <v>4718.9449999999997</v>
      </c>
      <c r="M28" s="12" t="s">
        <v>90</v>
      </c>
      <c r="N28" s="39" t="s">
        <v>68</v>
      </c>
      <c r="O28" s="46">
        <f>(C16*C27+G18*G27+K18*K27)/1000</f>
        <v>5.9154679999999997</v>
      </c>
      <c r="P28" s="43">
        <f>(C16+G18+K18)*1000</f>
        <v>3077.9999999999995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5" customHeight="1" x14ac:dyDescent="0.2">
      <c r="B29" s="39" t="s">
        <v>72</v>
      </c>
      <c r="C29" s="80">
        <f>(D28-C28)/1000</f>
        <v>0.26145799999999997</v>
      </c>
      <c r="D29" s="80"/>
      <c r="E29" s="12" t="s">
        <v>71</v>
      </c>
      <c r="F29" s="39" t="s">
        <v>72</v>
      </c>
      <c r="G29" s="80">
        <f>(H28-G28)/1000</f>
        <v>-1.3681199999999998</v>
      </c>
      <c r="H29" s="80"/>
      <c r="I29" s="12" t="s">
        <v>71</v>
      </c>
      <c r="J29" s="39" t="s">
        <v>72</v>
      </c>
      <c r="K29" s="80">
        <f>(L28-K28)/1000</f>
        <v>0.96508999999999967</v>
      </c>
      <c r="L29" s="80"/>
      <c r="M29" s="12" t="s">
        <v>71</v>
      </c>
      <c r="N29" s="39" t="s">
        <v>73</v>
      </c>
      <c r="O29" s="46">
        <f>(D16*D27+H18*H27+L18*L27)/1000</f>
        <v>5.7738959999999997</v>
      </c>
      <c r="P29" s="43">
        <f>(D16+H18+L18)*1000</f>
        <v>3117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22.000000000000021</v>
      </c>
      <c r="D30" s="80"/>
      <c r="E30" s="12" t="s">
        <v>71</v>
      </c>
      <c r="F30" s="39" t="s">
        <v>76</v>
      </c>
      <c r="G30" s="80">
        <f>(H18-G18)*1000</f>
        <v>-45.000000000000043</v>
      </c>
      <c r="H30" s="80"/>
      <c r="I30" s="12" t="s">
        <v>71</v>
      </c>
      <c r="J30" s="39" t="s">
        <v>76</v>
      </c>
      <c r="K30" s="80">
        <f>(L18-K18)*1000</f>
        <v>62.000000000000057</v>
      </c>
      <c r="L30" s="80"/>
      <c r="M30" s="12" t="s">
        <v>71</v>
      </c>
      <c r="N30" s="39" t="s">
        <v>77</v>
      </c>
      <c r="O30" s="49">
        <f>(O29-O28)/O28</f>
        <v>-2.3932510496210958E-2</v>
      </c>
      <c r="P30" s="49">
        <f>(P29-P28)/P28</f>
        <v>1.26705653021444E-2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0.19110750518960326</v>
      </c>
      <c r="N32" s="2">
        <f>AVERAGE(N35:N500)</f>
        <v>4.0880019493177375</v>
      </c>
      <c r="O32" s="2">
        <f>AVERAGE(O35:O500)</f>
        <v>40.880019493177393</v>
      </c>
      <c r="P32" s="2">
        <f>AVERAGE(P35:P500)</f>
        <v>0.408800194931774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18070</v>
      </c>
      <c r="J34" s="17"/>
      <c r="K34" s="14">
        <v>0</v>
      </c>
      <c r="L34" s="15">
        <v>8070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18040</v>
      </c>
      <c r="J35" s="17"/>
      <c r="K35" s="14">
        <v>1</v>
      </c>
      <c r="L35" s="15">
        <v>8060</v>
      </c>
      <c r="M35" s="3">
        <v>0.1</v>
      </c>
      <c r="N35" s="2">
        <v>3.67</v>
      </c>
      <c r="O35" s="2">
        <f t="shared" ref="O35:O98" si="1">N35/M35</f>
        <v>36.699999999999996</v>
      </c>
      <c r="P35" s="2">
        <f t="shared" si="0"/>
        <v>0.36699999999999999</v>
      </c>
      <c r="Q35" s="2">
        <f t="shared" ref="Q35:Q98" si="2">AVERAGE(P35,P34)*(K35-K34)/60+Q34</f>
        <v>3.0583333333333335E-3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18090</v>
      </c>
      <c r="J36" s="17"/>
      <c r="K36" s="14">
        <v>2</v>
      </c>
      <c r="L36" s="15">
        <v>8010</v>
      </c>
      <c r="M36" s="3">
        <v>0.1</v>
      </c>
      <c r="N36" s="2">
        <v>3.7350000000000003</v>
      </c>
      <c r="O36" s="2">
        <f t="shared" si="1"/>
        <v>37.35</v>
      </c>
      <c r="P36" s="2">
        <f t="shared" si="0"/>
        <v>0.37350000000000005</v>
      </c>
      <c r="Q36" s="2">
        <f t="shared" si="2"/>
        <v>9.2291666666666668E-3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18120</v>
      </c>
      <c r="J37" s="17"/>
      <c r="K37" s="14">
        <v>3</v>
      </c>
      <c r="L37" s="15">
        <v>7970</v>
      </c>
      <c r="M37" s="3">
        <v>0.1</v>
      </c>
      <c r="N37" s="2">
        <v>3.72</v>
      </c>
      <c r="O37" s="2">
        <f t="shared" si="1"/>
        <v>37.200000000000003</v>
      </c>
      <c r="P37" s="2">
        <f t="shared" si="0"/>
        <v>0.37200000000000005</v>
      </c>
      <c r="Q37" s="2">
        <f t="shared" si="2"/>
        <v>1.5441666666666666E-2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18150</v>
      </c>
      <c r="J38" s="17"/>
      <c r="K38" s="14">
        <v>4</v>
      </c>
      <c r="L38" s="15">
        <v>7920</v>
      </c>
      <c r="M38" s="3">
        <v>0.1</v>
      </c>
      <c r="N38" s="2">
        <v>3.7250000000000001</v>
      </c>
      <c r="O38" s="2">
        <f t="shared" si="1"/>
        <v>37.25</v>
      </c>
      <c r="P38" s="2">
        <f t="shared" si="0"/>
        <v>0.37250000000000005</v>
      </c>
      <c r="Q38" s="2">
        <f t="shared" si="2"/>
        <v>2.1645833333333333E-2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18190</v>
      </c>
      <c r="J39" s="17"/>
      <c r="K39" s="14">
        <v>5</v>
      </c>
      <c r="L39" s="15">
        <v>7880</v>
      </c>
      <c r="M39" s="3">
        <v>0.1</v>
      </c>
      <c r="N39" s="2">
        <v>3.72</v>
      </c>
      <c r="O39" s="2">
        <f t="shared" si="1"/>
        <v>37.200000000000003</v>
      </c>
      <c r="P39" s="2">
        <f t="shared" si="0"/>
        <v>0.37200000000000005</v>
      </c>
      <c r="Q39" s="2">
        <f t="shared" si="2"/>
        <v>2.785E-2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18220</v>
      </c>
      <c r="J40" s="17"/>
      <c r="K40" s="14">
        <v>6</v>
      </c>
      <c r="L40" s="15">
        <v>7830</v>
      </c>
      <c r="M40" s="3">
        <v>0.1</v>
      </c>
      <c r="N40" s="2">
        <v>3.72</v>
      </c>
      <c r="O40" s="2">
        <f t="shared" si="1"/>
        <v>37.200000000000003</v>
      </c>
      <c r="P40" s="2">
        <f t="shared" si="0"/>
        <v>0.37200000000000005</v>
      </c>
      <c r="Q40" s="2">
        <f t="shared" si="2"/>
        <v>3.4049999999999997E-2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18250</v>
      </c>
      <c r="J41" s="17"/>
      <c r="K41" s="14">
        <v>7</v>
      </c>
      <c r="L41" s="15">
        <v>7790</v>
      </c>
      <c r="M41" s="3">
        <v>0.1</v>
      </c>
      <c r="N41" s="2">
        <v>3.72</v>
      </c>
      <c r="O41" s="2">
        <f t="shared" si="1"/>
        <v>37.200000000000003</v>
      </c>
      <c r="P41" s="2">
        <f t="shared" si="0"/>
        <v>0.37200000000000005</v>
      </c>
      <c r="Q41" s="2">
        <f t="shared" si="2"/>
        <v>4.0249999999999994E-2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18290</v>
      </c>
      <c r="J42" s="17"/>
      <c r="K42" s="14">
        <v>8</v>
      </c>
      <c r="L42" s="15">
        <v>7740</v>
      </c>
      <c r="M42" s="3">
        <v>0.1</v>
      </c>
      <c r="N42" s="2">
        <v>3.7250000000000001</v>
      </c>
      <c r="O42" s="2">
        <f t="shared" si="1"/>
        <v>37.25</v>
      </c>
      <c r="P42" s="2">
        <f t="shared" si="0"/>
        <v>0.37250000000000005</v>
      </c>
      <c r="Q42" s="2">
        <f t="shared" si="2"/>
        <v>4.6454166666666664E-2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18310</v>
      </c>
      <c r="J43" s="17"/>
      <c r="K43" s="14">
        <v>9</v>
      </c>
      <c r="L43" s="15">
        <v>7690</v>
      </c>
      <c r="M43" s="3">
        <v>0.1</v>
      </c>
      <c r="N43" s="2">
        <v>3.7199999999999998</v>
      </c>
      <c r="O43" s="2">
        <f t="shared" si="1"/>
        <v>37.199999999999996</v>
      </c>
      <c r="P43" s="2">
        <f t="shared" si="0"/>
        <v>0.372</v>
      </c>
      <c r="Q43" s="2">
        <f t="shared" si="2"/>
        <v>5.2658333333333335E-2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18340</v>
      </c>
      <c r="J44" s="17"/>
      <c r="K44" s="14">
        <v>10</v>
      </c>
      <c r="L44" s="15">
        <v>7650</v>
      </c>
      <c r="M44" s="3">
        <v>0.1</v>
      </c>
      <c r="N44" s="2">
        <v>3.7149999999999999</v>
      </c>
      <c r="O44" s="2">
        <f t="shared" si="1"/>
        <v>37.15</v>
      </c>
      <c r="P44" s="2">
        <f t="shared" si="0"/>
        <v>0.3715</v>
      </c>
      <c r="Q44" s="2">
        <f t="shared" si="2"/>
        <v>5.8854166666666666E-2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18380</v>
      </c>
      <c r="J45" s="17"/>
      <c r="K45" s="14">
        <v>11</v>
      </c>
      <c r="L45" s="15">
        <v>7610</v>
      </c>
      <c r="M45" s="3">
        <v>0.1</v>
      </c>
      <c r="N45" s="2">
        <v>3.72</v>
      </c>
      <c r="O45" s="2">
        <f t="shared" si="1"/>
        <v>37.200000000000003</v>
      </c>
      <c r="P45" s="2">
        <f t="shared" si="0"/>
        <v>0.37200000000000005</v>
      </c>
      <c r="Q45" s="2">
        <f t="shared" si="2"/>
        <v>6.5049999999999997E-2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18390</v>
      </c>
      <c r="J46" s="17"/>
      <c r="K46" s="14">
        <v>12</v>
      </c>
      <c r="L46" s="15">
        <v>7560</v>
      </c>
      <c r="M46" s="3">
        <v>0.1</v>
      </c>
      <c r="N46" s="2">
        <v>3.7149999999999999</v>
      </c>
      <c r="O46" s="2">
        <f t="shared" si="1"/>
        <v>37.15</v>
      </c>
      <c r="P46" s="2">
        <f t="shared" si="0"/>
        <v>0.3715</v>
      </c>
      <c r="Q46" s="2">
        <f t="shared" si="2"/>
        <v>7.1245833333333328E-2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18440</v>
      </c>
      <c r="J47" s="17"/>
      <c r="K47" s="14">
        <v>13</v>
      </c>
      <c r="L47" s="15">
        <v>7520</v>
      </c>
      <c r="M47" s="3">
        <v>0.1</v>
      </c>
      <c r="N47" s="2">
        <v>3.72</v>
      </c>
      <c r="O47" s="2">
        <f t="shared" si="1"/>
        <v>37.200000000000003</v>
      </c>
      <c r="P47" s="2">
        <f t="shared" si="0"/>
        <v>0.37200000000000005</v>
      </c>
      <c r="Q47" s="2">
        <f t="shared" si="2"/>
        <v>7.7441666666666659E-2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18460</v>
      </c>
      <c r="J48" s="17"/>
      <c r="K48" s="14">
        <v>14</v>
      </c>
      <c r="L48" s="15">
        <v>7470</v>
      </c>
      <c r="M48" s="3">
        <v>0.1</v>
      </c>
      <c r="N48" s="2">
        <v>3.7149999999999999</v>
      </c>
      <c r="O48" s="2">
        <f t="shared" si="1"/>
        <v>37.15</v>
      </c>
      <c r="P48" s="2">
        <f t="shared" si="0"/>
        <v>0.3715</v>
      </c>
      <c r="Q48" s="2">
        <f t="shared" si="2"/>
        <v>8.363749999999999E-2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18490</v>
      </c>
      <c r="J49" s="17"/>
      <c r="K49" s="14">
        <v>15</v>
      </c>
      <c r="L49" s="15">
        <v>7430</v>
      </c>
      <c r="M49" s="3">
        <v>0.1</v>
      </c>
      <c r="N49" s="2">
        <v>3.71</v>
      </c>
      <c r="O49" s="2">
        <f t="shared" si="1"/>
        <v>37.099999999999994</v>
      </c>
      <c r="P49" s="2">
        <f t="shared" si="0"/>
        <v>0.371</v>
      </c>
      <c r="Q49" s="2">
        <f t="shared" si="2"/>
        <v>8.9824999999999988E-2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18510</v>
      </c>
      <c r="J50" s="17"/>
      <c r="K50" s="14">
        <v>16</v>
      </c>
      <c r="L50" s="15">
        <v>7380</v>
      </c>
      <c r="M50" s="3">
        <v>0.1</v>
      </c>
      <c r="N50" s="2">
        <v>3.7</v>
      </c>
      <c r="O50" s="2">
        <f t="shared" si="1"/>
        <v>37</v>
      </c>
      <c r="P50" s="2">
        <f t="shared" si="0"/>
        <v>0.37000000000000005</v>
      </c>
      <c r="Q50" s="2">
        <f t="shared" si="2"/>
        <v>9.5999999999999988E-2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18560</v>
      </c>
      <c r="J51" s="17"/>
      <c r="K51" s="14">
        <v>17</v>
      </c>
      <c r="L51" s="15">
        <v>7340</v>
      </c>
      <c r="M51" s="3">
        <v>0.1</v>
      </c>
      <c r="N51" s="2">
        <v>3.7</v>
      </c>
      <c r="O51" s="2">
        <f t="shared" si="1"/>
        <v>37</v>
      </c>
      <c r="P51" s="2">
        <f t="shared" si="0"/>
        <v>0.37000000000000005</v>
      </c>
      <c r="Q51" s="2">
        <f t="shared" si="2"/>
        <v>0.10216666666666666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18570</v>
      </c>
      <c r="J52" s="17"/>
      <c r="K52" s="14">
        <v>18</v>
      </c>
      <c r="L52" s="15">
        <v>7300</v>
      </c>
      <c r="M52" s="3">
        <v>0.1</v>
      </c>
      <c r="N52" s="2">
        <v>3.7149999999999999</v>
      </c>
      <c r="O52" s="2">
        <f t="shared" si="1"/>
        <v>37.15</v>
      </c>
      <c r="P52" s="2">
        <f t="shared" si="0"/>
        <v>0.3715</v>
      </c>
      <c r="Q52" s="2">
        <f t="shared" si="2"/>
        <v>0.10834583333333332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18610</v>
      </c>
      <c r="J53" s="17"/>
      <c r="K53" s="14">
        <v>19</v>
      </c>
      <c r="L53" s="15">
        <v>7250</v>
      </c>
      <c r="M53" s="3">
        <v>0.1</v>
      </c>
      <c r="N53" s="2">
        <v>3.71</v>
      </c>
      <c r="O53" s="2">
        <f t="shared" si="1"/>
        <v>37.099999999999994</v>
      </c>
      <c r="P53" s="2">
        <f t="shared" si="0"/>
        <v>0.371</v>
      </c>
      <c r="Q53" s="2">
        <f t="shared" si="2"/>
        <v>0.11453333333333332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18640</v>
      </c>
      <c r="J54" s="17"/>
      <c r="K54" s="14">
        <v>20</v>
      </c>
      <c r="L54" s="15">
        <v>7210</v>
      </c>
      <c r="M54" s="3">
        <v>0.1</v>
      </c>
      <c r="N54" s="2">
        <v>3.72</v>
      </c>
      <c r="O54" s="2">
        <f t="shared" si="1"/>
        <v>37.200000000000003</v>
      </c>
      <c r="P54" s="2">
        <f t="shared" si="0"/>
        <v>0.37200000000000005</v>
      </c>
      <c r="Q54" s="2">
        <f t="shared" si="2"/>
        <v>0.12072499999999999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18670</v>
      </c>
      <c r="J55" s="17"/>
      <c r="K55" s="14">
        <v>21</v>
      </c>
      <c r="L55" s="15">
        <v>7160</v>
      </c>
      <c r="M55" s="3">
        <v>0.1</v>
      </c>
      <c r="N55" s="2">
        <v>3.7</v>
      </c>
      <c r="O55" s="2">
        <f t="shared" si="1"/>
        <v>37</v>
      </c>
      <c r="P55" s="2">
        <f t="shared" si="0"/>
        <v>0.37000000000000005</v>
      </c>
      <c r="Q55" s="2">
        <f t="shared" si="2"/>
        <v>0.12690833333333332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18700</v>
      </c>
      <c r="J56" s="17"/>
      <c r="K56" s="14">
        <v>22</v>
      </c>
      <c r="L56" s="15">
        <v>7120</v>
      </c>
      <c r="M56" s="3">
        <v>0.1</v>
      </c>
      <c r="N56" s="2">
        <v>3.7050000000000001</v>
      </c>
      <c r="O56" s="2">
        <f t="shared" si="1"/>
        <v>37.049999999999997</v>
      </c>
      <c r="P56" s="2">
        <f t="shared" si="0"/>
        <v>0.37050000000000005</v>
      </c>
      <c r="Q56" s="2">
        <f t="shared" si="2"/>
        <v>0.13307916666666667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18730</v>
      </c>
      <c r="J57" s="17"/>
      <c r="K57" s="14">
        <v>23</v>
      </c>
      <c r="L57" s="15">
        <v>7070</v>
      </c>
      <c r="M57" s="3">
        <v>0.1</v>
      </c>
      <c r="N57" s="2">
        <v>3.69</v>
      </c>
      <c r="O57" s="2">
        <f t="shared" si="1"/>
        <v>36.9</v>
      </c>
      <c r="P57" s="2">
        <f t="shared" si="0"/>
        <v>0.36899999999999999</v>
      </c>
      <c r="Q57" s="2">
        <f t="shared" si="2"/>
        <v>0.13924166666666665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18760</v>
      </c>
      <c r="J58" s="17"/>
      <c r="K58" s="14">
        <v>24</v>
      </c>
      <c r="L58" s="15">
        <v>7030</v>
      </c>
      <c r="M58" s="3">
        <v>0.1</v>
      </c>
      <c r="N58" s="2">
        <v>3.6950000000000003</v>
      </c>
      <c r="O58" s="2">
        <f t="shared" si="1"/>
        <v>36.950000000000003</v>
      </c>
      <c r="P58" s="2">
        <f t="shared" si="0"/>
        <v>0.36950000000000005</v>
      </c>
      <c r="Q58" s="2">
        <f t="shared" si="2"/>
        <v>0.14539583333333331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18800</v>
      </c>
      <c r="J59" s="17"/>
      <c r="K59" s="14">
        <v>25</v>
      </c>
      <c r="L59" s="15">
        <v>6980</v>
      </c>
      <c r="M59" s="3">
        <v>0.1</v>
      </c>
      <c r="N59" s="2">
        <v>3.7</v>
      </c>
      <c r="O59" s="2">
        <f t="shared" si="1"/>
        <v>37</v>
      </c>
      <c r="P59" s="2">
        <f t="shared" si="0"/>
        <v>0.37000000000000005</v>
      </c>
      <c r="Q59" s="2">
        <f t="shared" si="2"/>
        <v>0.15155833333333329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18820</v>
      </c>
      <c r="J60" s="17"/>
      <c r="K60" s="14">
        <v>26</v>
      </c>
      <c r="L60" s="15">
        <v>6940</v>
      </c>
      <c r="M60" s="3">
        <v>0.1</v>
      </c>
      <c r="N60" s="2">
        <v>3.7</v>
      </c>
      <c r="O60" s="2">
        <f t="shared" si="1"/>
        <v>37</v>
      </c>
      <c r="P60" s="2">
        <f t="shared" si="0"/>
        <v>0.37000000000000005</v>
      </c>
      <c r="Q60" s="2">
        <f t="shared" si="2"/>
        <v>0.15772499999999995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18840</v>
      </c>
      <c r="J61" s="17"/>
      <c r="K61" s="14">
        <v>27</v>
      </c>
      <c r="L61" s="15">
        <v>6900</v>
      </c>
      <c r="M61" s="3">
        <v>0.1</v>
      </c>
      <c r="N61" s="2">
        <v>3.6950000000000003</v>
      </c>
      <c r="O61" s="2">
        <f t="shared" si="1"/>
        <v>36.950000000000003</v>
      </c>
      <c r="P61" s="2">
        <f t="shared" si="0"/>
        <v>0.36950000000000005</v>
      </c>
      <c r="Q61" s="2">
        <f t="shared" si="2"/>
        <v>0.16388749999999994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18870</v>
      </c>
      <c r="J62" s="17"/>
      <c r="K62" s="14">
        <v>28</v>
      </c>
      <c r="L62" s="15">
        <v>6850</v>
      </c>
      <c r="M62" s="3">
        <v>0.1</v>
      </c>
      <c r="N62" s="2">
        <v>3.69</v>
      </c>
      <c r="O62" s="2">
        <f t="shared" si="1"/>
        <v>36.9</v>
      </c>
      <c r="P62" s="2">
        <f t="shared" si="0"/>
        <v>0.36899999999999999</v>
      </c>
      <c r="Q62" s="2">
        <f t="shared" si="2"/>
        <v>0.17004166666666659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18910</v>
      </c>
      <c r="J63" s="17"/>
      <c r="K63" s="14">
        <v>29</v>
      </c>
      <c r="L63" s="15">
        <v>6810</v>
      </c>
      <c r="M63" s="3">
        <v>0.1</v>
      </c>
      <c r="N63" s="2">
        <v>3.6950000000000003</v>
      </c>
      <c r="O63" s="2">
        <f t="shared" si="1"/>
        <v>36.950000000000003</v>
      </c>
      <c r="P63" s="2">
        <f t="shared" si="0"/>
        <v>0.36950000000000005</v>
      </c>
      <c r="Q63" s="2">
        <f t="shared" si="2"/>
        <v>0.17619583333333325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18910</v>
      </c>
      <c r="J64" s="17"/>
      <c r="K64" s="14">
        <v>30</v>
      </c>
      <c r="L64" s="15">
        <v>6760</v>
      </c>
      <c r="M64" s="3">
        <v>0.1</v>
      </c>
      <c r="N64" s="2">
        <v>3.71</v>
      </c>
      <c r="O64" s="2">
        <f t="shared" si="1"/>
        <v>37.099999999999994</v>
      </c>
      <c r="P64" s="2">
        <f t="shared" si="0"/>
        <v>0.371</v>
      </c>
      <c r="Q64" s="2">
        <f t="shared" si="2"/>
        <v>0.18236666666666657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18950</v>
      </c>
      <c r="J65" s="17"/>
      <c r="K65" s="14">
        <v>31</v>
      </c>
      <c r="L65" s="15">
        <v>6720</v>
      </c>
      <c r="M65" s="3">
        <v>0.1</v>
      </c>
      <c r="N65" s="2">
        <v>3.72</v>
      </c>
      <c r="O65" s="2">
        <f t="shared" si="1"/>
        <v>37.200000000000003</v>
      </c>
      <c r="P65" s="2">
        <f t="shared" si="0"/>
        <v>0.37200000000000005</v>
      </c>
      <c r="Q65" s="2">
        <f t="shared" si="2"/>
        <v>0.18855833333333324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18990</v>
      </c>
      <c r="J66" s="17"/>
      <c r="K66" s="14">
        <v>32</v>
      </c>
      <c r="L66" s="15">
        <v>6680</v>
      </c>
      <c r="M66" s="3">
        <v>0.1</v>
      </c>
      <c r="N66" s="2">
        <v>3.7149999999999999</v>
      </c>
      <c r="O66" s="2">
        <f t="shared" si="1"/>
        <v>37.15</v>
      </c>
      <c r="P66" s="2">
        <f t="shared" si="0"/>
        <v>0.3715</v>
      </c>
      <c r="Q66" s="2">
        <f t="shared" si="2"/>
        <v>0.19475416666666659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19000</v>
      </c>
      <c r="J67" s="17"/>
      <c r="K67" s="14">
        <v>33</v>
      </c>
      <c r="L67" s="15">
        <v>6630</v>
      </c>
      <c r="M67" s="3">
        <v>0.1</v>
      </c>
      <c r="N67" s="2">
        <v>3.7050000000000001</v>
      </c>
      <c r="O67" s="2">
        <f t="shared" si="1"/>
        <v>37.049999999999997</v>
      </c>
      <c r="P67" s="2">
        <f t="shared" si="0"/>
        <v>0.37050000000000005</v>
      </c>
      <c r="Q67" s="2">
        <f t="shared" si="2"/>
        <v>0.20093749999999994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19040</v>
      </c>
      <c r="J68" s="17"/>
      <c r="K68" s="14">
        <v>34</v>
      </c>
      <c r="L68" s="15">
        <v>6590</v>
      </c>
      <c r="M68" s="3">
        <v>0.1</v>
      </c>
      <c r="N68" s="2">
        <v>3.7</v>
      </c>
      <c r="O68" s="2">
        <f t="shared" si="1"/>
        <v>37</v>
      </c>
      <c r="P68" s="2">
        <f t="shared" si="0"/>
        <v>0.37000000000000005</v>
      </c>
      <c r="Q68" s="2">
        <f t="shared" si="2"/>
        <v>0.20710833333333328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19060</v>
      </c>
      <c r="J69" s="17"/>
      <c r="K69" s="14">
        <v>35</v>
      </c>
      <c r="L69" s="15">
        <v>6540</v>
      </c>
      <c r="M69" s="3">
        <v>0.1</v>
      </c>
      <c r="N69" s="2">
        <v>3.7050000000000001</v>
      </c>
      <c r="O69" s="2">
        <f t="shared" si="1"/>
        <v>37.049999999999997</v>
      </c>
      <c r="P69" s="2">
        <f t="shared" si="0"/>
        <v>0.37050000000000005</v>
      </c>
      <c r="Q69" s="2">
        <f t="shared" si="2"/>
        <v>0.21327916666666663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19110</v>
      </c>
      <c r="J70" s="17"/>
      <c r="K70" s="14">
        <v>36</v>
      </c>
      <c r="L70" s="15">
        <v>6500</v>
      </c>
      <c r="M70" s="3">
        <v>0.1</v>
      </c>
      <c r="N70" s="2">
        <v>3.72</v>
      </c>
      <c r="O70" s="2">
        <f t="shared" si="1"/>
        <v>37.200000000000003</v>
      </c>
      <c r="P70" s="2">
        <f t="shared" si="0"/>
        <v>0.37200000000000005</v>
      </c>
      <c r="Q70" s="2">
        <f t="shared" si="2"/>
        <v>0.21946666666666664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19130</v>
      </c>
      <c r="J71" s="17"/>
      <c r="K71" s="14">
        <v>37</v>
      </c>
      <c r="L71" s="15">
        <v>6460</v>
      </c>
      <c r="M71" s="3">
        <v>0.1</v>
      </c>
      <c r="N71" s="2">
        <v>3.72</v>
      </c>
      <c r="O71" s="2">
        <f t="shared" si="1"/>
        <v>37.200000000000003</v>
      </c>
      <c r="P71" s="2">
        <f t="shared" si="0"/>
        <v>0.37200000000000005</v>
      </c>
      <c r="Q71" s="2">
        <f t="shared" si="2"/>
        <v>0.22566666666666665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19140</v>
      </c>
      <c r="J72" s="17"/>
      <c r="K72" s="14">
        <v>38</v>
      </c>
      <c r="L72" s="15">
        <v>6410</v>
      </c>
      <c r="M72" s="3">
        <v>0.1</v>
      </c>
      <c r="N72" s="2">
        <v>3.7149999999999999</v>
      </c>
      <c r="O72" s="2">
        <f t="shared" si="1"/>
        <v>37.15</v>
      </c>
      <c r="P72" s="2">
        <f t="shared" si="0"/>
        <v>0.3715</v>
      </c>
      <c r="Q72" s="2">
        <f t="shared" si="2"/>
        <v>0.2318625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19180</v>
      </c>
      <c r="J73" s="17"/>
      <c r="K73" s="14">
        <v>39</v>
      </c>
      <c r="L73" s="15">
        <v>6370</v>
      </c>
      <c r="M73" s="3">
        <v>0.1</v>
      </c>
      <c r="N73" s="2">
        <v>3.7149999999999999</v>
      </c>
      <c r="O73" s="2">
        <f t="shared" si="1"/>
        <v>37.15</v>
      </c>
      <c r="P73" s="2">
        <f t="shared" si="0"/>
        <v>0.3715</v>
      </c>
      <c r="Q73" s="2">
        <f t="shared" si="2"/>
        <v>0.23805416666666668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19190</v>
      </c>
      <c r="J74" s="17"/>
      <c r="K74" s="14">
        <v>40</v>
      </c>
      <c r="L74" s="15">
        <v>6330</v>
      </c>
      <c r="M74" s="3">
        <v>0.1</v>
      </c>
      <c r="N74" s="2">
        <v>3.7149999999999999</v>
      </c>
      <c r="O74" s="2">
        <f t="shared" si="1"/>
        <v>37.15</v>
      </c>
      <c r="P74" s="2">
        <f t="shared" si="0"/>
        <v>0.3715</v>
      </c>
      <c r="Q74" s="2">
        <f t="shared" si="2"/>
        <v>0.24424583333333336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19200</v>
      </c>
      <c r="J75" s="17"/>
      <c r="K75" s="14">
        <v>41</v>
      </c>
      <c r="L75" s="15">
        <v>6280</v>
      </c>
      <c r="M75" s="3">
        <v>0.1</v>
      </c>
      <c r="N75" s="2">
        <v>3.71</v>
      </c>
      <c r="O75" s="2">
        <f t="shared" si="1"/>
        <v>37.099999999999994</v>
      </c>
      <c r="P75" s="2">
        <f t="shared" si="0"/>
        <v>0.371</v>
      </c>
      <c r="Q75" s="2">
        <f t="shared" si="2"/>
        <v>0.25043333333333334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19250</v>
      </c>
      <c r="J76" s="17"/>
      <c r="K76" s="14">
        <v>42</v>
      </c>
      <c r="L76" s="15">
        <v>6240</v>
      </c>
      <c r="M76" s="3">
        <v>0.1</v>
      </c>
      <c r="N76" s="2">
        <v>3.72</v>
      </c>
      <c r="O76" s="2">
        <f t="shared" si="1"/>
        <v>37.200000000000003</v>
      </c>
      <c r="P76" s="2">
        <f t="shared" si="0"/>
        <v>0.37200000000000005</v>
      </c>
      <c r="Q76" s="2">
        <f t="shared" si="2"/>
        <v>0.25662499999999999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19260</v>
      </c>
      <c r="J77" s="17"/>
      <c r="K77" s="14">
        <v>43</v>
      </c>
      <c r="L77" s="15">
        <v>6200</v>
      </c>
      <c r="M77" s="3">
        <v>0.1</v>
      </c>
      <c r="N77" s="2">
        <v>3.7250000000000001</v>
      </c>
      <c r="O77" s="2">
        <f t="shared" si="1"/>
        <v>37.25</v>
      </c>
      <c r="P77" s="2">
        <f t="shared" si="0"/>
        <v>0.37250000000000005</v>
      </c>
      <c r="Q77" s="2">
        <f t="shared" si="2"/>
        <v>0.26282916666666667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19300</v>
      </c>
      <c r="J78" s="17"/>
      <c r="K78" s="14">
        <v>44</v>
      </c>
      <c r="L78" s="15">
        <v>6150</v>
      </c>
      <c r="M78" s="3">
        <v>0.1</v>
      </c>
      <c r="N78" s="2">
        <v>3.72</v>
      </c>
      <c r="O78" s="2">
        <f t="shared" si="1"/>
        <v>37.200000000000003</v>
      </c>
      <c r="P78" s="2">
        <f t="shared" si="0"/>
        <v>0.37200000000000005</v>
      </c>
      <c r="Q78" s="2">
        <f t="shared" si="2"/>
        <v>0.26903333333333335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19310</v>
      </c>
      <c r="J79" s="17"/>
      <c r="K79" s="14">
        <v>45</v>
      </c>
      <c r="L79" s="15">
        <v>6110</v>
      </c>
      <c r="M79" s="3">
        <v>0.1</v>
      </c>
      <c r="N79" s="2">
        <v>3.72</v>
      </c>
      <c r="O79" s="2">
        <f t="shared" si="1"/>
        <v>37.200000000000003</v>
      </c>
      <c r="P79" s="2">
        <f t="shared" si="0"/>
        <v>0.37200000000000005</v>
      </c>
      <c r="Q79" s="2">
        <f t="shared" si="2"/>
        <v>0.27523333333333333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19350</v>
      </c>
      <c r="J80" s="17"/>
      <c r="K80" s="14">
        <v>46</v>
      </c>
      <c r="L80" s="15">
        <v>6070</v>
      </c>
      <c r="M80" s="3">
        <v>0.1</v>
      </c>
      <c r="N80" s="2">
        <v>3.72</v>
      </c>
      <c r="O80" s="2">
        <f t="shared" si="1"/>
        <v>37.200000000000003</v>
      </c>
      <c r="P80" s="2">
        <f t="shared" si="0"/>
        <v>0.37200000000000005</v>
      </c>
      <c r="Q80" s="2">
        <f t="shared" si="2"/>
        <v>0.28143333333333331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19370</v>
      </c>
      <c r="J81" s="17"/>
      <c r="K81" s="14">
        <v>47</v>
      </c>
      <c r="L81" s="15">
        <v>6030</v>
      </c>
      <c r="M81" s="3">
        <v>0.1</v>
      </c>
      <c r="N81" s="2">
        <v>3.72</v>
      </c>
      <c r="O81" s="2">
        <f t="shared" si="1"/>
        <v>37.200000000000003</v>
      </c>
      <c r="P81" s="2">
        <f t="shared" si="0"/>
        <v>0.37200000000000005</v>
      </c>
      <c r="Q81" s="2">
        <f t="shared" si="2"/>
        <v>0.2876333333333333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19400</v>
      </c>
      <c r="J82" s="17"/>
      <c r="K82" s="14">
        <v>48</v>
      </c>
      <c r="L82" s="15">
        <v>5980</v>
      </c>
      <c r="M82" s="3">
        <v>0.1</v>
      </c>
      <c r="N82" s="2">
        <v>3.72</v>
      </c>
      <c r="O82" s="2">
        <f t="shared" si="1"/>
        <v>37.200000000000003</v>
      </c>
      <c r="P82" s="2">
        <f t="shared" si="0"/>
        <v>0.37200000000000005</v>
      </c>
      <c r="Q82" s="2">
        <f t="shared" si="2"/>
        <v>0.29383333333333328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19420</v>
      </c>
      <c r="J83" s="17"/>
      <c r="K83" s="14">
        <v>49</v>
      </c>
      <c r="L83" s="15">
        <v>5940</v>
      </c>
      <c r="M83" s="3">
        <v>0.1</v>
      </c>
      <c r="N83" s="2">
        <v>3.72</v>
      </c>
      <c r="O83" s="2">
        <f t="shared" si="1"/>
        <v>37.200000000000003</v>
      </c>
      <c r="P83" s="2">
        <f t="shared" si="0"/>
        <v>0.37200000000000005</v>
      </c>
      <c r="Q83" s="2">
        <f t="shared" si="2"/>
        <v>0.30003333333333326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19450</v>
      </c>
      <c r="J84" s="17"/>
      <c r="K84" s="14">
        <v>50</v>
      </c>
      <c r="L84" s="15">
        <v>5900</v>
      </c>
      <c r="M84" s="3">
        <v>0.1</v>
      </c>
      <c r="N84" s="2">
        <v>3.7250000000000001</v>
      </c>
      <c r="O84" s="2">
        <f t="shared" si="1"/>
        <v>37.25</v>
      </c>
      <c r="P84" s="2">
        <f t="shared" si="0"/>
        <v>0.37250000000000005</v>
      </c>
      <c r="Q84" s="2">
        <f t="shared" si="2"/>
        <v>0.30623749999999994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19470</v>
      </c>
      <c r="J85" s="17"/>
      <c r="K85" s="14">
        <v>51</v>
      </c>
      <c r="L85" s="15">
        <v>5850</v>
      </c>
      <c r="M85" s="3">
        <v>0.1</v>
      </c>
      <c r="N85" s="2">
        <v>3.7300000000000004</v>
      </c>
      <c r="O85" s="2">
        <f t="shared" si="1"/>
        <v>37.300000000000004</v>
      </c>
      <c r="P85" s="2">
        <f t="shared" si="0"/>
        <v>0.37300000000000005</v>
      </c>
      <c r="Q85" s="2">
        <f t="shared" si="2"/>
        <v>0.31244999999999995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19500</v>
      </c>
      <c r="J86" s="17"/>
      <c r="K86" s="14">
        <v>52</v>
      </c>
      <c r="L86" s="15">
        <v>5810</v>
      </c>
      <c r="M86" s="3">
        <v>0.1</v>
      </c>
      <c r="N86" s="2">
        <v>3.74</v>
      </c>
      <c r="O86" s="2">
        <f t="shared" si="1"/>
        <v>37.4</v>
      </c>
      <c r="P86" s="2">
        <f t="shared" si="0"/>
        <v>0.37400000000000005</v>
      </c>
      <c r="Q86" s="2">
        <f t="shared" si="2"/>
        <v>0.31867499999999993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19530</v>
      </c>
      <c r="J87" s="17"/>
      <c r="K87" s="14">
        <v>53</v>
      </c>
      <c r="L87" s="15">
        <v>5770</v>
      </c>
      <c r="M87" s="3">
        <v>0.1</v>
      </c>
      <c r="N87" s="2">
        <v>3.74</v>
      </c>
      <c r="O87" s="2">
        <f t="shared" si="1"/>
        <v>37.4</v>
      </c>
      <c r="P87" s="2">
        <f t="shared" si="0"/>
        <v>0.37400000000000005</v>
      </c>
      <c r="Q87" s="2">
        <f t="shared" si="2"/>
        <v>0.32490833333333324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19550</v>
      </c>
      <c r="J88" s="17"/>
      <c r="K88" s="14">
        <v>54</v>
      </c>
      <c r="L88" s="15">
        <v>5730</v>
      </c>
      <c r="M88" s="3">
        <v>0.1</v>
      </c>
      <c r="N88" s="2">
        <v>3.7450000000000001</v>
      </c>
      <c r="O88" s="2">
        <f t="shared" si="1"/>
        <v>37.449999999999996</v>
      </c>
      <c r="P88" s="2">
        <f t="shared" si="0"/>
        <v>0.37450000000000006</v>
      </c>
      <c r="Q88" s="2">
        <f t="shared" si="2"/>
        <v>0.33114583333333325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19580</v>
      </c>
      <c r="J89" s="17"/>
      <c r="K89" s="14">
        <v>55</v>
      </c>
      <c r="L89" s="15">
        <v>5680</v>
      </c>
      <c r="M89" s="3">
        <v>0.1</v>
      </c>
      <c r="N89" s="2">
        <v>3.7450000000000001</v>
      </c>
      <c r="O89" s="2">
        <f t="shared" si="1"/>
        <v>37.449999999999996</v>
      </c>
      <c r="P89" s="2">
        <f t="shared" si="0"/>
        <v>0.37450000000000006</v>
      </c>
      <c r="Q89" s="2">
        <f t="shared" si="2"/>
        <v>0.3373874999999999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19610</v>
      </c>
      <c r="J90" s="17"/>
      <c r="K90" s="14">
        <v>56</v>
      </c>
      <c r="L90" s="15">
        <v>5640</v>
      </c>
      <c r="M90" s="3">
        <v>0.1</v>
      </c>
      <c r="N90" s="2">
        <v>3.75</v>
      </c>
      <c r="O90" s="2">
        <f t="shared" si="1"/>
        <v>37.5</v>
      </c>
      <c r="P90" s="2">
        <f t="shared" si="0"/>
        <v>0.375</v>
      </c>
      <c r="Q90" s="2">
        <f t="shared" si="2"/>
        <v>0.34363333333333324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19610</v>
      </c>
      <c r="J91" s="17"/>
      <c r="K91" s="14">
        <v>57</v>
      </c>
      <c r="L91" s="15">
        <v>5600</v>
      </c>
      <c r="M91" s="3">
        <v>0.1</v>
      </c>
      <c r="N91" s="2">
        <v>3.74</v>
      </c>
      <c r="O91" s="2">
        <f t="shared" si="1"/>
        <v>37.4</v>
      </c>
      <c r="P91" s="2">
        <f t="shared" si="0"/>
        <v>0.37400000000000005</v>
      </c>
      <c r="Q91" s="2">
        <f t="shared" si="2"/>
        <v>0.34987499999999988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19640</v>
      </c>
      <c r="J92" s="17"/>
      <c r="K92" s="14">
        <v>58</v>
      </c>
      <c r="L92" s="15">
        <v>5550</v>
      </c>
      <c r="M92" s="3">
        <v>0.1</v>
      </c>
      <c r="N92" s="2">
        <v>3.7450000000000001</v>
      </c>
      <c r="O92" s="2">
        <f t="shared" si="1"/>
        <v>37.449999999999996</v>
      </c>
      <c r="P92" s="2">
        <f t="shared" si="0"/>
        <v>0.37450000000000006</v>
      </c>
      <c r="Q92" s="2">
        <f t="shared" si="2"/>
        <v>0.35611249999999989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19680</v>
      </c>
      <c r="J93" s="17"/>
      <c r="K93" s="14">
        <v>59</v>
      </c>
      <c r="L93" s="15">
        <v>5510</v>
      </c>
      <c r="M93" s="3">
        <v>0.1</v>
      </c>
      <c r="N93" s="2">
        <v>3.7450000000000001</v>
      </c>
      <c r="O93" s="2">
        <f t="shared" si="1"/>
        <v>37.449999999999996</v>
      </c>
      <c r="P93" s="2">
        <f t="shared" si="0"/>
        <v>0.37450000000000006</v>
      </c>
      <c r="Q93" s="2">
        <f t="shared" si="2"/>
        <v>0.36235416666666653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19700</v>
      </c>
      <c r="J94" s="17"/>
      <c r="K94" s="14">
        <v>60</v>
      </c>
      <c r="L94" s="15">
        <v>5470</v>
      </c>
      <c r="M94" s="3">
        <v>0.1</v>
      </c>
      <c r="N94" s="2">
        <v>3.7549999999999999</v>
      </c>
      <c r="O94" s="2">
        <f t="shared" si="1"/>
        <v>37.549999999999997</v>
      </c>
      <c r="P94" s="2">
        <f t="shared" si="0"/>
        <v>0.3755</v>
      </c>
      <c r="Q94" s="2">
        <f t="shared" si="2"/>
        <v>0.36860416666666651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19730</v>
      </c>
      <c r="J95" s="17"/>
      <c r="K95" s="14">
        <v>61</v>
      </c>
      <c r="L95" s="15">
        <v>5430</v>
      </c>
      <c r="M95" s="3">
        <v>0.1</v>
      </c>
      <c r="N95" s="2">
        <v>3.76</v>
      </c>
      <c r="O95" s="2">
        <f t="shared" si="1"/>
        <v>37.599999999999994</v>
      </c>
      <c r="P95" s="2">
        <f t="shared" si="0"/>
        <v>0.376</v>
      </c>
      <c r="Q95" s="2">
        <f t="shared" si="2"/>
        <v>0.37486666666666651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19760</v>
      </c>
      <c r="J96" s="17"/>
      <c r="K96" s="14">
        <v>62</v>
      </c>
      <c r="L96" s="15">
        <v>5380</v>
      </c>
      <c r="M96" s="3">
        <v>0.1</v>
      </c>
      <c r="N96" s="2">
        <v>3.77</v>
      </c>
      <c r="O96" s="2">
        <f t="shared" si="1"/>
        <v>37.699999999999996</v>
      </c>
      <c r="P96" s="2">
        <f t="shared" si="0"/>
        <v>0.377</v>
      </c>
      <c r="Q96" s="2">
        <f t="shared" si="2"/>
        <v>0.38114166666666649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19760</v>
      </c>
      <c r="J97" s="17"/>
      <c r="K97" s="14">
        <v>63</v>
      </c>
      <c r="L97" s="15">
        <v>5340</v>
      </c>
      <c r="M97" s="3">
        <v>0.1</v>
      </c>
      <c r="N97" s="2">
        <v>3.7699999999999996</v>
      </c>
      <c r="O97" s="2">
        <f t="shared" si="1"/>
        <v>37.699999999999996</v>
      </c>
      <c r="P97" s="2">
        <f t="shared" si="0"/>
        <v>0.377</v>
      </c>
      <c r="Q97" s="2">
        <f t="shared" si="2"/>
        <v>0.3874249999999998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19790</v>
      </c>
      <c r="J98" s="17"/>
      <c r="K98" s="14">
        <v>64</v>
      </c>
      <c r="L98" s="15">
        <v>5300</v>
      </c>
      <c r="M98" s="3">
        <v>0.1</v>
      </c>
      <c r="N98" s="2">
        <v>3.78</v>
      </c>
      <c r="O98" s="2">
        <f t="shared" si="1"/>
        <v>37.799999999999997</v>
      </c>
      <c r="P98" s="2">
        <f t="shared" ref="P98:P161" si="4">M98*N98</f>
        <v>0.378</v>
      </c>
      <c r="Q98" s="2">
        <f t="shared" si="2"/>
        <v>0.39371666666666644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19810</v>
      </c>
      <c r="J99" s="17"/>
      <c r="K99" s="14">
        <v>65</v>
      </c>
      <c r="L99" s="15">
        <v>5260</v>
      </c>
      <c r="M99" s="3">
        <v>0.1</v>
      </c>
      <c r="N99" s="2">
        <v>3.7850000000000001</v>
      </c>
      <c r="O99" s="2">
        <f t="shared" ref="O99:O162" si="5">N99/M99</f>
        <v>37.85</v>
      </c>
      <c r="P99" s="2">
        <f t="shared" si="4"/>
        <v>0.37850000000000006</v>
      </c>
      <c r="Q99" s="2">
        <f t="shared" ref="Q99:Q162" si="6">AVERAGE(P99,P98)*(K99-K98)/60+Q98</f>
        <v>0.4000208333333331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19830</v>
      </c>
      <c r="J100" s="17"/>
      <c r="K100" s="14">
        <v>66</v>
      </c>
      <c r="L100" s="15">
        <v>5210</v>
      </c>
      <c r="M100" s="3">
        <v>0.1</v>
      </c>
      <c r="N100" s="2">
        <v>3.78</v>
      </c>
      <c r="O100" s="2">
        <f t="shared" si="5"/>
        <v>37.799999999999997</v>
      </c>
      <c r="P100" s="2">
        <f t="shared" si="4"/>
        <v>0.378</v>
      </c>
      <c r="Q100" s="2">
        <f t="shared" si="6"/>
        <v>0.40632499999999977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19860</v>
      </c>
      <c r="J101" s="17"/>
      <c r="K101" s="14">
        <v>67</v>
      </c>
      <c r="L101" s="15">
        <v>5170</v>
      </c>
      <c r="M101" s="3">
        <v>0.1</v>
      </c>
      <c r="N101" s="2">
        <v>3.78</v>
      </c>
      <c r="O101" s="2">
        <f t="shared" si="5"/>
        <v>37.799999999999997</v>
      </c>
      <c r="P101" s="2">
        <f t="shared" si="4"/>
        <v>0.378</v>
      </c>
      <c r="Q101" s="2">
        <f t="shared" si="6"/>
        <v>0.4126249999999998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19850</v>
      </c>
      <c r="J102" s="17"/>
      <c r="K102" s="14">
        <v>68</v>
      </c>
      <c r="L102" s="15">
        <v>5130</v>
      </c>
      <c r="M102" s="3">
        <v>0.1</v>
      </c>
      <c r="N102" s="2">
        <v>3.78</v>
      </c>
      <c r="O102" s="2">
        <f t="shared" si="5"/>
        <v>37.799999999999997</v>
      </c>
      <c r="P102" s="2">
        <f t="shared" si="4"/>
        <v>0.378</v>
      </c>
      <c r="Q102" s="2">
        <f t="shared" si="6"/>
        <v>0.41892499999999977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19880</v>
      </c>
      <c r="J103" s="17"/>
      <c r="K103" s="14">
        <v>69</v>
      </c>
      <c r="L103" s="15">
        <v>5090</v>
      </c>
      <c r="M103" s="3">
        <v>0.1</v>
      </c>
      <c r="N103" s="2">
        <v>3.7949999999999999</v>
      </c>
      <c r="O103" s="2">
        <f t="shared" si="5"/>
        <v>37.949999999999996</v>
      </c>
      <c r="P103" s="2">
        <f t="shared" si="4"/>
        <v>0.3795</v>
      </c>
      <c r="Q103" s="2">
        <f t="shared" si="6"/>
        <v>0.42523749999999977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19900</v>
      </c>
      <c r="J104" s="17"/>
      <c r="K104" s="14">
        <v>70</v>
      </c>
      <c r="L104" s="15">
        <v>5050</v>
      </c>
      <c r="M104" s="3">
        <v>0.1</v>
      </c>
      <c r="N104" s="2">
        <v>3.79</v>
      </c>
      <c r="O104" s="2">
        <f t="shared" si="5"/>
        <v>37.9</v>
      </c>
      <c r="P104" s="2">
        <f t="shared" si="4"/>
        <v>0.379</v>
      </c>
      <c r="Q104" s="2">
        <f t="shared" si="6"/>
        <v>0.4315583333333331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19930</v>
      </c>
      <c r="J105" s="17"/>
      <c r="K105" s="14">
        <v>71</v>
      </c>
      <c r="L105" s="15">
        <v>5000</v>
      </c>
      <c r="M105" s="3">
        <v>0.1</v>
      </c>
      <c r="N105" s="2">
        <v>3.8</v>
      </c>
      <c r="O105" s="2">
        <f t="shared" si="5"/>
        <v>37.999999999999993</v>
      </c>
      <c r="P105" s="2">
        <f t="shared" si="4"/>
        <v>0.38</v>
      </c>
      <c r="Q105" s="2">
        <f t="shared" si="6"/>
        <v>0.43788333333333312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19950</v>
      </c>
      <c r="J106" s="17"/>
      <c r="K106" s="14">
        <v>72</v>
      </c>
      <c r="L106" s="15">
        <v>4960</v>
      </c>
      <c r="M106" s="3">
        <v>0.1</v>
      </c>
      <c r="N106" s="2">
        <v>3.8049999999999997</v>
      </c>
      <c r="O106" s="2">
        <f t="shared" si="5"/>
        <v>38.049999999999997</v>
      </c>
      <c r="P106" s="2">
        <f t="shared" si="4"/>
        <v>0.3805</v>
      </c>
      <c r="Q106" s="2">
        <f t="shared" si="6"/>
        <v>0.44422083333333312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19970</v>
      </c>
      <c r="J107" s="17"/>
      <c r="K107" s="14">
        <v>73</v>
      </c>
      <c r="L107" s="15">
        <v>4920</v>
      </c>
      <c r="M107" s="3">
        <v>0.1</v>
      </c>
      <c r="N107" s="2">
        <v>3.81</v>
      </c>
      <c r="O107" s="2">
        <f t="shared" si="5"/>
        <v>38.1</v>
      </c>
      <c r="P107" s="2">
        <f t="shared" si="4"/>
        <v>0.38100000000000001</v>
      </c>
      <c r="Q107" s="2">
        <f t="shared" si="6"/>
        <v>0.45056666666666645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19980</v>
      </c>
      <c r="J108" s="17"/>
      <c r="K108" s="14">
        <v>74</v>
      </c>
      <c r="L108" s="15">
        <v>4880</v>
      </c>
      <c r="M108" s="3">
        <v>0.1</v>
      </c>
      <c r="N108" s="2">
        <v>3.81</v>
      </c>
      <c r="O108" s="2">
        <f t="shared" si="5"/>
        <v>38.1</v>
      </c>
      <c r="P108" s="2">
        <f t="shared" si="4"/>
        <v>0.38100000000000001</v>
      </c>
      <c r="Q108" s="2">
        <f t="shared" si="6"/>
        <v>0.45691666666666647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20000</v>
      </c>
      <c r="J109" s="17"/>
      <c r="K109" s="14">
        <v>75</v>
      </c>
      <c r="L109" s="15">
        <v>4840</v>
      </c>
      <c r="M109" s="3">
        <v>0.1</v>
      </c>
      <c r="N109" s="2">
        <v>3.82</v>
      </c>
      <c r="O109" s="2">
        <f t="shared" si="5"/>
        <v>38.199999999999996</v>
      </c>
      <c r="P109" s="2">
        <f t="shared" si="4"/>
        <v>0.38200000000000001</v>
      </c>
      <c r="Q109" s="2">
        <f t="shared" si="6"/>
        <v>0.46327499999999983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20000</v>
      </c>
      <c r="J110" s="17"/>
      <c r="K110" s="14">
        <v>76</v>
      </c>
      <c r="L110" s="15">
        <v>4800</v>
      </c>
      <c r="M110" s="3">
        <v>0.1</v>
      </c>
      <c r="N110" s="2">
        <v>3.8149999999999999</v>
      </c>
      <c r="O110" s="2">
        <f t="shared" si="5"/>
        <v>38.15</v>
      </c>
      <c r="P110" s="2">
        <f t="shared" si="4"/>
        <v>0.38150000000000001</v>
      </c>
      <c r="Q110" s="2">
        <f t="shared" si="6"/>
        <v>0.46963749999999982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20100</v>
      </c>
      <c r="J111" s="17"/>
      <c r="K111" s="14">
        <v>77</v>
      </c>
      <c r="L111" s="15">
        <v>4760</v>
      </c>
      <c r="M111" s="3">
        <v>0.1</v>
      </c>
      <c r="N111" s="2">
        <v>3.83</v>
      </c>
      <c r="O111" s="2">
        <f t="shared" si="5"/>
        <v>38.299999999999997</v>
      </c>
      <c r="P111" s="2">
        <f t="shared" si="4"/>
        <v>0.38300000000000001</v>
      </c>
      <c r="Q111" s="2">
        <f t="shared" si="6"/>
        <v>0.47600833333333314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20100</v>
      </c>
      <c r="J112" s="17"/>
      <c r="K112" s="14">
        <v>78</v>
      </c>
      <c r="L112" s="15">
        <v>4710</v>
      </c>
      <c r="M112" s="3">
        <v>0.1</v>
      </c>
      <c r="N112" s="2">
        <v>3.835</v>
      </c>
      <c r="O112" s="2">
        <f t="shared" si="5"/>
        <v>38.349999999999994</v>
      </c>
      <c r="P112" s="2">
        <f t="shared" si="4"/>
        <v>0.38350000000000001</v>
      </c>
      <c r="Q112" s="2">
        <f t="shared" si="6"/>
        <v>0.48239583333333313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20100</v>
      </c>
      <c r="J113" s="17"/>
      <c r="K113" s="14">
        <v>79</v>
      </c>
      <c r="L113" s="15">
        <v>4670</v>
      </c>
      <c r="M113" s="3">
        <v>0.1</v>
      </c>
      <c r="N113" s="2">
        <v>3.84</v>
      </c>
      <c r="O113" s="2">
        <f t="shared" si="5"/>
        <v>38.4</v>
      </c>
      <c r="P113" s="2">
        <f t="shared" si="4"/>
        <v>0.38400000000000001</v>
      </c>
      <c r="Q113" s="2">
        <f t="shared" si="6"/>
        <v>0.48879166666666646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20100</v>
      </c>
      <c r="J114" s="17"/>
      <c r="K114" s="14">
        <v>80</v>
      </c>
      <c r="L114" s="15">
        <v>4630</v>
      </c>
      <c r="M114" s="3">
        <v>0.1</v>
      </c>
      <c r="N114" s="2">
        <v>3.84</v>
      </c>
      <c r="O114" s="2">
        <f t="shared" si="5"/>
        <v>38.4</v>
      </c>
      <c r="P114" s="2">
        <f t="shared" si="4"/>
        <v>0.38400000000000001</v>
      </c>
      <c r="Q114" s="2">
        <f t="shared" si="6"/>
        <v>0.49519166666666647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20100</v>
      </c>
      <c r="J115" s="17"/>
      <c r="K115" s="14">
        <v>81</v>
      </c>
      <c r="L115" s="15">
        <v>4590</v>
      </c>
      <c r="M115" s="3">
        <v>0.1</v>
      </c>
      <c r="N115" s="2">
        <v>3.85</v>
      </c>
      <c r="O115" s="2">
        <f t="shared" si="5"/>
        <v>38.5</v>
      </c>
      <c r="P115" s="2">
        <f t="shared" si="4"/>
        <v>0.38500000000000001</v>
      </c>
      <c r="Q115" s="2">
        <f t="shared" si="6"/>
        <v>0.50159999999999982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20200</v>
      </c>
      <c r="J116" s="17"/>
      <c r="K116" s="14">
        <v>82</v>
      </c>
      <c r="L116" s="15">
        <v>4550</v>
      </c>
      <c r="M116" s="3">
        <v>0.1</v>
      </c>
      <c r="N116" s="2">
        <v>3.8449999999999998</v>
      </c>
      <c r="O116" s="2">
        <f t="shared" si="5"/>
        <v>38.449999999999996</v>
      </c>
      <c r="P116" s="2">
        <f t="shared" si="4"/>
        <v>0.38450000000000001</v>
      </c>
      <c r="Q116" s="2">
        <f t="shared" si="6"/>
        <v>0.50801249999999987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20200</v>
      </c>
      <c r="J117" s="17"/>
      <c r="K117" s="14">
        <v>83</v>
      </c>
      <c r="L117" s="15">
        <v>4510</v>
      </c>
      <c r="M117" s="3">
        <v>0.1</v>
      </c>
      <c r="N117" s="2">
        <v>3.855</v>
      </c>
      <c r="O117" s="2">
        <f t="shared" si="5"/>
        <v>38.549999999999997</v>
      </c>
      <c r="P117" s="2">
        <f t="shared" si="4"/>
        <v>0.38550000000000001</v>
      </c>
      <c r="Q117" s="2">
        <f t="shared" si="6"/>
        <v>0.51442916666666649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20200</v>
      </c>
      <c r="J118" s="17"/>
      <c r="K118" s="14">
        <v>84</v>
      </c>
      <c r="L118" s="15">
        <v>4460</v>
      </c>
      <c r="M118" s="3">
        <v>0.1</v>
      </c>
      <c r="N118" s="2">
        <v>3.855</v>
      </c>
      <c r="O118" s="2">
        <f t="shared" si="5"/>
        <v>38.549999999999997</v>
      </c>
      <c r="P118" s="2">
        <f t="shared" si="4"/>
        <v>0.38550000000000001</v>
      </c>
      <c r="Q118" s="2">
        <f t="shared" si="6"/>
        <v>0.52085416666666651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20200</v>
      </c>
      <c r="J119" s="17"/>
      <c r="K119" s="14">
        <v>85</v>
      </c>
      <c r="L119" s="15">
        <v>4420</v>
      </c>
      <c r="M119" s="3">
        <v>0.1</v>
      </c>
      <c r="N119" s="2">
        <v>3.875</v>
      </c>
      <c r="O119" s="2">
        <f t="shared" si="5"/>
        <v>38.75</v>
      </c>
      <c r="P119" s="2">
        <f t="shared" si="4"/>
        <v>0.38750000000000001</v>
      </c>
      <c r="Q119" s="2">
        <f t="shared" si="6"/>
        <v>0.52729583333333319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20300</v>
      </c>
      <c r="J120" s="17"/>
      <c r="K120" s="14">
        <v>86</v>
      </c>
      <c r="L120" s="15">
        <v>4380</v>
      </c>
      <c r="M120" s="3">
        <v>0.1</v>
      </c>
      <c r="N120" s="2">
        <v>3.88</v>
      </c>
      <c r="O120" s="2">
        <f t="shared" si="5"/>
        <v>38.799999999999997</v>
      </c>
      <c r="P120" s="2">
        <f t="shared" si="4"/>
        <v>0.38800000000000001</v>
      </c>
      <c r="Q120" s="2">
        <f t="shared" si="6"/>
        <v>0.53375833333333322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20300</v>
      </c>
      <c r="J121" s="17"/>
      <c r="K121" s="14">
        <v>87</v>
      </c>
      <c r="L121" s="15">
        <v>4340</v>
      </c>
      <c r="M121" s="3">
        <v>0.1</v>
      </c>
      <c r="N121" s="2">
        <v>3.8849999999999998</v>
      </c>
      <c r="O121" s="2">
        <f t="shared" si="5"/>
        <v>38.849999999999994</v>
      </c>
      <c r="P121" s="2">
        <f t="shared" si="4"/>
        <v>0.38850000000000001</v>
      </c>
      <c r="Q121" s="2">
        <f t="shared" si="6"/>
        <v>0.54022916666666654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20300</v>
      </c>
      <c r="J122" s="17"/>
      <c r="K122" s="14">
        <v>88</v>
      </c>
      <c r="L122" s="15">
        <v>4300</v>
      </c>
      <c r="M122" s="3">
        <v>0.1</v>
      </c>
      <c r="N122" s="2">
        <v>3.8833333333333329</v>
      </c>
      <c r="O122" s="2">
        <f t="shared" si="5"/>
        <v>38.833333333333329</v>
      </c>
      <c r="P122" s="2">
        <f t="shared" si="4"/>
        <v>0.38833333333333331</v>
      </c>
      <c r="Q122" s="2">
        <f t="shared" si="6"/>
        <v>0.54670277777777765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20300</v>
      </c>
      <c r="J123" s="17"/>
      <c r="K123" s="14">
        <v>89</v>
      </c>
      <c r="L123" s="15">
        <v>4260</v>
      </c>
      <c r="M123" s="3">
        <v>0.1</v>
      </c>
      <c r="N123" s="2">
        <v>3.89</v>
      </c>
      <c r="O123" s="2">
        <f t="shared" si="5"/>
        <v>38.9</v>
      </c>
      <c r="P123" s="2">
        <f t="shared" si="4"/>
        <v>0.38900000000000001</v>
      </c>
      <c r="Q123" s="2">
        <f t="shared" si="6"/>
        <v>0.55318055555555545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20300</v>
      </c>
      <c r="J124" s="17"/>
      <c r="K124" s="14">
        <v>90</v>
      </c>
      <c r="L124" s="15">
        <v>4220</v>
      </c>
      <c r="M124" s="3">
        <v>0.1</v>
      </c>
      <c r="N124" s="2">
        <v>3.9</v>
      </c>
      <c r="O124" s="2">
        <f t="shared" si="5"/>
        <v>39</v>
      </c>
      <c r="P124" s="2">
        <f t="shared" si="4"/>
        <v>0.39</v>
      </c>
      <c r="Q124" s="2">
        <f t="shared" si="6"/>
        <v>0.55967222222222213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20300</v>
      </c>
      <c r="J125" s="17"/>
      <c r="K125" s="14">
        <v>91</v>
      </c>
      <c r="L125" s="15">
        <v>4180</v>
      </c>
      <c r="M125" s="3">
        <v>0.1</v>
      </c>
      <c r="N125" s="2">
        <v>3.89</v>
      </c>
      <c r="O125" s="2">
        <f t="shared" si="5"/>
        <v>38.9</v>
      </c>
      <c r="P125" s="2">
        <f t="shared" si="4"/>
        <v>0.38900000000000001</v>
      </c>
      <c r="Q125" s="2">
        <f t="shared" si="6"/>
        <v>0.5661638888888888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20400</v>
      </c>
      <c r="J126" s="17"/>
      <c r="K126" s="14">
        <v>92</v>
      </c>
      <c r="L126" s="15">
        <v>4140</v>
      </c>
      <c r="M126" s="3">
        <v>0.1</v>
      </c>
      <c r="N126" s="2">
        <v>3.9</v>
      </c>
      <c r="O126" s="2">
        <f t="shared" si="5"/>
        <v>39</v>
      </c>
      <c r="P126" s="2">
        <f t="shared" si="4"/>
        <v>0.39</v>
      </c>
      <c r="Q126" s="2">
        <f t="shared" si="6"/>
        <v>0.57265555555555547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20400</v>
      </c>
      <c r="J127" s="17"/>
      <c r="K127" s="14">
        <v>93</v>
      </c>
      <c r="L127" s="15">
        <v>4090</v>
      </c>
      <c r="M127" s="3">
        <v>0.1</v>
      </c>
      <c r="N127" s="2">
        <v>3.91</v>
      </c>
      <c r="O127" s="2">
        <f t="shared" si="5"/>
        <v>39.1</v>
      </c>
      <c r="P127" s="2">
        <f t="shared" si="4"/>
        <v>0.39100000000000001</v>
      </c>
      <c r="Q127" s="2">
        <f t="shared" si="6"/>
        <v>0.57916388888888881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20400</v>
      </c>
      <c r="J128" s="17"/>
      <c r="K128" s="14">
        <v>94</v>
      </c>
      <c r="L128" s="15">
        <v>4050</v>
      </c>
      <c r="M128" s="3">
        <v>0.1</v>
      </c>
      <c r="N128" s="2">
        <v>3.92</v>
      </c>
      <c r="O128" s="2">
        <f t="shared" si="5"/>
        <v>39.199999999999996</v>
      </c>
      <c r="P128" s="2">
        <f t="shared" si="4"/>
        <v>0.39200000000000002</v>
      </c>
      <c r="Q128" s="2">
        <f t="shared" si="6"/>
        <v>0.58568888888888881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20400</v>
      </c>
      <c r="J129" s="17"/>
      <c r="K129" s="14">
        <v>95</v>
      </c>
      <c r="L129" s="15">
        <v>4010</v>
      </c>
      <c r="M129" s="3">
        <v>0.1</v>
      </c>
      <c r="N129" s="2">
        <v>3.93</v>
      </c>
      <c r="O129" s="2">
        <f t="shared" si="5"/>
        <v>39.299999999999997</v>
      </c>
      <c r="P129" s="2">
        <f t="shared" si="4"/>
        <v>0.39300000000000002</v>
      </c>
      <c r="Q129" s="2">
        <f t="shared" si="6"/>
        <v>0.59223055555555548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20400</v>
      </c>
      <c r="J130" s="17"/>
      <c r="K130" s="14">
        <v>96</v>
      </c>
      <c r="L130" s="15">
        <v>3970</v>
      </c>
      <c r="M130" s="3">
        <v>0.1</v>
      </c>
      <c r="N130" s="2">
        <v>3.9249999999999998</v>
      </c>
      <c r="O130" s="2">
        <f t="shared" si="5"/>
        <v>39.249999999999993</v>
      </c>
      <c r="P130" s="2">
        <f t="shared" si="4"/>
        <v>0.39250000000000002</v>
      </c>
      <c r="Q130" s="2">
        <f t="shared" si="6"/>
        <v>0.59877638888888884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20500</v>
      </c>
      <c r="J131" s="17"/>
      <c r="K131" s="14">
        <v>97</v>
      </c>
      <c r="L131" s="15">
        <v>3930</v>
      </c>
      <c r="M131" s="3">
        <v>0.1</v>
      </c>
      <c r="N131" s="2">
        <v>3.9450000000000003</v>
      </c>
      <c r="O131" s="2">
        <f t="shared" si="5"/>
        <v>39.450000000000003</v>
      </c>
      <c r="P131" s="2">
        <f t="shared" si="4"/>
        <v>0.39450000000000007</v>
      </c>
      <c r="Q131" s="2">
        <f t="shared" si="6"/>
        <v>0.60533472222222218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20500</v>
      </c>
      <c r="J132" s="17"/>
      <c r="K132" s="14">
        <v>98</v>
      </c>
      <c r="L132" s="15">
        <v>3890</v>
      </c>
      <c r="M132" s="3">
        <v>0.1</v>
      </c>
      <c r="N132" s="2">
        <v>3.9450000000000003</v>
      </c>
      <c r="O132" s="2">
        <f t="shared" si="5"/>
        <v>39.450000000000003</v>
      </c>
      <c r="P132" s="2">
        <f t="shared" si="4"/>
        <v>0.39450000000000007</v>
      </c>
      <c r="Q132" s="2">
        <f t="shared" si="6"/>
        <v>0.61190972222222217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20500</v>
      </c>
      <c r="J133" s="17"/>
      <c r="K133" s="14">
        <v>99</v>
      </c>
      <c r="L133" s="15">
        <v>3850</v>
      </c>
      <c r="M133" s="3">
        <v>0.1</v>
      </c>
      <c r="N133" s="2">
        <v>3.97</v>
      </c>
      <c r="O133" s="2">
        <f t="shared" si="5"/>
        <v>39.700000000000003</v>
      </c>
      <c r="P133" s="2">
        <f t="shared" si="4"/>
        <v>0.39700000000000002</v>
      </c>
      <c r="Q133" s="2">
        <f t="shared" si="6"/>
        <v>0.61850555555555553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20500</v>
      </c>
      <c r="J134" s="17"/>
      <c r="K134" s="14">
        <v>100</v>
      </c>
      <c r="L134" s="15">
        <v>3810</v>
      </c>
      <c r="M134" s="3">
        <v>0.1</v>
      </c>
      <c r="N134" s="2">
        <v>3.9649999999999999</v>
      </c>
      <c r="O134" s="2">
        <f t="shared" si="5"/>
        <v>39.65</v>
      </c>
      <c r="P134" s="2">
        <f t="shared" si="4"/>
        <v>0.39650000000000002</v>
      </c>
      <c r="Q134" s="2">
        <f t="shared" si="6"/>
        <v>0.62511805555555555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20500</v>
      </c>
      <c r="J135" s="17"/>
      <c r="K135" s="14">
        <v>101</v>
      </c>
      <c r="L135" s="15">
        <v>3770</v>
      </c>
      <c r="M135" s="3">
        <v>0.1</v>
      </c>
      <c r="N135" s="2">
        <v>3.98</v>
      </c>
      <c r="O135" s="2">
        <f t="shared" si="5"/>
        <v>39.799999999999997</v>
      </c>
      <c r="P135" s="2">
        <f t="shared" si="4"/>
        <v>0.39800000000000002</v>
      </c>
      <c r="Q135" s="2">
        <f t="shared" si="6"/>
        <v>0.63173888888888885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20600</v>
      </c>
      <c r="J136" s="17"/>
      <c r="K136" s="14">
        <v>102</v>
      </c>
      <c r="L136" s="15">
        <v>3730</v>
      </c>
      <c r="M136" s="3">
        <v>0.1</v>
      </c>
      <c r="N136" s="2">
        <v>3.98</v>
      </c>
      <c r="O136" s="2">
        <f t="shared" si="5"/>
        <v>39.799999999999997</v>
      </c>
      <c r="P136" s="2">
        <f t="shared" si="4"/>
        <v>0.39800000000000002</v>
      </c>
      <c r="Q136" s="2">
        <f t="shared" si="6"/>
        <v>0.63837222222222223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20600</v>
      </c>
      <c r="J137" s="17"/>
      <c r="K137" s="14">
        <v>103</v>
      </c>
      <c r="L137" s="15">
        <v>3690</v>
      </c>
      <c r="M137" s="3">
        <v>0.1</v>
      </c>
      <c r="N137" s="2">
        <v>3.9850000000000003</v>
      </c>
      <c r="O137" s="2">
        <f t="shared" si="5"/>
        <v>39.85</v>
      </c>
      <c r="P137" s="2">
        <f t="shared" si="4"/>
        <v>0.39850000000000008</v>
      </c>
      <c r="Q137" s="2">
        <f t="shared" si="6"/>
        <v>0.64500972222222219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20600</v>
      </c>
      <c r="J138" s="17"/>
      <c r="K138" s="14">
        <v>104</v>
      </c>
      <c r="L138" s="15">
        <v>3640</v>
      </c>
      <c r="M138" s="3">
        <v>0.1</v>
      </c>
      <c r="N138" s="2">
        <v>3.99</v>
      </c>
      <c r="O138" s="2">
        <f t="shared" si="5"/>
        <v>39.9</v>
      </c>
      <c r="P138" s="2">
        <f t="shared" si="4"/>
        <v>0.39900000000000002</v>
      </c>
      <c r="Q138" s="2">
        <f t="shared" si="6"/>
        <v>0.65165555555555554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20600</v>
      </c>
      <c r="J139" s="17"/>
      <c r="K139" s="14">
        <v>105</v>
      </c>
      <c r="L139" s="15">
        <v>3610</v>
      </c>
      <c r="M139" s="3">
        <v>0.1</v>
      </c>
      <c r="N139" s="2">
        <v>4.0049999999999999</v>
      </c>
      <c r="O139" s="2">
        <f t="shared" si="5"/>
        <v>40.049999999999997</v>
      </c>
      <c r="P139" s="2">
        <f t="shared" si="4"/>
        <v>0.40050000000000002</v>
      </c>
      <c r="Q139" s="2">
        <f t="shared" si="6"/>
        <v>0.65831805555555556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20600</v>
      </c>
      <c r="J140" s="17"/>
      <c r="K140" s="14">
        <v>106</v>
      </c>
      <c r="L140" s="15">
        <v>3560</v>
      </c>
      <c r="M140" s="3">
        <v>0.1</v>
      </c>
      <c r="N140" s="2">
        <v>4.0149999999999997</v>
      </c>
      <c r="O140" s="2">
        <f t="shared" si="5"/>
        <v>40.149999999999991</v>
      </c>
      <c r="P140" s="2">
        <f t="shared" si="4"/>
        <v>0.40149999999999997</v>
      </c>
      <c r="Q140" s="2">
        <f t="shared" si="6"/>
        <v>0.66500138888888893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20600</v>
      </c>
      <c r="J141" s="17"/>
      <c r="K141" s="14">
        <v>107</v>
      </c>
      <c r="L141" s="15">
        <v>3520</v>
      </c>
      <c r="M141" s="3">
        <v>0.1</v>
      </c>
      <c r="N141" s="2">
        <v>4.0149999999999997</v>
      </c>
      <c r="O141" s="2">
        <f t="shared" si="5"/>
        <v>40.149999999999991</v>
      </c>
      <c r="P141" s="2">
        <f t="shared" si="4"/>
        <v>0.40149999999999997</v>
      </c>
      <c r="Q141" s="2">
        <f t="shared" si="6"/>
        <v>0.67169305555555558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20700</v>
      </c>
      <c r="J142" s="17"/>
      <c r="K142" s="14">
        <v>108</v>
      </c>
      <c r="L142" s="15">
        <v>3480</v>
      </c>
      <c r="M142" s="3">
        <v>0.1</v>
      </c>
      <c r="N142" s="2">
        <v>4.04</v>
      </c>
      <c r="O142" s="2">
        <f t="shared" si="5"/>
        <v>40.4</v>
      </c>
      <c r="P142" s="2">
        <f t="shared" si="4"/>
        <v>0.40400000000000003</v>
      </c>
      <c r="Q142" s="2">
        <f t="shared" si="6"/>
        <v>0.67840555555555559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20700</v>
      </c>
      <c r="J143" s="17"/>
      <c r="K143" s="14">
        <v>109</v>
      </c>
      <c r="L143" s="15">
        <v>3440</v>
      </c>
      <c r="M143" s="3">
        <v>0.1</v>
      </c>
      <c r="N143" s="2">
        <v>4.03</v>
      </c>
      <c r="O143" s="2">
        <f t="shared" si="5"/>
        <v>40.299999999999997</v>
      </c>
      <c r="P143" s="2">
        <f t="shared" si="4"/>
        <v>0.40300000000000002</v>
      </c>
      <c r="Q143" s="2">
        <f t="shared" si="6"/>
        <v>0.68513055555555558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20700</v>
      </c>
      <c r="J144" s="17"/>
      <c r="K144" s="14">
        <v>110</v>
      </c>
      <c r="L144" s="15">
        <v>3400</v>
      </c>
      <c r="M144" s="3">
        <v>0.1</v>
      </c>
      <c r="N144" s="2">
        <v>4.0549999999999997</v>
      </c>
      <c r="O144" s="2">
        <f t="shared" si="5"/>
        <v>40.549999999999997</v>
      </c>
      <c r="P144" s="2">
        <f t="shared" si="4"/>
        <v>0.40549999999999997</v>
      </c>
      <c r="Q144" s="2">
        <f t="shared" si="6"/>
        <v>0.69186805555555553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20700</v>
      </c>
      <c r="J145" s="17"/>
      <c r="K145" s="14">
        <v>111</v>
      </c>
      <c r="L145" s="15">
        <v>3360</v>
      </c>
      <c r="M145" s="3">
        <v>0.1</v>
      </c>
      <c r="N145" s="2">
        <v>4.0649999999999995</v>
      </c>
      <c r="O145" s="2">
        <f t="shared" si="5"/>
        <v>40.649999999999991</v>
      </c>
      <c r="P145" s="2">
        <f t="shared" si="4"/>
        <v>0.40649999999999997</v>
      </c>
      <c r="Q145" s="2">
        <f t="shared" si="6"/>
        <v>0.69863472222222223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20700</v>
      </c>
      <c r="J146" s="17"/>
      <c r="K146" s="14">
        <v>112</v>
      </c>
      <c r="L146" s="15">
        <v>3320</v>
      </c>
      <c r="M146" s="3">
        <v>0.1</v>
      </c>
      <c r="N146" s="2">
        <v>4.0649999999999995</v>
      </c>
      <c r="O146" s="2">
        <f t="shared" si="5"/>
        <v>40.649999999999991</v>
      </c>
      <c r="P146" s="2">
        <f t="shared" si="4"/>
        <v>0.40649999999999997</v>
      </c>
      <c r="Q146" s="2">
        <f t="shared" si="6"/>
        <v>0.7054097222222222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20800</v>
      </c>
      <c r="J147" s="17"/>
      <c r="K147" s="14">
        <v>113</v>
      </c>
      <c r="L147" s="15">
        <v>3280</v>
      </c>
      <c r="M147" s="3">
        <v>0.1</v>
      </c>
      <c r="N147" s="2">
        <v>4.0733333333333333</v>
      </c>
      <c r="O147" s="2">
        <f t="shared" si="5"/>
        <v>40.733333333333327</v>
      </c>
      <c r="P147" s="2">
        <f t="shared" si="4"/>
        <v>0.40733333333333333</v>
      </c>
      <c r="Q147" s="2">
        <f t="shared" si="6"/>
        <v>0.71219166666666667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20800</v>
      </c>
      <c r="J148" s="17"/>
      <c r="K148" s="14">
        <v>114</v>
      </c>
      <c r="L148" s="15">
        <v>3240</v>
      </c>
      <c r="M148" s="3">
        <v>0.1</v>
      </c>
      <c r="N148" s="2">
        <v>4.085</v>
      </c>
      <c r="O148" s="2">
        <f t="shared" si="5"/>
        <v>40.849999999999994</v>
      </c>
      <c r="P148" s="2">
        <f t="shared" si="4"/>
        <v>0.40850000000000003</v>
      </c>
      <c r="Q148" s="2">
        <f t="shared" si="6"/>
        <v>0.7189902777777778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20800</v>
      </c>
      <c r="J149" s="17"/>
      <c r="K149" s="14">
        <v>115</v>
      </c>
      <c r="L149" s="15">
        <v>3200</v>
      </c>
      <c r="M149" s="3">
        <v>0.1</v>
      </c>
      <c r="N149" s="2">
        <v>4.09</v>
      </c>
      <c r="O149" s="2">
        <f t="shared" si="5"/>
        <v>40.9</v>
      </c>
      <c r="P149" s="2">
        <f t="shared" si="4"/>
        <v>0.40900000000000003</v>
      </c>
      <c r="Q149" s="2">
        <f t="shared" si="6"/>
        <v>0.7258027777777778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20800</v>
      </c>
      <c r="J150" s="17"/>
      <c r="K150" s="14">
        <v>116</v>
      </c>
      <c r="L150" s="15">
        <v>3160</v>
      </c>
      <c r="M150" s="3">
        <v>0.1</v>
      </c>
      <c r="N150" s="2">
        <v>4.1150000000000002</v>
      </c>
      <c r="O150" s="2">
        <f t="shared" si="5"/>
        <v>41.15</v>
      </c>
      <c r="P150" s="2">
        <f t="shared" si="4"/>
        <v>0.41150000000000003</v>
      </c>
      <c r="Q150" s="2">
        <f t="shared" si="6"/>
        <v>0.73264027777777785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20800</v>
      </c>
      <c r="J151" s="17"/>
      <c r="K151" s="14">
        <v>117</v>
      </c>
      <c r="L151" s="15">
        <v>3120</v>
      </c>
      <c r="M151" s="3">
        <v>0.1</v>
      </c>
      <c r="N151" s="2">
        <v>4.12</v>
      </c>
      <c r="O151" s="2">
        <f t="shared" si="5"/>
        <v>41.199999999999996</v>
      </c>
      <c r="P151" s="2">
        <f t="shared" si="4"/>
        <v>0.41200000000000003</v>
      </c>
      <c r="Q151" s="2">
        <f t="shared" si="6"/>
        <v>0.73950277777777784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20900</v>
      </c>
      <c r="J152" s="17"/>
      <c r="K152" s="14">
        <v>118</v>
      </c>
      <c r="L152" s="15">
        <v>3080</v>
      </c>
      <c r="M152" s="3">
        <v>0.1</v>
      </c>
      <c r="N152" s="2">
        <v>4.1399999999999997</v>
      </c>
      <c r="O152" s="2">
        <f t="shared" si="5"/>
        <v>41.399999999999991</v>
      </c>
      <c r="P152" s="2">
        <f t="shared" si="4"/>
        <v>0.41399999999999998</v>
      </c>
      <c r="Q152" s="2">
        <f t="shared" si="6"/>
        <v>0.74638611111111119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20900</v>
      </c>
      <c r="J153" s="17"/>
      <c r="K153" s="14">
        <v>119</v>
      </c>
      <c r="L153" s="15">
        <v>3040</v>
      </c>
      <c r="M153" s="3">
        <v>0.1</v>
      </c>
      <c r="N153" s="2">
        <v>4.1500000000000004</v>
      </c>
      <c r="O153" s="2">
        <f t="shared" si="5"/>
        <v>41.5</v>
      </c>
      <c r="P153" s="2">
        <f t="shared" si="4"/>
        <v>0.41500000000000004</v>
      </c>
      <c r="Q153" s="2">
        <f t="shared" si="6"/>
        <v>0.75329444444444449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20900</v>
      </c>
      <c r="J154" s="17"/>
      <c r="K154" s="14">
        <v>120</v>
      </c>
      <c r="L154" s="15">
        <v>3000</v>
      </c>
      <c r="M154" s="3">
        <v>0.1</v>
      </c>
      <c r="N154" s="2">
        <v>4.1500000000000004</v>
      </c>
      <c r="O154" s="2">
        <f t="shared" si="5"/>
        <v>41.5</v>
      </c>
      <c r="P154" s="2">
        <f t="shared" si="4"/>
        <v>0.41500000000000004</v>
      </c>
      <c r="Q154" s="2">
        <f t="shared" si="6"/>
        <v>0.76021111111111117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20900</v>
      </c>
      <c r="J155" s="17"/>
      <c r="K155" s="14">
        <v>121</v>
      </c>
      <c r="L155" s="15">
        <v>2960</v>
      </c>
      <c r="M155" s="3">
        <v>0.1</v>
      </c>
      <c r="N155" s="2">
        <v>4.17</v>
      </c>
      <c r="O155" s="2">
        <f t="shared" si="5"/>
        <v>41.699999999999996</v>
      </c>
      <c r="P155" s="2">
        <f t="shared" si="4"/>
        <v>0.41700000000000004</v>
      </c>
      <c r="Q155" s="2">
        <f t="shared" si="6"/>
        <v>0.76714444444444452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20900</v>
      </c>
      <c r="J156" s="17"/>
      <c r="K156" s="14">
        <v>122</v>
      </c>
      <c r="L156" s="15">
        <v>2910</v>
      </c>
      <c r="M156" s="3">
        <v>0.1</v>
      </c>
      <c r="N156" s="2">
        <v>4.18</v>
      </c>
      <c r="O156" s="2">
        <f t="shared" si="5"/>
        <v>41.8</v>
      </c>
      <c r="P156" s="2">
        <f t="shared" si="4"/>
        <v>0.41799999999999998</v>
      </c>
      <c r="Q156" s="2">
        <f t="shared" si="6"/>
        <v>0.77410277777777781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20900</v>
      </c>
      <c r="J157" s="17"/>
      <c r="K157" s="14">
        <v>123</v>
      </c>
      <c r="L157" s="15">
        <v>2880</v>
      </c>
      <c r="M157" s="3">
        <v>0.1</v>
      </c>
      <c r="N157" s="2">
        <v>4.2050000000000001</v>
      </c>
      <c r="O157" s="2">
        <f t="shared" si="5"/>
        <v>42.05</v>
      </c>
      <c r="P157" s="2">
        <f t="shared" si="4"/>
        <v>0.42050000000000004</v>
      </c>
      <c r="Q157" s="2">
        <f t="shared" si="6"/>
        <v>0.78109027777777784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21000</v>
      </c>
      <c r="J158" s="17"/>
      <c r="K158" s="14">
        <v>124</v>
      </c>
      <c r="L158" s="15">
        <v>2840</v>
      </c>
      <c r="M158" s="3">
        <v>0.1</v>
      </c>
      <c r="N158" s="2">
        <v>4.2</v>
      </c>
      <c r="O158" s="2">
        <f t="shared" si="5"/>
        <v>42</v>
      </c>
      <c r="P158" s="2">
        <f t="shared" si="4"/>
        <v>0.42000000000000004</v>
      </c>
      <c r="Q158" s="2">
        <f t="shared" si="6"/>
        <v>0.78809444444444454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21000</v>
      </c>
      <c r="J159" s="17"/>
      <c r="K159" s="14">
        <v>125</v>
      </c>
      <c r="L159" s="15">
        <v>2800</v>
      </c>
      <c r="M159" s="3">
        <v>0.1</v>
      </c>
      <c r="N159" s="2">
        <v>4.2300000000000004</v>
      </c>
      <c r="O159" s="2">
        <f t="shared" si="5"/>
        <v>42.300000000000004</v>
      </c>
      <c r="P159" s="2">
        <f t="shared" si="4"/>
        <v>0.42300000000000004</v>
      </c>
      <c r="Q159" s="2">
        <f t="shared" si="6"/>
        <v>0.79511944444444449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21000</v>
      </c>
      <c r="J160" s="17"/>
      <c r="K160" s="14">
        <v>126</v>
      </c>
      <c r="L160" s="15">
        <v>2760</v>
      </c>
      <c r="M160" s="3">
        <v>0.1</v>
      </c>
      <c r="N160" s="2">
        <v>4.2300000000000004</v>
      </c>
      <c r="O160" s="2">
        <f t="shared" si="5"/>
        <v>42.300000000000004</v>
      </c>
      <c r="P160" s="2">
        <f t="shared" si="4"/>
        <v>0.42300000000000004</v>
      </c>
      <c r="Q160" s="2">
        <f t="shared" si="6"/>
        <v>0.80216944444444449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21000</v>
      </c>
      <c r="J161" s="17"/>
      <c r="K161" s="14">
        <v>127</v>
      </c>
      <c r="L161" s="15">
        <v>2720</v>
      </c>
      <c r="M161" s="3">
        <v>0.1</v>
      </c>
      <c r="N161" s="2">
        <v>4.25</v>
      </c>
      <c r="O161" s="2">
        <f t="shared" si="5"/>
        <v>42.5</v>
      </c>
      <c r="P161" s="2">
        <f t="shared" si="4"/>
        <v>0.42500000000000004</v>
      </c>
      <c r="Q161" s="2">
        <f t="shared" si="6"/>
        <v>0.80923611111111116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21000</v>
      </c>
      <c r="J162" s="17"/>
      <c r="K162" s="14">
        <v>128</v>
      </c>
      <c r="L162" s="15">
        <v>2680</v>
      </c>
      <c r="M162" s="3">
        <v>0.1</v>
      </c>
      <c r="N162" s="2">
        <v>4.26</v>
      </c>
      <c r="O162" s="2">
        <f t="shared" si="5"/>
        <v>42.599999999999994</v>
      </c>
      <c r="P162" s="2">
        <f t="shared" ref="P162:P205" si="8">M162*N162</f>
        <v>0.42599999999999999</v>
      </c>
      <c r="Q162" s="2">
        <f t="shared" si="6"/>
        <v>0.81632777777777787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21100</v>
      </c>
      <c r="J163" s="17"/>
      <c r="K163" s="14">
        <v>129</v>
      </c>
      <c r="L163" s="15">
        <v>2640</v>
      </c>
      <c r="M163" s="3">
        <v>0.1</v>
      </c>
      <c r="N163" s="2">
        <v>4.28</v>
      </c>
      <c r="O163" s="2">
        <f t="shared" ref="O163:O205" si="9">N163/M163</f>
        <v>42.8</v>
      </c>
      <c r="P163" s="2">
        <f t="shared" si="8"/>
        <v>0.42800000000000005</v>
      </c>
      <c r="Q163" s="2">
        <f t="shared" ref="Q163:Q205" si="10">AVERAGE(P163,P162)*(K163-K162)/60+Q162</f>
        <v>0.82344444444444453</v>
      </c>
      <c r="R163" s="14">
        <f t="shared" ref="R163:R205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21100</v>
      </c>
      <c r="J164" s="17"/>
      <c r="K164" s="14">
        <v>130</v>
      </c>
      <c r="L164" s="15">
        <v>2600</v>
      </c>
      <c r="M164" s="3">
        <v>0.1</v>
      </c>
      <c r="N164" s="2">
        <v>4.29</v>
      </c>
      <c r="O164" s="2">
        <f t="shared" si="9"/>
        <v>42.9</v>
      </c>
      <c r="P164" s="2">
        <f t="shared" si="8"/>
        <v>0.42900000000000005</v>
      </c>
      <c r="Q164" s="2">
        <f t="shared" si="10"/>
        <v>0.83058611111111125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21100</v>
      </c>
      <c r="J165" s="17"/>
      <c r="K165" s="14">
        <v>131</v>
      </c>
      <c r="L165" s="15">
        <v>2560</v>
      </c>
      <c r="M165" s="3">
        <v>0.1</v>
      </c>
      <c r="N165" s="2">
        <v>4.32</v>
      </c>
      <c r="O165" s="2">
        <f t="shared" si="9"/>
        <v>43.2</v>
      </c>
      <c r="P165" s="2">
        <f t="shared" si="8"/>
        <v>0.43200000000000005</v>
      </c>
      <c r="Q165" s="2">
        <f t="shared" si="10"/>
        <v>0.83776111111111129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21100</v>
      </c>
      <c r="J166" s="17"/>
      <c r="K166" s="14">
        <v>132</v>
      </c>
      <c r="L166" s="15">
        <v>2520</v>
      </c>
      <c r="M166" s="3">
        <v>0.1</v>
      </c>
      <c r="N166" s="2">
        <v>4.32</v>
      </c>
      <c r="O166" s="2">
        <f t="shared" si="9"/>
        <v>43.2</v>
      </c>
      <c r="P166" s="2">
        <f t="shared" si="8"/>
        <v>0.43200000000000005</v>
      </c>
      <c r="Q166" s="2">
        <f t="shared" si="10"/>
        <v>0.84496111111111127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21100</v>
      </c>
      <c r="J167" s="17"/>
      <c r="K167" s="14">
        <v>133</v>
      </c>
      <c r="L167" s="15">
        <v>2480</v>
      </c>
      <c r="M167" s="3">
        <v>0.1</v>
      </c>
      <c r="N167" s="2">
        <v>4.3449999999999998</v>
      </c>
      <c r="O167" s="2">
        <f t="shared" si="9"/>
        <v>43.449999999999996</v>
      </c>
      <c r="P167" s="2">
        <f t="shared" si="8"/>
        <v>0.4345</v>
      </c>
      <c r="Q167" s="2">
        <f t="shared" si="10"/>
        <v>0.85218194444444462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21100</v>
      </c>
      <c r="J168" s="17"/>
      <c r="K168" s="14">
        <v>134</v>
      </c>
      <c r="L168" s="15">
        <v>2440</v>
      </c>
      <c r="M168" s="3">
        <v>0.1</v>
      </c>
      <c r="N168" s="2">
        <v>4.3599999999999994</v>
      </c>
      <c r="O168" s="2">
        <f t="shared" si="9"/>
        <v>43.599999999999994</v>
      </c>
      <c r="P168" s="2">
        <f t="shared" si="8"/>
        <v>0.43599999999999994</v>
      </c>
      <c r="Q168" s="2">
        <f t="shared" si="10"/>
        <v>0.85943611111111129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21100</v>
      </c>
      <c r="J169" s="17"/>
      <c r="K169" s="14">
        <v>135</v>
      </c>
      <c r="L169" s="15">
        <v>2400</v>
      </c>
      <c r="M169" s="3">
        <v>0.1</v>
      </c>
      <c r="N169" s="2">
        <v>4.37</v>
      </c>
      <c r="O169" s="2">
        <f t="shared" si="9"/>
        <v>43.699999999999996</v>
      </c>
      <c r="P169" s="2">
        <f t="shared" si="8"/>
        <v>0.43700000000000006</v>
      </c>
      <c r="Q169" s="2">
        <f t="shared" si="10"/>
        <v>0.86671111111111132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21100</v>
      </c>
      <c r="J170" s="17"/>
      <c r="K170" s="14">
        <v>136</v>
      </c>
      <c r="L170" s="15">
        <v>2360</v>
      </c>
      <c r="M170" s="3">
        <v>0.1</v>
      </c>
      <c r="N170" s="2">
        <v>4.3949999999999996</v>
      </c>
      <c r="O170" s="2">
        <f t="shared" si="9"/>
        <v>43.949999999999996</v>
      </c>
      <c r="P170" s="2">
        <f t="shared" si="8"/>
        <v>0.4395</v>
      </c>
      <c r="Q170" s="2">
        <f t="shared" si="10"/>
        <v>0.87401527777777799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21200</v>
      </c>
      <c r="J171" s="17"/>
      <c r="K171" s="14">
        <v>137</v>
      </c>
      <c r="L171" s="15">
        <v>2320</v>
      </c>
      <c r="M171" s="3">
        <v>0.1</v>
      </c>
      <c r="N171" s="2">
        <v>4.415</v>
      </c>
      <c r="O171" s="2">
        <f t="shared" si="9"/>
        <v>44.15</v>
      </c>
      <c r="P171" s="2">
        <f t="shared" si="8"/>
        <v>0.4415</v>
      </c>
      <c r="Q171" s="2">
        <f t="shared" si="10"/>
        <v>0.88135694444444468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21200</v>
      </c>
      <c r="J172" s="17"/>
      <c r="K172" s="14">
        <v>138</v>
      </c>
      <c r="L172" s="15">
        <v>2280</v>
      </c>
      <c r="M172" s="3">
        <v>0.1</v>
      </c>
      <c r="N172" s="2">
        <v>4.4350000000000005</v>
      </c>
      <c r="O172" s="2">
        <f t="shared" si="9"/>
        <v>44.35</v>
      </c>
      <c r="P172" s="2">
        <f t="shared" si="8"/>
        <v>0.44350000000000006</v>
      </c>
      <c r="Q172" s="2">
        <f t="shared" si="10"/>
        <v>0.8887319444444447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21200</v>
      </c>
      <c r="J173" s="17"/>
      <c r="K173" s="14">
        <v>139</v>
      </c>
      <c r="L173" s="15">
        <v>2240</v>
      </c>
      <c r="M173" s="3">
        <v>0.1</v>
      </c>
      <c r="N173" s="2">
        <v>4.45</v>
      </c>
      <c r="O173" s="2">
        <f t="shared" si="9"/>
        <v>44.5</v>
      </c>
      <c r="P173" s="2">
        <f t="shared" si="8"/>
        <v>0.44500000000000006</v>
      </c>
      <c r="Q173" s="2">
        <f t="shared" si="10"/>
        <v>0.89613611111111136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21200</v>
      </c>
      <c r="J174" s="17"/>
      <c r="K174" s="14">
        <v>140</v>
      </c>
      <c r="L174" s="15">
        <v>2200</v>
      </c>
      <c r="M174" s="3">
        <v>0.1</v>
      </c>
      <c r="N174" s="2">
        <v>4.47</v>
      </c>
      <c r="O174" s="2">
        <f t="shared" si="9"/>
        <v>44.699999999999996</v>
      </c>
      <c r="P174" s="2">
        <f t="shared" si="8"/>
        <v>0.44700000000000001</v>
      </c>
      <c r="Q174" s="2">
        <f t="shared" si="10"/>
        <v>0.90356944444444465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21200</v>
      </c>
      <c r="J175" s="17"/>
      <c r="K175" s="14">
        <v>141</v>
      </c>
      <c r="L175" s="15">
        <v>2160</v>
      </c>
      <c r="M175" s="3">
        <v>0.1</v>
      </c>
      <c r="N175" s="2">
        <v>4.49</v>
      </c>
      <c r="O175" s="2">
        <f t="shared" si="9"/>
        <v>44.9</v>
      </c>
      <c r="P175" s="2">
        <f t="shared" si="8"/>
        <v>0.44900000000000007</v>
      </c>
      <c r="Q175" s="2">
        <f t="shared" si="10"/>
        <v>0.91103611111111127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21300</v>
      </c>
      <c r="J176" s="17"/>
      <c r="K176" s="14">
        <v>142</v>
      </c>
      <c r="L176" s="15">
        <v>2120</v>
      </c>
      <c r="M176" s="3">
        <v>0.1</v>
      </c>
      <c r="N176" s="2">
        <v>4.5149999999999997</v>
      </c>
      <c r="O176" s="2">
        <f t="shared" si="9"/>
        <v>45.149999999999991</v>
      </c>
      <c r="P176" s="2">
        <f t="shared" si="8"/>
        <v>0.45150000000000001</v>
      </c>
      <c r="Q176" s="2">
        <f t="shared" si="10"/>
        <v>0.91854027777777791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21200</v>
      </c>
      <c r="J177" s="17"/>
      <c r="K177" s="14">
        <v>143</v>
      </c>
      <c r="L177" s="15">
        <v>2080</v>
      </c>
      <c r="M177" s="3">
        <v>0.1</v>
      </c>
      <c r="N177" s="2">
        <v>4.5449999999999999</v>
      </c>
      <c r="O177" s="2">
        <f t="shared" si="9"/>
        <v>45.449999999999996</v>
      </c>
      <c r="P177" s="2">
        <f t="shared" si="8"/>
        <v>0.45450000000000002</v>
      </c>
      <c r="Q177" s="2">
        <f t="shared" si="10"/>
        <v>0.92609027777777786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21300</v>
      </c>
      <c r="J178" s="17"/>
      <c r="K178" s="14">
        <v>144</v>
      </c>
      <c r="L178" s="15">
        <v>2050</v>
      </c>
      <c r="M178" s="3">
        <v>0.1</v>
      </c>
      <c r="N178" s="2">
        <v>4.5599999999999996</v>
      </c>
      <c r="O178" s="2">
        <f t="shared" si="9"/>
        <v>45.599999999999994</v>
      </c>
      <c r="P178" s="2">
        <f t="shared" si="8"/>
        <v>0.45599999999999996</v>
      </c>
      <c r="Q178" s="2">
        <f t="shared" si="10"/>
        <v>0.93367777777777783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21300</v>
      </c>
      <c r="J179" s="17"/>
      <c r="K179" s="14">
        <v>145</v>
      </c>
      <c r="L179" s="15">
        <v>2000</v>
      </c>
      <c r="M179" s="3">
        <v>0.1</v>
      </c>
      <c r="N179" s="2">
        <v>4.585</v>
      </c>
      <c r="O179" s="2">
        <f t="shared" si="9"/>
        <v>45.849999999999994</v>
      </c>
      <c r="P179" s="2">
        <f t="shared" si="8"/>
        <v>0.45850000000000002</v>
      </c>
      <c r="Q179" s="2">
        <f t="shared" si="10"/>
        <v>0.94129861111111113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21300</v>
      </c>
      <c r="J180" s="17"/>
      <c r="K180" s="14">
        <v>146</v>
      </c>
      <c r="L180" s="15">
        <v>1965</v>
      </c>
      <c r="M180" s="3">
        <v>0.1</v>
      </c>
      <c r="N180" s="2">
        <v>4.6050000000000004</v>
      </c>
      <c r="O180" s="2">
        <f t="shared" si="9"/>
        <v>46.050000000000004</v>
      </c>
      <c r="P180" s="2">
        <f t="shared" si="8"/>
        <v>0.46050000000000008</v>
      </c>
      <c r="Q180" s="2">
        <f t="shared" si="10"/>
        <v>0.94895694444444445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21300</v>
      </c>
      <c r="J181" s="17"/>
      <c r="K181" s="14">
        <v>147</v>
      </c>
      <c r="L181" s="15">
        <v>1926</v>
      </c>
      <c r="M181" s="3">
        <v>0.1</v>
      </c>
      <c r="N181" s="2">
        <v>4.6349999999999998</v>
      </c>
      <c r="O181" s="2">
        <f t="shared" si="9"/>
        <v>46.349999999999994</v>
      </c>
      <c r="P181" s="2">
        <f t="shared" si="8"/>
        <v>0.46350000000000002</v>
      </c>
      <c r="Q181" s="2">
        <f t="shared" si="10"/>
        <v>0.95665694444444449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21400</v>
      </c>
      <c r="J182" s="17"/>
      <c r="K182" s="14">
        <v>148</v>
      </c>
      <c r="L182" s="15">
        <v>1887</v>
      </c>
      <c r="M182" s="3">
        <v>0.1</v>
      </c>
      <c r="N182" s="2">
        <v>4.6566666666666672</v>
      </c>
      <c r="O182" s="2">
        <f t="shared" si="9"/>
        <v>46.56666666666667</v>
      </c>
      <c r="P182" s="2">
        <f t="shared" si="8"/>
        <v>0.46566666666666673</v>
      </c>
      <c r="Q182" s="2">
        <f t="shared" si="10"/>
        <v>0.96440000000000003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21400</v>
      </c>
      <c r="J183" s="17"/>
      <c r="K183" s="14">
        <v>149</v>
      </c>
      <c r="L183" s="15">
        <v>1847</v>
      </c>
      <c r="M183" s="3">
        <v>0.1</v>
      </c>
      <c r="N183" s="2">
        <v>4.6749999999999998</v>
      </c>
      <c r="O183" s="2">
        <f t="shared" si="9"/>
        <v>46.749999999999993</v>
      </c>
      <c r="P183" s="2">
        <f t="shared" si="8"/>
        <v>0.46750000000000003</v>
      </c>
      <c r="Q183" s="2">
        <f t="shared" si="10"/>
        <v>0.97217638888888891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21400</v>
      </c>
      <c r="J184" s="17"/>
      <c r="K184" s="14">
        <v>150</v>
      </c>
      <c r="L184" s="15">
        <v>1808</v>
      </c>
      <c r="M184" s="3">
        <v>0.1</v>
      </c>
      <c r="N184" s="2">
        <v>4.71</v>
      </c>
      <c r="O184" s="2">
        <f t="shared" si="9"/>
        <v>47.099999999999994</v>
      </c>
      <c r="P184" s="2">
        <f t="shared" si="8"/>
        <v>0.47100000000000003</v>
      </c>
      <c r="Q184" s="2">
        <f t="shared" si="10"/>
        <v>0.9799972222222223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21400</v>
      </c>
      <c r="J185" s="17"/>
      <c r="K185" s="14">
        <v>151</v>
      </c>
      <c r="L185" s="15">
        <v>1769</v>
      </c>
      <c r="M185" s="3">
        <v>0.1</v>
      </c>
      <c r="N185" s="2">
        <v>4.7300000000000004</v>
      </c>
      <c r="O185" s="2">
        <f t="shared" si="9"/>
        <v>47.300000000000004</v>
      </c>
      <c r="P185" s="2">
        <f t="shared" si="8"/>
        <v>0.47300000000000009</v>
      </c>
      <c r="Q185" s="2">
        <f t="shared" si="10"/>
        <v>0.98786388888888899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21400</v>
      </c>
      <c r="J186" s="17"/>
      <c r="K186" s="14">
        <v>152</v>
      </c>
      <c r="L186" s="15">
        <v>1729</v>
      </c>
      <c r="M186" s="3">
        <v>0.1</v>
      </c>
      <c r="N186" s="2">
        <v>4.7750000000000004</v>
      </c>
      <c r="O186" s="2">
        <f t="shared" si="9"/>
        <v>47.75</v>
      </c>
      <c r="P186" s="2">
        <f t="shared" si="8"/>
        <v>0.47750000000000004</v>
      </c>
      <c r="Q186" s="2">
        <f t="shared" si="10"/>
        <v>0.99578472222222236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21400</v>
      </c>
      <c r="J187" s="17"/>
      <c r="K187" s="14">
        <v>153</v>
      </c>
      <c r="L187" s="15">
        <v>1690</v>
      </c>
      <c r="M187" s="3">
        <v>0.1</v>
      </c>
      <c r="N187" s="2">
        <v>4.8099999999999996</v>
      </c>
      <c r="O187" s="2">
        <f t="shared" si="9"/>
        <v>48.099999999999994</v>
      </c>
      <c r="P187" s="2">
        <f t="shared" si="8"/>
        <v>0.48099999999999998</v>
      </c>
      <c r="Q187" s="2">
        <f t="shared" si="10"/>
        <v>1.0037722222222223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21500</v>
      </c>
      <c r="J188" s="17"/>
      <c r="K188" s="14">
        <v>154</v>
      </c>
      <c r="L188" s="15">
        <v>1651</v>
      </c>
      <c r="M188" s="3">
        <v>0.1</v>
      </c>
      <c r="N188" s="2">
        <v>4.8449999999999998</v>
      </c>
      <c r="O188" s="2">
        <f t="shared" si="9"/>
        <v>48.449999999999996</v>
      </c>
      <c r="P188" s="2">
        <f t="shared" si="8"/>
        <v>0.48449999999999999</v>
      </c>
      <c r="Q188" s="2">
        <f t="shared" si="10"/>
        <v>1.0118180555555556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21500</v>
      </c>
      <c r="J189" s="17"/>
      <c r="K189" s="14">
        <v>155</v>
      </c>
      <c r="L189" s="15">
        <v>1612</v>
      </c>
      <c r="M189" s="3">
        <v>0.1</v>
      </c>
      <c r="N189" s="2">
        <v>4.88</v>
      </c>
      <c r="O189" s="2">
        <f t="shared" si="9"/>
        <v>48.8</v>
      </c>
      <c r="P189" s="2">
        <f t="shared" si="8"/>
        <v>0.48799999999999999</v>
      </c>
      <c r="Q189" s="2">
        <f t="shared" si="10"/>
        <v>1.0199222222222222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21500</v>
      </c>
      <c r="J190" s="17"/>
      <c r="K190" s="14">
        <v>156</v>
      </c>
      <c r="L190" s="15">
        <v>1573</v>
      </c>
      <c r="M190" s="3">
        <v>0.1</v>
      </c>
      <c r="N190" s="2">
        <v>4.915</v>
      </c>
      <c r="O190" s="2">
        <f t="shared" si="9"/>
        <v>49.15</v>
      </c>
      <c r="P190" s="2">
        <f t="shared" si="8"/>
        <v>0.49150000000000005</v>
      </c>
      <c r="Q190" s="2">
        <f t="shared" si="10"/>
        <v>1.0280847222222222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21500</v>
      </c>
      <c r="J191" s="17"/>
      <c r="K191" s="14">
        <v>157</v>
      </c>
      <c r="L191" s="15">
        <v>1533</v>
      </c>
      <c r="M191" s="3">
        <v>0.1</v>
      </c>
      <c r="N191" s="2">
        <v>4.97</v>
      </c>
      <c r="O191" s="2">
        <f t="shared" si="9"/>
        <v>49.699999999999996</v>
      </c>
      <c r="P191" s="2">
        <f t="shared" si="8"/>
        <v>0.497</v>
      </c>
      <c r="Q191" s="2">
        <f t="shared" si="10"/>
        <v>1.0363222222222221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21500</v>
      </c>
      <c r="J192" s="17"/>
      <c r="K192" s="14">
        <v>158</v>
      </c>
      <c r="L192" s="15">
        <v>1494</v>
      </c>
      <c r="M192" s="3">
        <v>0.1</v>
      </c>
      <c r="N192" s="2">
        <v>4.99</v>
      </c>
      <c r="O192" s="2">
        <f t="shared" si="9"/>
        <v>49.9</v>
      </c>
      <c r="P192" s="2">
        <f t="shared" si="8"/>
        <v>0.49900000000000005</v>
      </c>
      <c r="Q192" s="2">
        <f t="shared" si="10"/>
        <v>1.0446222222222221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21500</v>
      </c>
      <c r="J193" s="17"/>
      <c r="K193" s="14">
        <v>159</v>
      </c>
      <c r="L193" s="15">
        <v>1455</v>
      </c>
      <c r="M193" s="3">
        <v>0.1</v>
      </c>
      <c r="N193" s="2">
        <v>5.03</v>
      </c>
      <c r="O193" s="2">
        <f t="shared" si="9"/>
        <v>50.3</v>
      </c>
      <c r="P193" s="2">
        <f t="shared" si="8"/>
        <v>0.503</v>
      </c>
      <c r="Q193" s="2">
        <f t="shared" si="10"/>
        <v>1.0529722222222222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21500</v>
      </c>
      <c r="J194" s="17"/>
      <c r="K194" s="14">
        <v>160</v>
      </c>
      <c r="L194" s="15">
        <v>1416</v>
      </c>
      <c r="M194" s="3">
        <v>0.1</v>
      </c>
      <c r="N194" s="2">
        <v>5.08</v>
      </c>
      <c r="O194" s="2">
        <f t="shared" si="9"/>
        <v>50.8</v>
      </c>
      <c r="P194" s="2">
        <f t="shared" si="8"/>
        <v>0.50800000000000001</v>
      </c>
      <c r="Q194" s="2">
        <f t="shared" si="10"/>
        <v>1.0613972222222221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21600</v>
      </c>
      <c r="J195" s="17"/>
      <c r="K195" s="14">
        <v>161</v>
      </c>
      <c r="L195" s="15">
        <v>1377</v>
      </c>
      <c r="M195" s="3">
        <v>0.1</v>
      </c>
      <c r="N195" s="2">
        <v>5.1349999999999998</v>
      </c>
      <c r="O195" s="2">
        <f t="shared" si="9"/>
        <v>51.349999999999994</v>
      </c>
      <c r="P195" s="2">
        <f t="shared" si="8"/>
        <v>0.51349999999999996</v>
      </c>
      <c r="Q195" s="2">
        <f t="shared" si="10"/>
        <v>1.069909722222222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21600</v>
      </c>
      <c r="J196" s="17"/>
      <c r="K196" s="14">
        <v>162</v>
      </c>
      <c r="L196" s="15">
        <v>1338</v>
      </c>
      <c r="M196" s="3">
        <v>0.1</v>
      </c>
      <c r="N196" s="2">
        <v>5.17</v>
      </c>
      <c r="O196" s="2">
        <f t="shared" si="9"/>
        <v>51.699999999999996</v>
      </c>
      <c r="P196" s="2">
        <f t="shared" si="8"/>
        <v>0.51700000000000002</v>
      </c>
      <c r="Q196" s="2">
        <f t="shared" si="10"/>
        <v>1.078497222222222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21600</v>
      </c>
      <c r="J197" s="17"/>
      <c r="K197" s="14">
        <v>163</v>
      </c>
      <c r="L197" s="15">
        <v>1299</v>
      </c>
      <c r="M197" s="3">
        <v>0.1</v>
      </c>
      <c r="N197" s="2">
        <v>5.2350000000000003</v>
      </c>
      <c r="O197" s="2">
        <f t="shared" si="9"/>
        <v>52.35</v>
      </c>
      <c r="P197" s="2">
        <f t="shared" si="8"/>
        <v>0.52350000000000008</v>
      </c>
      <c r="Q197" s="2">
        <f t="shared" si="10"/>
        <v>1.0871680555555554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21600</v>
      </c>
      <c r="J198" s="17"/>
      <c r="K198" s="14">
        <v>164</v>
      </c>
      <c r="L198" s="15">
        <v>1260</v>
      </c>
      <c r="M198" s="3">
        <v>0.1</v>
      </c>
      <c r="N198" s="2">
        <v>5.28</v>
      </c>
      <c r="O198" s="2">
        <f t="shared" si="9"/>
        <v>52.8</v>
      </c>
      <c r="P198" s="2">
        <f t="shared" si="8"/>
        <v>0.52800000000000002</v>
      </c>
      <c r="Q198" s="2">
        <f t="shared" si="10"/>
        <v>1.0959305555555554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21600</v>
      </c>
      <c r="J199" s="17"/>
      <c r="K199" s="14">
        <v>165</v>
      </c>
      <c r="L199" s="15">
        <v>1221</v>
      </c>
      <c r="M199" s="3">
        <v>0.1</v>
      </c>
      <c r="N199" s="2">
        <v>5.3449999999999998</v>
      </c>
      <c r="O199" s="2">
        <f t="shared" si="9"/>
        <v>53.449999999999996</v>
      </c>
      <c r="P199" s="2">
        <f t="shared" si="8"/>
        <v>0.53449999999999998</v>
      </c>
      <c r="Q199" s="2">
        <f t="shared" si="10"/>
        <v>1.104784722222222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21600</v>
      </c>
      <c r="J200" s="17"/>
      <c r="K200" s="14">
        <v>166</v>
      </c>
      <c r="L200" s="15">
        <v>1182</v>
      </c>
      <c r="M200" s="3">
        <v>0.1</v>
      </c>
      <c r="N200" s="2">
        <v>5.41</v>
      </c>
      <c r="O200" s="2">
        <f t="shared" si="9"/>
        <v>54.1</v>
      </c>
      <c r="P200" s="2">
        <f t="shared" si="8"/>
        <v>0.54100000000000004</v>
      </c>
      <c r="Q200" s="2">
        <f t="shared" si="10"/>
        <v>1.113747222222222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21600</v>
      </c>
      <c r="J201" s="17"/>
      <c r="K201" s="14">
        <v>167</v>
      </c>
      <c r="L201" s="15">
        <v>1142</v>
      </c>
      <c r="M201" s="3">
        <v>0.1</v>
      </c>
      <c r="N201" s="2">
        <v>5.4749999999999996</v>
      </c>
      <c r="O201" s="2">
        <f t="shared" si="9"/>
        <v>54.749999999999993</v>
      </c>
      <c r="P201" s="2">
        <f t="shared" si="8"/>
        <v>0.54749999999999999</v>
      </c>
      <c r="Q201" s="2">
        <f t="shared" si="10"/>
        <v>1.1228180555555554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21700</v>
      </c>
      <c r="J202" s="17"/>
      <c r="K202" s="14">
        <v>168</v>
      </c>
      <c r="L202" s="15">
        <v>1104</v>
      </c>
      <c r="M202" s="3">
        <v>0.1</v>
      </c>
      <c r="N202" s="2">
        <v>5.5449999999999999</v>
      </c>
      <c r="O202" s="2">
        <f t="shared" si="9"/>
        <v>55.449999999999996</v>
      </c>
      <c r="P202" s="2">
        <f t="shared" si="8"/>
        <v>0.55449999999999999</v>
      </c>
      <c r="Q202" s="2">
        <f t="shared" si="10"/>
        <v>1.1320013888888887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21600</v>
      </c>
      <c r="J203" s="17"/>
      <c r="K203" s="14">
        <v>169</v>
      </c>
      <c r="L203" s="15">
        <v>1065</v>
      </c>
      <c r="M203" s="3">
        <v>0.1</v>
      </c>
      <c r="N203" s="2">
        <v>5.6150000000000002</v>
      </c>
      <c r="O203" s="2">
        <f t="shared" si="9"/>
        <v>56.15</v>
      </c>
      <c r="P203" s="2">
        <f t="shared" si="8"/>
        <v>0.5615</v>
      </c>
      <c r="Q203" s="2">
        <f t="shared" si="10"/>
        <v>1.1413013888888888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21700</v>
      </c>
      <c r="J204" s="17"/>
      <c r="K204" s="14">
        <v>170</v>
      </c>
      <c r="L204" s="15">
        <v>1026</v>
      </c>
      <c r="M204" s="3">
        <v>0.1</v>
      </c>
      <c r="N204" s="2">
        <v>5.69</v>
      </c>
      <c r="O204" s="2">
        <f t="shared" si="9"/>
        <v>56.9</v>
      </c>
      <c r="P204" s="2">
        <f t="shared" si="8"/>
        <v>0.56900000000000006</v>
      </c>
      <c r="Q204" s="2">
        <f t="shared" si="10"/>
        <v>1.1507222222222222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21700</v>
      </c>
      <c r="J205" s="17"/>
      <c r="K205" s="14">
        <v>171</v>
      </c>
      <c r="L205" s="15">
        <v>987</v>
      </c>
      <c r="M205" s="3">
        <v>0.1</v>
      </c>
      <c r="N205" s="2">
        <v>5.77</v>
      </c>
      <c r="O205" s="2">
        <f t="shared" si="9"/>
        <v>57.699999999999996</v>
      </c>
      <c r="P205" s="2">
        <f t="shared" si="8"/>
        <v>0.57699999999999996</v>
      </c>
      <c r="Q205" s="2">
        <f t="shared" si="10"/>
        <v>1.1602722222222221</v>
      </c>
      <c r="R205" s="14">
        <f t="shared" si="11"/>
        <v>1023</v>
      </c>
    </row>
    <row r="206" spans="2:18" ht="19.899999999999999" customHeight="1" x14ac:dyDescent="0.2">
      <c r="B206" s="17"/>
      <c r="C206" s="2"/>
      <c r="E206" s="14"/>
      <c r="J206" s="17"/>
      <c r="K206" s="2"/>
      <c r="M206" s="3"/>
      <c r="N206" s="2"/>
      <c r="O206" s="2"/>
      <c r="P206" s="2"/>
      <c r="Q206" s="2"/>
      <c r="R206" s="14"/>
    </row>
    <row r="207" spans="2:18" ht="19.899999999999999" customHeight="1" x14ac:dyDescent="0.2">
      <c r="B207" s="17"/>
      <c r="C207" s="2"/>
      <c r="E207" s="14"/>
      <c r="J207" s="17"/>
      <c r="K207" s="2"/>
      <c r="M207" s="3"/>
      <c r="N207" s="2"/>
      <c r="O207" s="2"/>
      <c r="P207" s="2"/>
      <c r="Q207" s="2"/>
      <c r="R207" s="14"/>
    </row>
    <row r="208" spans="2:18" ht="19.899999999999999" customHeight="1" x14ac:dyDescent="0.2">
      <c r="B208" s="17"/>
      <c r="C208" s="2"/>
      <c r="E208" s="14"/>
      <c r="J208" s="17"/>
      <c r="K208" s="2"/>
      <c r="M208" s="3"/>
      <c r="N208" s="2"/>
      <c r="O208" s="2"/>
      <c r="P208" s="2"/>
      <c r="Q208" s="2"/>
      <c r="R208" s="14"/>
    </row>
    <row r="209" spans="2:18" ht="19.899999999999999" customHeight="1" x14ac:dyDescent="0.2">
      <c r="B209" s="17"/>
      <c r="C209" s="2"/>
      <c r="E209" s="14"/>
      <c r="J209" s="17"/>
      <c r="K209" s="2"/>
      <c r="M209" s="3"/>
      <c r="N209" s="2"/>
      <c r="O209" s="2"/>
      <c r="P209" s="2"/>
      <c r="Q209" s="2"/>
      <c r="R209" s="14"/>
    </row>
    <row r="210" spans="2:18" ht="19.899999999999999" customHeight="1" x14ac:dyDescent="0.2">
      <c r="B210" s="17"/>
      <c r="C210" s="2"/>
      <c r="E210" s="14"/>
      <c r="J210" s="17"/>
      <c r="K210" s="2"/>
      <c r="M210" s="3"/>
      <c r="N210" s="2"/>
      <c r="O210" s="2"/>
      <c r="P210" s="2"/>
      <c r="Q210" s="2"/>
      <c r="R210" s="14"/>
    </row>
    <row r="211" spans="2:18" ht="19.899999999999999" customHeight="1" x14ac:dyDescent="0.2">
      <c r="B211" s="17"/>
      <c r="C211" s="2"/>
      <c r="E211" s="14"/>
      <c r="J211" s="17"/>
      <c r="K211" s="2"/>
      <c r="M211" s="3"/>
      <c r="N211" s="2"/>
      <c r="O211" s="2"/>
      <c r="P211" s="2"/>
      <c r="Q211" s="2"/>
      <c r="R211" s="14"/>
    </row>
    <row r="212" spans="2:18" ht="19.899999999999999" customHeight="1" x14ac:dyDescent="0.2">
      <c r="B212" s="17"/>
      <c r="C212" s="2"/>
      <c r="E212" s="14"/>
      <c r="J212" s="17"/>
      <c r="K212" s="2"/>
      <c r="M212" s="3"/>
      <c r="N212" s="2"/>
      <c r="O212" s="2"/>
      <c r="P212" s="2"/>
      <c r="Q212" s="2"/>
      <c r="R212" s="14"/>
    </row>
    <row r="213" spans="2:18" ht="19.899999999999999" customHeight="1" x14ac:dyDescent="0.2">
      <c r="B213" s="17"/>
      <c r="C213" s="2"/>
      <c r="E213" s="14"/>
      <c r="J213" s="17"/>
      <c r="K213" s="2"/>
      <c r="M213" s="3"/>
      <c r="N213" s="2"/>
      <c r="O213" s="2"/>
      <c r="P213" s="2"/>
      <c r="Q213" s="2"/>
      <c r="R213" s="14"/>
    </row>
    <row r="214" spans="2:18" ht="19.899999999999999" customHeight="1" x14ac:dyDescent="0.2">
      <c r="B214" s="17"/>
      <c r="C214" s="2"/>
      <c r="E214" s="14"/>
      <c r="J214" s="17"/>
      <c r="K214" s="2"/>
      <c r="M214" s="3"/>
      <c r="N214" s="2"/>
      <c r="O214" s="2"/>
      <c r="P214" s="2"/>
      <c r="Q214" s="2"/>
      <c r="R214" s="14"/>
    </row>
    <row r="215" spans="2:18" ht="19.899999999999999" customHeight="1" x14ac:dyDescent="0.2">
      <c r="B215" s="17"/>
      <c r="C215" s="2"/>
      <c r="E215" s="14"/>
      <c r="J215" s="17"/>
      <c r="K215" s="2"/>
      <c r="M215" s="3"/>
      <c r="N215" s="2"/>
      <c r="O215" s="2"/>
      <c r="P215" s="2"/>
      <c r="Q215" s="2"/>
      <c r="R215" s="14"/>
    </row>
    <row r="216" spans="2:18" ht="19.899999999999999" customHeight="1" x14ac:dyDescent="0.2">
      <c r="B216" s="17"/>
      <c r="C216" s="2"/>
      <c r="E216" s="14"/>
      <c r="J216" s="17"/>
      <c r="K216" s="2"/>
      <c r="M216" s="3"/>
      <c r="N216" s="2"/>
      <c r="O216" s="2"/>
      <c r="P216" s="2"/>
      <c r="Q216" s="2"/>
      <c r="R216" s="14"/>
    </row>
    <row r="217" spans="2:18" ht="19.899999999999999" customHeight="1" x14ac:dyDescent="0.2">
      <c r="B217" s="17"/>
      <c r="C217" s="2"/>
      <c r="E217" s="14"/>
      <c r="J217" s="17"/>
      <c r="K217" s="2"/>
      <c r="M217" s="3"/>
      <c r="N217" s="2"/>
      <c r="O217" s="2"/>
      <c r="P217" s="2"/>
      <c r="Q217" s="2"/>
      <c r="R217" s="14"/>
    </row>
    <row r="218" spans="2:18" ht="19.899999999999999" customHeight="1" x14ac:dyDescent="0.2">
      <c r="B218" s="17"/>
      <c r="C218" s="2"/>
      <c r="E218" s="14"/>
      <c r="J218" s="17"/>
      <c r="K218" s="2"/>
      <c r="M218" s="3"/>
      <c r="N218" s="2"/>
      <c r="O218" s="2"/>
      <c r="P218" s="2"/>
      <c r="Q218" s="2"/>
      <c r="R218" s="14"/>
    </row>
    <row r="219" spans="2:18" ht="19.899999999999999" customHeight="1" x14ac:dyDescent="0.2">
      <c r="B219" s="17"/>
      <c r="C219" s="2"/>
      <c r="E219" s="14"/>
      <c r="J219" s="17"/>
      <c r="K219" s="2"/>
      <c r="M219" s="3"/>
      <c r="N219" s="2"/>
      <c r="O219" s="2"/>
      <c r="P219" s="2"/>
      <c r="Q219" s="2"/>
      <c r="R219" s="14"/>
    </row>
    <row r="220" spans="2:18" ht="19.899999999999999" customHeight="1" x14ac:dyDescent="0.2">
      <c r="B220" s="17"/>
      <c r="C220" s="2"/>
      <c r="E220" s="14"/>
      <c r="J220" s="17"/>
      <c r="K220" s="2"/>
      <c r="M220" s="3"/>
      <c r="N220" s="2"/>
      <c r="O220" s="2"/>
      <c r="P220" s="2"/>
      <c r="Q220" s="2"/>
      <c r="R220" s="14"/>
    </row>
    <row r="221" spans="2:18" ht="19.899999999999999" customHeight="1" x14ac:dyDescent="0.2">
      <c r="B221" s="17"/>
      <c r="C221" s="2"/>
      <c r="E221" s="14"/>
      <c r="J221" s="17"/>
      <c r="K221" s="2"/>
      <c r="M221" s="3"/>
      <c r="N221" s="2"/>
      <c r="O221" s="2"/>
      <c r="P221" s="2"/>
      <c r="Q221" s="2"/>
      <c r="R221" s="14"/>
    </row>
    <row r="222" spans="2:18" ht="19.899999999999999" customHeight="1" x14ac:dyDescent="0.2">
      <c r="B222" s="17"/>
      <c r="C222" s="2"/>
      <c r="E222" s="14"/>
      <c r="J222" s="17"/>
      <c r="K222" s="2"/>
      <c r="M222" s="3"/>
      <c r="N222" s="2"/>
      <c r="O222" s="2"/>
      <c r="P222" s="2"/>
      <c r="Q222" s="2"/>
      <c r="R222" s="14"/>
    </row>
    <row r="223" spans="2:18" ht="19.899999999999999" customHeight="1" x14ac:dyDescent="0.2">
      <c r="B223" s="17"/>
      <c r="C223" s="2"/>
      <c r="E223" s="14"/>
      <c r="J223" s="17"/>
      <c r="K223" s="2"/>
      <c r="M223" s="3"/>
      <c r="N223" s="2"/>
      <c r="O223" s="2"/>
      <c r="P223" s="2"/>
      <c r="Q223" s="2"/>
      <c r="R223" s="14"/>
    </row>
    <row r="224" spans="2:18" ht="19.899999999999999" customHeight="1" x14ac:dyDescent="0.2">
      <c r="B224" s="17"/>
      <c r="C224" s="2"/>
      <c r="E224" s="14"/>
      <c r="J224" s="17"/>
      <c r="K224" s="2"/>
      <c r="M224" s="3"/>
      <c r="N224" s="2"/>
      <c r="O224" s="2"/>
      <c r="P224" s="2"/>
      <c r="Q224" s="2"/>
      <c r="R224" s="14"/>
    </row>
    <row r="225" spans="2:18" ht="19.899999999999999" customHeight="1" x14ac:dyDescent="0.2">
      <c r="B225" s="17"/>
      <c r="C225" s="2"/>
      <c r="E225" s="14"/>
      <c r="J225" s="17"/>
      <c r="K225" s="2"/>
      <c r="M225" s="3"/>
      <c r="N225" s="2"/>
      <c r="O225" s="2"/>
      <c r="P225" s="2"/>
      <c r="Q225" s="2"/>
      <c r="R225" s="14"/>
    </row>
    <row r="226" spans="2:18" ht="19.899999999999999" customHeight="1" x14ac:dyDescent="0.2">
      <c r="B226" s="17"/>
      <c r="C226" s="2"/>
      <c r="E226" s="14"/>
      <c r="J226" s="17"/>
      <c r="K226" s="2"/>
      <c r="M226" s="3"/>
      <c r="N226" s="2"/>
      <c r="O226" s="2"/>
      <c r="P226" s="2"/>
      <c r="Q226" s="2"/>
      <c r="R226" s="14"/>
    </row>
    <row r="227" spans="2:18" ht="19.899999999999999" customHeight="1" x14ac:dyDescent="0.2">
      <c r="B227" s="17"/>
      <c r="C227" s="2"/>
      <c r="E227" s="14"/>
      <c r="J227" s="17"/>
      <c r="K227" s="2"/>
      <c r="M227" s="3"/>
      <c r="N227" s="2"/>
      <c r="O227" s="2"/>
      <c r="P227" s="2"/>
      <c r="Q227" s="2"/>
      <c r="R227" s="14"/>
    </row>
    <row r="228" spans="2:18" ht="19.899999999999999" customHeight="1" x14ac:dyDescent="0.2">
      <c r="B228" s="17"/>
      <c r="C228" s="2"/>
      <c r="E228" s="14"/>
      <c r="J228" s="17"/>
      <c r="K228" s="2"/>
      <c r="M228" s="3"/>
      <c r="N228" s="2"/>
      <c r="O228" s="2"/>
      <c r="P228" s="2"/>
      <c r="Q228" s="2"/>
      <c r="R228" s="14"/>
    </row>
    <row r="229" spans="2:18" ht="19.899999999999999" customHeight="1" x14ac:dyDescent="0.2">
      <c r="B229" s="17"/>
      <c r="C229" s="2"/>
      <c r="E229" s="14"/>
      <c r="J229" s="17"/>
      <c r="K229" s="2"/>
      <c r="M229" s="3"/>
      <c r="N229" s="2"/>
      <c r="O229" s="2"/>
      <c r="P229" s="2"/>
      <c r="Q229" s="2"/>
      <c r="R229" s="14"/>
    </row>
    <row r="230" spans="2:18" ht="19.899999999999999" customHeight="1" x14ac:dyDescent="0.2">
      <c r="B230" s="17"/>
      <c r="C230" s="2"/>
      <c r="E230" s="14"/>
      <c r="J230" s="17"/>
      <c r="K230" s="2"/>
      <c r="M230" s="3"/>
      <c r="N230" s="2"/>
      <c r="O230" s="2"/>
      <c r="P230" s="2"/>
      <c r="Q230" s="2"/>
      <c r="R230" s="14"/>
    </row>
    <row r="231" spans="2:18" ht="19.899999999999999" customHeight="1" x14ac:dyDescent="0.2">
      <c r="B231" s="17"/>
      <c r="C231" s="2"/>
      <c r="E231" s="14"/>
      <c r="J231" s="17"/>
      <c r="K231" s="2"/>
      <c r="M231" s="3"/>
      <c r="N231" s="2"/>
      <c r="O231" s="2"/>
      <c r="P231" s="2"/>
      <c r="Q231" s="2"/>
      <c r="R231" s="14"/>
    </row>
    <row r="232" spans="2:18" ht="19.899999999999999" customHeight="1" x14ac:dyDescent="0.2">
      <c r="B232" s="17"/>
      <c r="C232" s="2"/>
      <c r="E232" s="14"/>
      <c r="J232" s="17"/>
      <c r="K232" s="2"/>
      <c r="M232" s="3"/>
      <c r="N232" s="2"/>
      <c r="O232" s="2"/>
      <c r="P232" s="2"/>
      <c r="Q232" s="2"/>
      <c r="R232" s="14"/>
    </row>
    <row r="233" spans="2:18" ht="19.899999999999999" customHeight="1" x14ac:dyDescent="0.2">
      <c r="B233" s="17"/>
      <c r="C233" s="2"/>
      <c r="E233" s="14"/>
      <c r="J233" s="17"/>
      <c r="K233" s="2"/>
      <c r="M233" s="3"/>
      <c r="N233" s="2"/>
      <c r="O233" s="2"/>
      <c r="P233" s="2"/>
      <c r="Q233" s="2"/>
      <c r="R233" s="14"/>
    </row>
    <row r="234" spans="2:18" ht="19.899999999999999" customHeight="1" x14ac:dyDescent="0.2">
      <c r="B234" s="17"/>
      <c r="C234" s="2"/>
      <c r="E234" s="14"/>
      <c r="J234" s="17"/>
      <c r="K234" s="2"/>
      <c r="M234" s="3"/>
      <c r="N234" s="2"/>
      <c r="O234" s="2"/>
      <c r="P234" s="2"/>
      <c r="Q234" s="2"/>
      <c r="R234" s="14"/>
    </row>
    <row r="235" spans="2:18" ht="19.899999999999999" customHeight="1" x14ac:dyDescent="0.2">
      <c r="B235" s="17"/>
      <c r="C235" s="2"/>
      <c r="E235" s="14"/>
      <c r="J235" s="17"/>
      <c r="K235" s="2"/>
      <c r="M235" s="3"/>
      <c r="N235" s="2"/>
      <c r="O235" s="2"/>
      <c r="P235" s="2"/>
      <c r="Q235" s="2"/>
      <c r="R235" s="14"/>
    </row>
    <row r="236" spans="2:18" ht="19.899999999999999" customHeight="1" x14ac:dyDescent="0.2">
      <c r="B236" s="17"/>
      <c r="C236" s="2"/>
      <c r="E236" s="14"/>
      <c r="J236" s="17"/>
      <c r="K236" s="2"/>
      <c r="M236" s="3"/>
      <c r="N236" s="2"/>
      <c r="O236" s="2"/>
      <c r="P236" s="2"/>
      <c r="Q236" s="2"/>
      <c r="R236" s="14"/>
    </row>
    <row r="237" spans="2:18" ht="19.899999999999999" customHeight="1" x14ac:dyDescent="0.2">
      <c r="B237" s="17"/>
      <c r="C237" s="2"/>
      <c r="E237" s="14"/>
      <c r="J237" s="17"/>
      <c r="K237" s="2"/>
      <c r="M237" s="3"/>
      <c r="N237" s="2"/>
      <c r="O237" s="2"/>
      <c r="P237" s="2"/>
      <c r="Q237" s="2"/>
      <c r="R237" s="14"/>
    </row>
    <row r="238" spans="2:18" ht="19.899999999999999" customHeight="1" x14ac:dyDescent="0.2">
      <c r="B238" s="17"/>
      <c r="C238" s="2"/>
      <c r="E238" s="14"/>
      <c r="J238" s="17"/>
      <c r="K238" s="2"/>
      <c r="M238" s="3"/>
      <c r="N238" s="2"/>
      <c r="O238" s="2"/>
      <c r="P238" s="2"/>
      <c r="Q238" s="2"/>
      <c r="R238" s="14"/>
    </row>
    <row r="239" spans="2:18" ht="19.899999999999999" customHeight="1" x14ac:dyDescent="0.2">
      <c r="B239" s="17"/>
      <c r="C239" s="2"/>
      <c r="E239" s="14"/>
      <c r="J239" s="17"/>
      <c r="K239" s="2"/>
      <c r="M239" s="3"/>
      <c r="N239" s="2"/>
      <c r="O239" s="2"/>
      <c r="P239" s="2"/>
      <c r="Q239" s="2"/>
      <c r="R239" s="14"/>
    </row>
    <row r="240" spans="2:18" ht="19.899999999999999" customHeight="1" x14ac:dyDescent="0.2">
      <c r="B240" s="17"/>
      <c r="C240" s="2"/>
      <c r="E240" s="14"/>
      <c r="J240" s="17"/>
      <c r="K240" s="2"/>
      <c r="M240" s="3"/>
      <c r="N240" s="2"/>
      <c r="O240" s="2"/>
      <c r="P240" s="2"/>
      <c r="Q240" s="2"/>
      <c r="R240" s="14"/>
    </row>
    <row r="241" spans="2:18" ht="19.899999999999999" customHeight="1" x14ac:dyDescent="0.2">
      <c r="B241" s="17"/>
      <c r="C241" s="2"/>
      <c r="E241" s="14"/>
      <c r="J241" s="17"/>
      <c r="K241" s="2"/>
      <c r="M241" s="3"/>
      <c r="N241" s="2"/>
      <c r="O241" s="2"/>
      <c r="P241" s="2"/>
      <c r="Q241" s="2"/>
      <c r="R241" s="14"/>
    </row>
    <row r="242" spans="2:18" ht="19.899999999999999" customHeight="1" x14ac:dyDescent="0.2">
      <c r="B242" s="17"/>
      <c r="C242" s="2"/>
      <c r="E242" s="14"/>
      <c r="J242" s="17"/>
      <c r="K242" s="2"/>
      <c r="M242" s="3"/>
      <c r="N242" s="2"/>
      <c r="O242" s="2"/>
      <c r="P242" s="2"/>
      <c r="Q242" s="2"/>
      <c r="R242" s="14"/>
    </row>
    <row r="243" spans="2:18" ht="19.899999999999999" customHeight="1" x14ac:dyDescent="0.2">
      <c r="B243" s="17"/>
      <c r="C243" s="2"/>
      <c r="E243" s="14"/>
      <c r="J243" s="17"/>
      <c r="K243" s="2"/>
      <c r="M243" s="3"/>
      <c r="N243" s="2"/>
      <c r="O243" s="2"/>
      <c r="P243" s="2"/>
      <c r="Q243" s="2"/>
      <c r="R243" s="14"/>
    </row>
    <row r="244" spans="2:18" ht="19.899999999999999" customHeight="1" x14ac:dyDescent="0.2">
      <c r="B244" s="17"/>
      <c r="C244" s="2"/>
      <c r="E244" s="14"/>
      <c r="J244" s="17"/>
      <c r="K244" s="2"/>
      <c r="M244" s="3"/>
      <c r="N244" s="2"/>
      <c r="O244" s="2"/>
      <c r="P244" s="2"/>
      <c r="Q244" s="2"/>
      <c r="R244" s="14"/>
    </row>
    <row r="245" spans="2:18" ht="19.899999999999999" customHeight="1" x14ac:dyDescent="0.2">
      <c r="B245" s="17"/>
      <c r="C245" s="2"/>
      <c r="E245" s="14"/>
      <c r="J245" s="17"/>
      <c r="K245" s="2"/>
      <c r="M245" s="3"/>
      <c r="N245" s="2"/>
      <c r="O245" s="2"/>
      <c r="P245" s="2"/>
      <c r="Q245" s="2"/>
      <c r="R245" s="14"/>
    </row>
    <row r="246" spans="2:18" ht="19.899999999999999" customHeight="1" x14ac:dyDescent="0.2">
      <c r="B246" s="17"/>
      <c r="C246" s="2"/>
      <c r="E246" s="14"/>
      <c r="J246" s="17"/>
      <c r="K246" s="2"/>
      <c r="M246" s="3"/>
      <c r="N246" s="2"/>
      <c r="O246" s="2"/>
      <c r="P246" s="2"/>
      <c r="Q246" s="2"/>
      <c r="R246" s="14"/>
    </row>
    <row r="247" spans="2:18" ht="19.899999999999999" customHeight="1" x14ac:dyDescent="0.2">
      <c r="B247" s="17"/>
      <c r="C247" s="2"/>
      <c r="E247" s="14"/>
      <c r="J247" s="17"/>
      <c r="K247" s="2"/>
      <c r="M247" s="3"/>
      <c r="N247" s="2"/>
      <c r="O247" s="2"/>
      <c r="P247" s="2"/>
      <c r="Q247" s="2"/>
      <c r="R247" s="14"/>
    </row>
    <row r="248" spans="2:18" ht="19.899999999999999" customHeight="1" x14ac:dyDescent="0.2">
      <c r="B248" s="17"/>
      <c r="C248" s="2"/>
      <c r="E248" s="14"/>
      <c r="J248" s="17"/>
      <c r="K248" s="2"/>
      <c r="M248" s="3"/>
      <c r="N248" s="2"/>
      <c r="O248" s="2"/>
      <c r="P248" s="2"/>
      <c r="Q248" s="2"/>
      <c r="R248" s="14"/>
    </row>
    <row r="249" spans="2:18" ht="19.899999999999999" customHeight="1" x14ac:dyDescent="0.2">
      <c r="B249" s="17"/>
      <c r="C249" s="2"/>
      <c r="E249" s="14"/>
      <c r="J249" s="17"/>
      <c r="K249" s="2"/>
      <c r="M249" s="3"/>
      <c r="N249" s="2"/>
      <c r="O249" s="2"/>
      <c r="P249" s="2"/>
      <c r="Q249" s="2"/>
      <c r="R249" s="14"/>
    </row>
    <row r="250" spans="2:18" ht="19.899999999999999" customHeight="1" x14ac:dyDescent="0.2">
      <c r="B250" s="17"/>
      <c r="C250" s="2"/>
      <c r="E250" s="14"/>
      <c r="J250" s="17"/>
      <c r="K250" s="2"/>
      <c r="M250" s="3"/>
      <c r="N250" s="2"/>
      <c r="O250" s="2"/>
      <c r="P250" s="2"/>
      <c r="Q250" s="2"/>
      <c r="R250" s="14"/>
    </row>
    <row r="251" spans="2:18" ht="19.899999999999999" customHeight="1" x14ac:dyDescent="0.2">
      <c r="B251" s="17"/>
      <c r="C251" s="2"/>
      <c r="E251" s="14"/>
      <c r="J251" s="17"/>
      <c r="K251" s="2"/>
      <c r="M251" s="3"/>
      <c r="N251" s="2"/>
      <c r="O251" s="2"/>
      <c r="P251" s="2"/>
      <c r="Q251" s="2"/>
      <c r="R251" s="14"/>
    </row>
    <row r="252" spans="2:18" ht="19.899999999999999" customHeight="1" x14ac:dyDescent="0.2">
      <c r="B252" s="17"/>
      <c r="C252" s="2"/>
      <c r="E252" s="14"/>
      <c r="J252" s="17"/>
      <c r="K252" s="2"/>
      <c r="M252" s="3"/>
      <c r="N252" s="2"/>
      <c r="O252" s="2"/>
      <c r="P252" s="2"/>
      <c r="Q252" s="2"/>
      <c r="R252" s="14"/>
    </row>
    <row r="253" spans="2:18" ht="19.899999999999999" customHeight="1" x14ac:dyDescent="0.2">
      <c r="B253" s="17"/>
      <c r="C253" s="2"/>
      <c r="E253" s="14"/>
      <c r="J253" s="17"/>
      <c r="K253" s="2"/>
      <c r="M253" s="3"/>
      <c r="N253" s="2"/>
      <c r="O253" s="2"/>
      <c r="P253" s="2"/>
      <c r="Q253" s="2"/>
      <c r="R253" s="14"/>
    </row>
    <row r="254" spans="2:18" ht="19.899999999999999" customHeight="1" x14ac:dyDescent="0.2">
      <c r="B254" s="17"/>
      <c r="C254" s="2"/>
      <c r="E254" s="14"/>
      <c r="J254" s="17"/>
      <c r="K254" s="2"/>
      <c r="M254" s="3"/>
      <c r="N254" s="2"/>
      <c r="O254" s="2"/>
      <c r="P254" s="2"/>
      <c r="Q254" s="2"/>
      <c r="R254" s="14"/>
    </row>
    <row r="255" spans="2:18" ht="19.899999999999999" customHeight="1" x14ac:dyDescent="0.2">
      <c r="B255" s="17"/>
      <c r="C255" s="2"/>
      <c r="E255" s="14"/>
      <c r="J255" s="17"/>
      <c r="K255" s="2"/>
      <c r="M255" s="3"/>
      <c r="N255" s="2"/>
      <c r="O255" s="2"/>
      <c r="P255" s="2"/>
      <c r="Q255" s="2"/>
      <c r="R255" s="14"/>
    </row>
    <row r="256" spans="2:18" ht="19.899999999999999" customHeight="1" x14ac:dyDescent="0.2">
      <c r="B256" s="17"/>
      <c r="C256" s="2"/>
      <c r="E256" s="14"/>
      <c r="J256" s="17"/>
      <c r="K256" s="2"/>
      <c r="M256" s="3"/>
      <c r="N256" s="2"/>
      <c r="O256" s="2"/>
      <c r="P256" s="2"/>
      <c r="Q256" s="2"/>
      <c r="R256" s="14"/>
    </row>
    <row r="257" spans="2:18" ht="19.899999999999999" customHeight="1" x14ac:dyDescent="0.2">
      <c r="B257" s="17"/>
      <c r="C257" s="2"/>
      <c r="E257" s="14"/>
      <c r="J257" s="17"/>
      <c r="K257" s="2"/>
      <c r="M257" s="3"/>
      <c r="N257" s="2"/>
      <c r="O257" s="2"/>
      <c r="P257" s="2"/>
      <c r="Q257" s="2"/>
      <c r="R257" s="14"/>
    </row>
    <row r="258" spans="2:18" ht="19.899999999999999" customHeight="1" x14ac:dyDescent="0.2">
      <c r="B258" s="17"/>
      <c r="C258" s="2"/>
      <c r="E258" s="14"/>
      <c r="J258" s="17"/>
      <c r="K258" s="2"/>
      <c r="M258" s="3"/>
      <c r="N258" s="2"/>
      <c r="O258" s="2"/>
      <c r="P258" s="2"/>
      <c r="Q258" s="2"/>
      <c r="R258" s="14"/>
    </row>
    <row r="259" spans="2:18" ht="19.899999999999999" customHeight="1" x14ac:dyDescent="0.2">
      <c r="B259" s="17"/>
      <c r="C259" s="2"/>
      <c r="E259" s="14"/>
      <c r="J259" s="17"/>
      <c r="K259" s="2"/>
      <c r="M259" s="3"/>
      <c r="N259" s="2"/>
      <c r="O259" s="2"/>
      <c r="P259" s="2"/>
      <c r="Q259" s="2"/>
      <c r="R259" s="14"/>
    </row>
    <row r="260" spans="2:18" ht="19.899999999999999" customHeight="1" x14ac:dyDescent="0.2">
      <c r="B260" s="17"/>
      <c r="C260" s="2"/>
      <c r="E260" s="14"/>
      <c r="J260" s="17"/>
      <c r="K260" s="2"/>
      <c r="M260" s="3"/>
      <c r="N260" s="2"/>
      <c r="O260" s="2"/>
      <c r="P260" s="2"/>
      <c r="Q260" s="2"/>
      <c r="R260" s="14"/>
    </row>
    <row r="261" spans="2:18" ht="19.899999999999999" customHeight="1" x14ac:dyDescent="0.2">
      <c r="B261" s="17"/>
      <c r="C261" s="2"/>
      <c r="E261" s="14"/>
      <c r="J261" s="17"/>
      <c r="K261" s="2"/>
      <c r="M261" s="3"/>
      <c r="N261" s="2"/>
      <c r="O261" s="2"/>
      <c r="P261" s="2"/>
      <c r="Q261" s="2"/>
      <c r="R261" s="14"/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4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4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4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4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4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4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4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4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4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4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4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4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4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4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4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4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4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4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4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4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4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4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4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4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4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4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4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4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4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4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4"/>
      <c r="C662" s="2"/>
      <c r="F662" s="14"/>
      <c r="J662" s="4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4"/>
      <c r="C663" s="2"/>
      <c r="F663" s="14"/>
      <c r="J663" s="4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4"/>
      <c r="C664" s="2"/>
      <c r="F664" s="14"/>
      <c r="J664" s="4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4"/>
      <c r="C665" s="2"/>
      <c r="F665" s="14"/>
      <c r="J665" s="4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4"/>
      <c r="C666" s="2"/>
      <c r="F666" s="14"/>
      <c r="J666" s="4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4"/>
      <c r="C667" s="2"/>
      <c r="F667" s="14"/>
      <c r="J667" s="4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4"/>
      <c r="C668" s="2"/>
      <c r="F668" s="14"/>
      <c r="J668" s="4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4"/>
      <c r="C669" s="2"/>
      <c r="F669" s="14"/>
      <c r="J669" s="4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4"/>
      <c r="C670" s="2"/>
      <c r="F670" s="14"/>
      <c r="J670" s="4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4"/>
      <c r="C671" s="2"/>
      <c r="F671" s="14"/>
      <c r="J671" s="4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4"/>
      <c r="C672" s="2"/>
      <c r="F672" s="14"/>
      <c r="J672" s="4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4"/>
      <c r="C673" s="2"/>
      <c r="F673" s="14"/>
      <c r="J673" s="4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4"/>
      <c r="C674" s="2"/>
      <c r="F674" s="14"/>
      <c r="J674" s="4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4"/>
      <c r="C675" s="2"/>
      <c r="F675" s="14"/>
      <c r="J675" s="4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4"/>
      <c r="C676" s="2"/>
      <c r="F676" s="14"/>
      <c r="J676" s="4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4"/>
      <c r="C677" s="2"/>
      <c r="F677" s="14"/>
      <c r="J677" s="4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4"/>
      <c r="C678" s="2"/>
      <c r="F678" s="14"/>
      <c r="J678" s="4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4"/>
      <c r="C679" s="2"/>
      <c r="F679" s="14"/>
      <c r="J679" s="4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4"/>
      <c r="C680" s="2"/>
      <c r="F680" s="14"/>
      <c r="J680" s="4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4"/>
      <c r="C681" s="2"/>
      <c r="F681" s="14"/>
      <c r="J681" s="4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4"/>
      <c r="C682" s="2"/>
      <c r="F682" s="14"/>
      <c r="J682" s="4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4"/>
      <c r="C683" s="2"/>
      <c r="F683" s="14"/>
      <c r="J683" s="4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4"/>
      <c r="C684" s="2"/>
      <c r="F684" s="14"/>
      <c r="J684" s="4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4"/>
      <c r="C685" s="2"/>
      <c r="F685" s="14"/>
      <c r="J685" s="4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4"/>
      <c r="C686" s="2"/>
      <c r="F686" s="14"/>
      <c r="J686" s="4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4"/>
      <c r="C687" s="2"/>
      <c r="F687" s="14"/>
      <c r="J687" s="4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4"/>
      <c r="C688" s="2"/>
      <c r="F688" s="14"/>
      <c r="J688" s="4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4"/>
      <c r="C689" s="2"/>
      <c r="F689" s="14"/>
      <c r="J689" s="4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4"/>
      <c r="C690" s="2"/>
      <c r="F690" s="14"/>
      <c r="J690" s="4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4"/>
      <c r="C691" s="2"/>
      <c r="F691" s="14"/>
      <c r="J691" s="4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4"/>
      <c r="C692" s="2"/>
      <c r="F692" s="14"/>
      <c r="J692" s="4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4"/>
      <c r="C693" s="2"/>
      <c r="F693" s="14"/>
      <c r="J693" s="4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4"/>
      <c r="C694" s="2"/>
      <c r="F694" s="14"/>
      <c r="J694" s="4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4"/>
      <c r="C695" s="2"/>
      <c r="F695" s="14"/>
      <c r="J695" s="4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4"/>
      <c r="C696" s="2"/>
      <c r="F696" s="14"/>
      <c r="J696" s="4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4"/>
      <c r="C697" s="2"/>
      <c r="F697" s="14"/>
      <c r="J697" s="4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4"/>
      <c r="C698" s="2"/>
      <c r="F698" s="14"/>
      <c r="J698" s="4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4"/>
      <c r="C699" s="2"/>
      <c r="F699" s="14"/>
      <c r="J699" s="4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4"/>
      <c r="C700" s="2"/>
      <c r="F700" s="14"/>
      <c r="J700" s="4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4"/>
      <c r="C701" s="2"/>
      <c r="F701" s="14"/>
      <c r="J701" s="4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4"/>
      <c r="C702" s="2"/>
      <c r="F702" s="14"/>
      <c r="J702" s="4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4"/>
      <c r="C703" s="2"/>
      <c r="F703" s="14"/>
      <c r="J703" s="4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4"/>
      <c r="C704" s="2"/>
      <c r="F704" s="14"/>
      <c r="J704" s="4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4"/>
      <c r="C705" s="2"/>
      <c r="F705" s="14"/>
      <c r="J705" s="4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4"/>
      <c r="C706" s="2"/>
      <c r="F706" s="14"/>
      <c r="J706" s="4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4"/>
      <c r="C707" s="2"/>
      <c r="F707" s="14"/>
      <c r="J707" s="4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4"/>
      <c r="C708" s="2"/>
      <c r="F708" s="14"/>
      <c r="J708" s="4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4"/>
      <c r="C709" s="2"/>
      <c r="F709" s="14"/>
      <c r="J709" s="4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4"/>
      <c r="C710" s="2"/>
      <c r="F710" s="14"/>
      <c r="J710" s="4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4"/>
      <c r="C711" s="2"/>
      <c r="F711" s="14"/>
      <c r="J711" s="4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4"/>
      <c r="C712" s="2"/>
      <c r="F712" s="14"/>
      <c r="J712" s="4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4"/>
      <c r="C713" s="2"/>
      <c r="F713" s="14"/>
      <c r="J713" s="4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4"/>
      <c r="C714" s="2"/>
      <c r="F714" s="14"/>
      <c r="J714" s="4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4"/>
      <c r="C715" s="2"/>
      <c r="F715" s="14"/>
      <c r="J715" s="4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4"/>
      <c r="C716" s="2"/>
      <c r="F716" s="14"/>
      <c r="J716" s="4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4"/>
      <c r="C717" s="2"/>
      <c r="F717" s="14"/>
      <c r="J717" s="4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4"/>
      <c r="C718" s="2"/>
      <c r="F718" s="14"/>
      <c r="J718" s="4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4"/>
      <c r="C719" s="2"/>
      <c r="F719" s="14"/>
      <c r="J719" s="4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4"/>
      <c r="C720" s="2"/>
      <c r="F720" s="14"/>
      <c r="J720" s="4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4"/>
      <c r="C721" s="2"/>
      <c r="F721" s="14"/>
      <c r="J721" s="4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4"/>
      <c r="C722" s="2"/>
      <c r="F722" s="14"/>
      <c r="J722" s="4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4"/>
      <c r="C723" s="2"/>
      <c r="F723" s="14"/>
      <c r="J723" s="4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4"/>
      <c r="C724" s="2"/>
      <c r="F724" s="14"/>
      <c r="J724" s="4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4"/>
      <c r="C725" s="2"/>
      <c r="F725" s="14"/>
      <c r="J725" s="4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4"/>
      <c r="C726" s="2"/>
      <c r="F726" s="14"/>
      <c r="J726" s="4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4"/>
      <c r="C727" s="2"/>
      <c r="F727" s="14"/>
      <c r="J727" s="4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4"/>
      <c r="C728" s="2"/>
      <c r="F728" s="14"/>
      <c r="J728" s="4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4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4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4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4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4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4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4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4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4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4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4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4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4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4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4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4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4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4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4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4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4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4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4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4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4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4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4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4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4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4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4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4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4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4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4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4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4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4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4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4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4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4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1.0289999999999999</v>
      </c>
      <c r="D16" s="44">
        <v>1.0269999999999999</v>
      </c>
      <c r="E16" s="12" t="s">
        <v>88</v>
      </c>
      <c r="F16" s="39" t="s">
        <v>83</v>
      </c>
      <c r="G16" s="46">
        <f>G17*G18</f>
        <v>6.4510120270222222</v>
      </c>
      <c r="H16" s="47">
        <f>H17*H18</f>
        <v>0.77682007994093016</v>
      </c>
      <c r="I16" s="12" t="s">
        <v>71</v>
      </c>
      <c r="J16" s="39" t="s">
        <v>83</v>
      </c>
      <c r="K16" s="46">
        <f>K17*K18</f>
        <v>19.551565976198276</v>
      </c>
      <c r="L16" s="47">
        <f>L17*L18</f>
        <v>23.532001672171656</v>
      </c>
      <c r="M16" s="12" t="s">
        <v>71</v>
      </c>
      <c r="N16" s="39" t="s">
        <v>86</v>
      </c>
      <c r="O16" s="55">
        <f>MAX(Q34:Q1960)*3.6/G19*-1*(18/14)</f>
        <v>4.5398551693528209</v>
      </c>
      <c r="P16" s="25" t="s">
        <v>16</v>
      </c>
      <c r="Q16" s="55">
        <f>MAX(Q34:Q1960)*3.6/G29*-1*(18/14)</f>
        <v>4.3155953005060068</v>
      </c>
    </row>
    <row r="17" spans="2:32" ht="19.899999999999999" customHeight="1" x14ac:dyDescent="0.2">
      <c r="B17" s="39" t="s">
        <v>45</v>
      </c>
      <c r="C17" s="45">
        <v>75.7</v>
      </c>
      <c r="D17" s="45">
        <v>76</v>
      </c>
      <c r="E17" s="12" t="s">
        <v>87</v>
      </c>
      <c r="F17" s="39" t="s">
        <v>84</v>
      </c>
      <c r="G17" s="46">
        <f>(1.3552*L34/1000^2+183.73*L34/1000)/1000/18*(18+61)</f>
        <v>6.4510120270222222</v>
      </c>
      <c r="H17" s="47">
        <f>(1.3552*(MIN(L34:L2002)/1000)^2+183.73*(MIN(L34:L2002)/1000))/1000/18*(18+61)</f>
        <v>0.82377527035093345</v>
      </c>
      <c r="I17" s="12" t="s">
        <v>91</v>
      </c>
      <c r="J17" s="39" t="s">
        <v>84</v>
      </c>
      <c r="K17" s="46">
        <f>(1.3552*E34/1000^2+183.73*E34/1000)/1000/18*(18+61)</f>
        <v>17.256457172284446</v>
      </c>
      <c r="L17" s="47">
        <f>(1.3552*MAX(E34:E1002)/1000^2+183.73*(MAX(E34:E1002)/1000))/1000/18*(18+61)</f>
        <v>19.675586682417773</v>
      </c>
      <c r="M17" s="12" t="s">
        <v>91</v>
      </c>
      <c r="N17" s="25"/>
      <c r="O17" s="46">
        <f>O16/3.6</f>
        <v>1.2610708803757835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0.94299999999999995</v>
      </c>
      <c r="I18" s="12" t="s">
        <v>88</v>
      </c>
      <c r="J18" s="39" t="s">
        <v>85</v>
      </c>
      <c r="K18" s="44">
        <v>1.133</v>
      </c>
      <c r="L18" s="48">
        <v>1.196</v>
      </c>
      <c r="M18" s="12" t="s">
        <v>88</v>
      </c>
      <c r="N18" s="39" t="s">
        <v>18</v>
      </c>
      <c r="O18" s="43">
        <f>(G19/18*96485)*-1</f>
        <v>6930.0558229637791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-1.2928538613602945</v>
      </c>
      <c r="H19" s="80"/>
      <c r="I19" s="12" t="s">
        <v>71</v>
      </c>
      <c r="J19" s="39" t="s">
        <v>72</v>
      </c>
      <c r="K19" s="80">
        <f>L16/(18+61)*18-K16/(18+61)*18</f>
        <v>0.90693471553823812</v>
      </c>
      <c r="L19" s="80"/>
      <c r="M19" s="12" t="s">
        <v>71</v>
      </c>
      <c r="N19" s="39" t="s">
        <v>19</v>
      </c>
      <c r="O19" s="43">
        <f>MAX(R33:R1048576)*10</f>
        <v>10890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0.63636876243928187</v>
      </c>
      <c r="P20" s="25"/>
      <c r="Q20" s="49">
        <f>(G29*-1/18*96485)/O19</f>
        <v>0.66943765914192421</v>
      </c>
    </row>
    <row r="21" spans="2:32" ht="19.899999999999999" customHeight="1" x14ac:dyDescent="0.2">
      <c r="B21" s="9" t="s">
        <v>82</v>
      </c>
      <c r="C21" s="42">
        <v>7.77</v>
      </c>
      <c r="D21" s="44">
        <v>7.72</v>
      </c>
      <c r="E21" s="25"/>
      <c r="F21" s="9" t="s">
        <v>82</v>
      </c>
      <c r="G21" s="42">
        <v>7.94</v>
      </c>
      <c r="H21" s="42">
        <v>8.27</v>
      </c>
      <c r="I21" s="25"/>
      <c r="J21" s="9" t="s">
        <v>82</v>
      </c>
      <c r="K21" s="42">
        <v>8.4700000000000006</v>
      </c>
      <c r="L21" s="42">
        <v>8.4600000000000009</v>
      </c>
      <c r="M21" s="25"/>
      <c r="N21" s="39" t="s">
        <v>21</v>
      </c>
      <c r="O21" s="49">
        <f>ABS(K19/G19)</f>
        <v>0.70149824558205975</v>
      </c>
      <c r="P21" s="25"/>
      <c r="Q21" s="49">
        <f>K29/G29*-1</f>
        <v>0.98438130727325823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0.87230293992628205</v>
      </c>
      <c r="P22" s="25"/>
      <c r="Q22" s="49">
        <f>1-H28/G28</f>
        <v>0.91094239785666442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1.1401869158878501</v>
      </c>
      <c r="P23" s="25"/>
      <c r="Q23" s="50">
        <f>L28/$K$28</f>
        <v>1.2837064216684027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899</v>
      </c>
      <c r="D27" s="42">
        <v>1195</v>
      </c>
      <c r="E27" s="12" t="s">
        <v>89</v>
      </c>
      <c r="F27" s="39" t="s">
        <v>64</v>
      </c>
      <c r="G27" s="42">
        <v>1493</v>
      </c>
      <c r="H27" s="42">
        <v>141</v>
      </c>
      <c r="I27" s="12" t="s">
        <v>89</v>
      </c>
      <c r="J27" s="39" t="s">
        <v>64</v>
      </c>
      <c r="K27" s="42">
        <v>4165</v>
      </c>
      <c r="L27" s="42">
        <v>5065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925.07099999999991</v>
      </c>
      <c r="D28" s="43">
        <f>D27*D16</f>
        <v>1227.2649999999999</v>
      </c>
      <c r="E28" s="12" t="s">
        <v>90</v>
      </c>
      <c r="F28" s="39" t="s">
        <v>67</v>
      </c>
      <c r="G28" s="43">
        <f>G27*G18</f>
        <v>1493</v>
      </c>
      <c r="H28" s="43">
        <f>H27*H18</f>
        <v>132.96299999999999</v>
      </c>
      <c r="I28" s="12" t="s">
        <v>90</v>
      </c>
      <c r="J28" s="39" t="s">
        <v>67</v>
      </c>
      <c r="K28" s="43">
        <f>K27*K18</f>
        <v>4718.9449999999997</v>
      </c>
      <c r="L28" s="43">
        <f>L27*L18</f>
        <v>6057.74</v>
      </c>
      <c r="M28" s="12" t="s">
        <v>90</v>
      </c>
      <c r="N28" s="39" t="s">
        <v>68</v>
      </c>
      <c r="O28" s="46">
        <f>(C16*C27+G18*G27+K18*K27)/1000</f>
        <v>7.137016</v>
      </c>
      <c r="P28" s="43">
        <f>(C16+G18+K18)*1000</f>
        <v>3162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0.30219399999999996</v>
      </c>
      <c r="D29" s="80"/>
      <c r="E29" s="12" t="s">
        <v>71</v>
      </c>
      <c r="F29" s="39" t="s">
        <v>72</v>
      </c>
      <c r="G29" s="80">
        <f>(H28-G28)/1000</f>
        <v>-1.3600369999999999</v>
      </c>
      <c r="H29" s="80"/>
      <c r="I29" s="12" t="s">
        <v>71</v>
      </c>
      <c r="J29" s="39" t="s">
        <v>72</v>
      </c>
      <c r="K29" s="80">
        <f>(L28-K28)/1000</f>
        <v>1.3387950000000002</v>
      </c>
      <c r="L29" s="80"/>
      <c r="M29" s="12" t="s">
        <v>71</v>
      </c>
      <c r="N29" s="39" t="s">
        <v>73</v>
      </c>
      <c r="O29" s="46">
        <f>(D16*D27+H18*H27+L18*L27)/1000</f>
        <v>7.4179680000000001</v>
      </c>
      <c r="P29" s="43">
        <f>(D16+H18+L18)*1000</f>
        <v>3165.9999999999995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-2.0000000000000018</v>
      </c>
      <c r="D30" s="80"/>
      <c r="E30" s="12" t="s">
        <v>71</v>
      </c>
      <c r="F30" s="39" t="s">
        <v>76</v>
      </c>
      <c r="G30" s="80">
        <f>(H18-G18)*1000</f>
        <v>-57.00000000000005</v>
      </c>
      <c r="H30" s="80"/>
      <c r="I30" s="12" t="s">
        <v>71</v>
      </c>
      <c r="J30" s="39" t="s">
        <v>76</v>
      </c>
      <c r="K30" s="80">
        <f>(L18-K18)*1000</f>
        <v>62.999999999999943</v>
      </c>
      <c r="L30" s="80"/>
      <c r="M30" s="12" t="s">
        <v>71</v>
      </c>
      <c r="N30" s="39" t="s">
        <v>77</v>
      </c>
      <c r="O30" s="49">
        <f>(O29-O28)/O28</f>
        <v>3.9365471507980379E-2</v>
      </c>
      <c r="P30" s="49">
        <f>(P29-P28)/P28</f>
        <v>1.2650221378872693E-3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0.22219542556562796</v>
      </c>
      <c r="N32" s="2">
        <f>AVERAGE(N35:N500)</f>
        <v>4.1962454212454192</v>
      </c>
      <c r="O32" s="2">
        <f>AVERAGE(O35:O500)</f>
        <v>41.962454212454226</v>
      </c>
      <c r="P32" s="2">
        <f>AVERAGE(P35:P500)</f>
        <v>0.4196245421245422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21400</v>
      </c>
      <c r="J34" s="17"/>
      <c r="K34" s="14">
        <v>0</v>
      </c>
      <c r="L34" s="15">
        <v>8000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21500</v>
      </c>
      <c r="J35" s="17"/>
      <c r="K35" s="14">
        <v>1</v>
      </c>
      <c r="L35" s="15">
        <v>7960</v>
      </c>
      <c r="M35" s="3">
        <v>0.1</v>
      </c>
      <c r="N35" s="2">
        <v>3.7199999999999998</v>
      </c>
      <c r="O35" s="2">
        <f t="shared" ref="O35:O98" si="1">N35/M35</f>
        <v>37.199999999999996</v>
      </c>
      <c r="P35" s="2">
        <f t="shared" si="0"/>
        <v>0.372</v>
      </c>
      <c r="Q35" s="2">
        <f t="shared" ref="Q35:Q98" si="2">AVERAGE(P35,P34)*(K35-K34)/60+Q34</f>
        <v>3.0999999999999999E-3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21500</v>
      </c>
      <c r="J36" s="17"/>
      <c r="K36" s="14">
        <v>2</v>
      </c>
      <c r="L36" s="15">
        <v>7920</v>
      </c>
      <c r="M36" s="3">
        <v>0.1</v>
      </c>
      <c r="N36" s="2">
        <v>3.7949999999999999</v>
      </c>
      <c r="O36" s="2">
        <f t="shared" si="1"/>
        <v>37.949999999999996</v>
      </c>
      <c r="P36" s="2">
        <f t="shared" si="0"/>
        <v>0.3795</v>
      </c>
      <c r="Q36" s="2">
        <f t="shared" si="2"/>
        <v>9.362500000000001E-3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21500</v>
      </c>
      <c r="J37" s="17"/>
      <c r="K37" s="14">
        <v>3</v>
      </c>
      <c r="L37" s="15">
        <v>7870</v>
      </c>
      <c r="M37" s="3">
        <v>0.1</v>
      </c>
      <c r="N37" s="2">
        <v>3.79</v>
      </c>
      <c r="O37" s="2">
        <f t="shared" si="1"/>
        <v>37.9</v>
      </c>
      <c r="P37" s="2">
        <f t="shared" si="0"/>
        <v>0.379</v>
      </c>
      <c r="Q37" s="2">
        <f t="shared" si="2"/>
        <v>1.5683333333333334E-2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21500</v>
      </c>
      <c r="J38" s="17"/>
      <c r="K38" s="14">
        <v>4</v>
      </c>
      <c r="L38" s="15">
        <v>7830</v>
      </c>
      <c r="M38" s="3">
        <v>0.1</v>
      </c>
      <c r="N38" s="2">
        <v>3.8</v>
      </c>
      <c r="O38" s="2">
        <f t="shared" si="1"/>
        <v>37.999999999999993</v>
      </c>
      <c r="P38" s="2">
        <f t="shared" si="0"/>
        <v>0.38</v>
      </c>
      <c r="Q38" s="2">
        <f t="shared" si="2"/>
        <v>2.2008333333333335E-2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21600</v>
      </c>
      <c r="J39" s="17"/>
      <c r="K39" s="14">
        <v>5</v>
      </c>
      <c r="L39" s="15">
        <v>7790</v>
      </c>
      <c r="M39" s="3">
        <v>0.1</v>
      </c>
      <c r="N39" s="2">
        <v>3.81</v>
      </c>
      <c r="O39" s="2">
        <f t="shared" si="1"/>
        <v>38.1</v>
      </c>
      <c r="P39" s="2">
        <f t="shared" si="0"/>
        <v>0.38100000000000001</v>
      </c>
      <c r="Q39" s="2">
        <f t="shared" si="2"/>
        <v>2.835E-2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21600</v>
      </c>
      <c r="J40" s="17"/>
      <c r="K40" s="14">
        <v>6</v>
      </c>
      <c r="L40" s="15">
        <v>7750</v>
      </c>
      <c r="M40" s="3">
        <v>0.1</v>
      </c>
      <c r="N40" s="2">
        <v>3.8</v>
      </c>
      <c r="O40" s="2">
        <f t="shared" si="1"/>
        <v>37.999999999999993</v>
      </c>
      <c r="P40" s="2">
        <f t="shared" si="0"/>
        <v>0.38</v>
      </c>
      <c r="Q40" s="2">
        <f t="shared" si="2"/>
        <v>3.4691666666666669E-2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21600</v>
      </c>
      <c r="J41" s="17"/>
      <c r="K41" s="14">
        <v>7</v>
      </c>
      <c r="L41" s="15">
        <v>7700</v>
      </c>
      <c r="M41" s="3">
        <v>0.1</v>
      </c>
      <c r="N41" s="2">
        <v>3.7949999999999999</v>
      </c>
      <c r="O41" s="2">
        <f t="shared" si="1"/>
        <v>37.949999999999996</v>
      </c>
      <c r="P41" s="2">
        <f t="shared" si="0"/>
        <v>0.3795</v>
      </c>
      <c r="Q41" s="2">
        <f t="shared" si="2"/>
        <v>4.102083333333334E-2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21600</v>
      </c>
      <c r="J42" s="17"/>
      <c r="K42" s="14">
        <v>8</v>
      </c>
      <c r="L42" s="15">
        <v>7660</v>
      </c>
      <c r="M42" s="3">
        <v>0.1</v>
      </c>
      <c r="N42" s="2">
        <v>3.8049999999999997</v>
      </c>
      <c r="O42" s="2">
        <f t="shared" si="1"/>
        <v>38.049999999999997</v>
      </c>
      <c r="P42" s="2">
        <f t="shared" si="0"/>
        <v>0.3805</v>
      </c>
      <c r="Q42" s="2">
        <f t="shared" si="2"/>
        <v>4.7354166666666669E-2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21700</v>
      </c>
      <c r="J43" s="17"/>
      <c r="K43" s="14">
        <v>9</v>
      </c>
      <c r="L43" s="15">
        <v>7620</v>
      </c>
      <c r="M43" s="3">
        <v>0.1</v>
      </c>
      <c r="N43" s="2">
        <v>3.8</v>
      </c>
      <c r="O43" s="2">
        <f t="shared" si="1"/>
        <v>37.999999999999993</v>
      </c>
      <c r="P43" s="2">
        <f t="shared" si="0"/>
        <v>0.38</v>
      </c>
      <c r="Q43" s="2">
        <f t="shared" si="2"/>
        <v>5.3691666666666665E-2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21700</v>
      </c>
      <c r="J44" s="17"/>
      <c r="K44" s="14">
        <v>10</v>
      </c>
      <c r="L44" s="15">
        <v>7570</v>
      </c>
      <c r="M44" s="3">
        <v>0.1</v>
      </c>
      <c r="N44" s="2">
        <v>3.8049999999999997</v>
      </c>
      <c r="O44" s="2">
        <f t="shared" si="1"/>
        <v>38.049999999999997</v>
      </c>
      <c r="P44" s="2">
        <f t="shared" si="0"/>
        <v>0.3805</v>
      </c>
      <c r="Q44" s="2">
        <f t="shared" si="2"/>
        <v>6.0029166666666661E-2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21700</v>
      </c>
      <c r="J45" s="17"/>
      <c r="K45" s="14">
        <v>11</v>
      </c>
      <c r="L45" s="15">
        <v>7530</v>
      </c>
      <c r="M45" s="3">
        <v>0.1</v>
      </c>
      <c r="N45" s="2">
        <v>3.7966666666666669</v>
      </c>
      <c r="O45" s="2">
        <f t="shared" si="1"/>
        <v>37.966666666666669</v>
      </c>
      <c r="P45" s="2">
        <f t="shared" si="0"/>
        <v>0.37966666666666671</v>
      </c>
      <c r="Q45" s="2">
        <f t="shared" si="2"/>
        <v>6.6363888888888889E-2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21700</v>
      </c>
      <c r="J46" s="17"/>
      <c r="K46" s="14">
        <v>12</v>
      </c>
      <c r="L46" s="15">
        <v>7490</v>
      </c>
      <c r="M46" s="3">
        <v>0.1</v>
      </c>
      <c r="N46" s="2">
        <v>3.8049999999999997</v>
      </c>
      <c r="O46" s="2">
        <f t="shared" si="1"/>
        <v>38.049999999999997</v>
      </c>
      <c r="P46" s="2">
        <f t="shared" si="0"/>
        <v>0.3805</v>
      </c>
      <c r="Q46" s="2">
        <f t="shared" si="2"/>
        <v>7.2698611111111117E-2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21800</v>
      </c>
      <c r="J47" s="17"/>
      <c r="K47" s="14">
        <v>13</v>
      </c>
      <c r="L47" s="15">
        <v>7440</v>
      </c>
      <c r="M47" s="3">
        <v>0.1</v>
      </c>
      <c r="N47" s="2">
        <v>3.81</v>
      </c>
      <c r="O47" s="2">
        <f t="shared" si="1"/>
        <v>38.1</v>
      </c>
      <c r="P47" s="2">
        <f t="shared" si="0"/>
        <v>0.38100000000000001</v>
      </c>
      <c r="Q47" s="2">
        <f t="shared" si="2"/>
        <v>7.9044444444444445E-2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21800</v>
      </c>
      <c r="J48" s="17"/>
      <c r="K48" s="14">
        <v>14</v>
      </c>
      <c r="L48" s="15">
        <v>7400</v>
      </c>
      <c r="M48" s="3">
        <v>0.1</v>
      </c>
      <c r="N48" s="2">
        <v>3.8066666666666666</v>
      </c>
      <c r="O48" s="2">
        <f t="shared" si="1"/>
        <v>38.066666666666663</v>
      </c>
      <c r="P48" s="2">
        <f t="shared" si="0"/>
        <v>0.38066666666666671</v>
      </c>
      <c r="Q48" s="2">
        <f t="shared" si="2"/>
        <v>8.5391666666666671E-2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21800</v>
      </c>
      <c r="J49" s="17"/>
      <c r="K49" s="14">
        <v>15</v>
      </c>
      <c r="L49" s="15">
        <v>7360</v>
      </c>
      <c r="M49" s="3">
        <v>0.1</v>
      </c>
      <c r="N49" s="2">
        <v>3.8</v>
      </c>
      <c r="O49" s="2">
        <f t="shared" si="1"/>
        <v>37.999999999999993</v>
      </c>
      <c r="P49" s="2">
        <f t="shared" si="0"/>
        <v>0.38</v>
      </c>
      <c r="Q49" s="2">
        <f t="shared" si="2"/>
        <v>9.1730555555555565E-2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21800</v>
      </c>
      <c r="J50" s="17"/>
      <c r="K50" s="14">
        <v>16</v>
      </c>
      <c r="L50" s="15">
        <v>7320</v>
      </c>
      <c r="M50" s="3">
        <v>0.1</v>
      </c>
      <c r="N50" s="2">
        <v>3.8049999999999997</v>
      </c>
      <c r="O50" s="2">
        <f t="shared" si="1"/>
        <v>38.049999999999997</v>
      </c>
      <c r="P50" s="2">
        <f t="shared" si="0"/>
        <v>0.3805</v>
      </c>
      <c r="Q50" s="2">
        <f t="shared" si="2"/>
        <v>9.8068055555555561E-2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21900</v>
      </c>
      <c r="J51" s="17"/>
      <c r="K51" s="14">
        <v>17</v>
      </c>
      <c r="L51" s="15">
        <v>7280</v>
      </c>
      <c r="M51" s="3">
        <v>0.1</v>
      </c>
      <c r="N51" s="2">
        <v>3.8</v>
      </c>
      <c r="O51" s="2">
        <f t="shared" si="1"/>
        <v>37.999999999999993</v>
      </c>
      <c r="P51" s="2">
        <f t="shared" si="0"/>
        <v>0.38</v>
      </c>
      <c r="Q51" s="2">
        <f t="shared" si="2"/>
        <v>0.10440555555555556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21900</v>
      </c>
      <c r="J52" s="17"/>
      <c r="K52" s="14">
        <v>18</v>
      </c>
      <c r="L52" s="15">
        <v>7230</v>
      </c>
      <c r="M52" s="3">
        <v>0.1</v>
      </c>
      <c r="N52" s="2">
        <v>3.8</v>
      </c>
      <c r="O52" s="2">
        <f t="shared" si="1"/>
        <v>37.999999999999993</v>
      </c>
      <c r="P52" s="2">
        <f t="shared" si="0"/>
        <v>0.38</v>
      </c>
      <c r="Q52" s="2">
        <f t="shared" si="2"/>
        <v>0.11073888888888889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21900</v>
      </c>
      <c r="J53" s="17"/>
      <c r="K53" s="14">
        <v>19</v>
      </c>
      <c r="L53" s="15">
        <v>7190</v>
      </c>
      <c r="M53" s="3">
        <v>0.1</v>
      </c>
      <c r="N53" s="2">
        <v>3.81</v>
      </c>
      <c r="O53" s="2">
        <f t="shared" si="1"/>
        <v>38.1</v>
      </c>
      <c r="P53" s="2">
        <f t="shared" si="0"/>
        <v>0.38100000000000001</v>
      </c>
      <c r="Q53" s="2">
        <f t="shared" si="2"/>
        <v>0.11708055555555555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21900</v>
      </c>
      <c r="J54" s="17"/>
      <c r="K54" s="14">
        <v>20</v>
      </c>
      <c r="L54" s="15">
        <v>7150</v>
      </c>
      <c r="M54" s="3">
        <v>0.1</v>
      </c>
      <c r="N54" s="2">
        <v>3.8033333333333332</v>
      </c>
      <c r="O54" s="2">
        <f t="shared" si="1"/>
        <v>38.033333333333331</v>
      </c>
      <c r="P54" s="2">
        <f t="shared" si="0"/>
        <v>0.38033333333333336</v>
      </c>
      <c r="Q54" s="2">
        <f t="shared" si="2"/>
        <v>0.12342499999999999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22000</v>
      </c>
      <c r="J55" s="17"/>
      <c r="K55" s="14">
        <v>21</v>
      </c>
      <c r="L55" s="15">
        <v>7110</v>
      </c>
      <c r="M55" s="3">
        <v>0.1</v>
      </c>
      <c r="N55" s="2">
        <v>3.82</v>
      </c>
      <c r="O55" s="2">
        <f t="shared" si="1"/>
        <v>38.199999999999996</v>
      </c>
      <c r="P55" s="2">
        <f t="shared" si="0"/>
        <v>0.38200000000000001</v>
      </c>
      <c r="Q55" s="2">
        <f t="shared" si="2"/>
        <v>0.12977777777777777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22000</v>
      </c>
      <c r="J56" s="17"/>
      <c r="K56" s="14">
        <v>22</v>
      </c>
      <c r="L56" s="15">
        <v>7070</v>
      </c>
      <c r="M56" s="3">
        <v>0.1</v>
      </c>
      <c r="N56" s="2">
        <v>3.8049999999999997</v>
      </c>
      <c r="O56" s="2">
        <f t="shared" si="1"/>
        <v>38.049999999999997</v>
      </c>
      <c r="P56" s="2">
        <f t="shared" si="0"/>
        <v>0.3805</v>
      </c>
      <c r="Q56" s="2">
        <f t="shared" si="2"/>
        <v>0.13613194444444443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22000</v>
      </c>
      <c r="J57" s="17"/>
      <c r="K57" s="14">
        <v>23</v>
      </c>
      <c r="L57" s="15">
        <v>7020</v>
      </c>
      <c r="M57" s="3">
        <v>0.1</v>
      </c>
      <c r="N57" s="2">
        <v>3.8049999999999997</v>
      </c>
      <c r="O57" s="2">
        <f t="shared" si="1"/>
        <v>38.049999999999997</v>
      </c>
      <c r="P57" s="2">
        <f t="shared" si="0"/>
        <v>0.3805</v>
      </c>
      <c r="Q57" s="2">
        <f t="shared" si="2"/>
        <v>0.14247361111111109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22000</v>
      </c>
      <c r="J58" s="17"/>
      <c r="K58" s="14">
        <v>24</v>
      </c>
      <c r="L58" s="15">
        <v>6980</v>
      </c>
      <c r="M58" s="3">
        <v>0.1</v>
      </c>
      <c r="N58" s="2">
        <v>3.81</v>
      </c>
      <c r="O58" s="2">
        <f t="shared" si="1"/>
        <v>38.1</v>
      </c>
      <c r="P58" s="2">
        <f t="shared" si="0"/>
        <v>0.38100000000000001</v>
      </c>
      <c r="Q58" s="2">
        <f t="shared" si="2"/>
        <v>0.14881944444444442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22000</v>
      </c>
      <c r="J59" s="17"/>
      <c r="K59" s="14">
        <v>25</v>
      </c>
      <c r="L59" s="15">
        <v>6940</v>
      </c>
      <c r="M59" s="3">
        <v>0.1</v>
      </c>
      <c r="N59" s="2">
        <v>3.8</v>
      </c>
      <c r="O59" s="2">
        <f t="shared" si="1"/>
        <v>37.999999999999993</v>
      </c>
      <c r="P59" s="2">
        <f t="shared" si="0"/>
        <v>0.38</v>
      </c>
      <c r="Q59" s="2">
        <f t="shared" si="2"/>
        <v>0.15516111111111108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22100</v>
      </c>
      <c r="J60" s="17"/>
      <c r="K60" s="14">
        <v>26</v>
      </c>
      <c r="L60" s="15">
        <v>6900</v>
      </c>
      <c r="M60" s="3">
        <v>0.1</v>
      </c>
      <c r="N60" s="2">
        <v>3.81</v>
      </c>
      <c r="O60" s="2">
        <f t="shared" si="1"/>
        <v>38.1</v>
      </c>
      <c r="P60" s="2">
        <f t="shared" si="0"/>
        <v>0.38100000000000001</v>
      </c>
      <c r="Q60" s="2">
        <f t="shared" si="2"/>
        <v>0.16150277777777775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22100</v>
      </c>
      <c r="J61" s="17"/>
      <c r="K61" s="14">
        <v>27</v>
      </c>
      <c r="L61" s="15">
        <v>6850</v>
      </c>
      <c r="M61" s="3">
        <v>0.1</v>
      </c>
      <c r="N61" s="2">
        <v>3.8049999999999997</v>
      </c>
      <c r="O61" s="2">
        <f t="shared" si="1"/>
        <v>38.049999999999997</v>
      </c>
      <c r="P61" s="2">
        <f t="shared" si="0"/>
        <v>0.3805</v>
      </c>
      <c r="Q61" s="2">
        <f t="shared" si="2"/>
        <v>0.16784861111111107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22100</v>
      </c>
      <c r="J62" s="17"/>
      <c r="K62" s="14">
        <v>28</v>
      </c>
      <c r="L62" s="15">
        <v>6810</v>
      </c>
      <c r="M62" s="3">
        <v>0.1</v>
      </c>
      <c r="N62" s="2">
        <v>3.81</v>
      </c>
      <c r="O62" s="2">
        <f t="shared" si="1"/>
        <v>38.1</v>
      </c>
      <c r="P62" s="2">
        <f t="shared" si="0"/>
        <v>0.38100000000000001</v>
      </c>
      <c r="Q62" s="2">
        <f t="shared" si="2"/>
        <v>0.1741944444444444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22100</v>
      </c>
      <c r="J63" s="17"/>
      <c r="K63" s="14">
        <v>29</v>
      </c>
      <c r="L63" s="15">
        <v>6770</v>
      </c>
      <c r="M63" s="3">
        <v>0.1</v>
      </c>
      <c r="N63" s="2">
        <v>3.81</v>
      </c>
      <c r="O63" s="2">
        <f t="shared" si="1"/>
        <v>38.1</v>
      </c>
      <c r="P63" s="2">
        <f t="shared" si="0"/>
        <v>0.38100000000000001</v>
      </c>
      <c r="Q63" s="2">
        <f t="shared" si="2"/>
        <v>0.1805444444444444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22200</v>
      </c>
      <c r="J64" s="17"/>
      <c r="K64" s="14">
        <v>30</v>
      </c>
      <c r="L64" s="15">
        <v>6730</v>
      </c>
      <c r="M64" s="3">
        <v>0.1</v>
      </c>
      <c r="N64" s="2">
        <v>3.8149999999999999</v>
      </c>
      <c r="O64" s="2">
        <f t="shared" si="1"/>
        <v>38.15</v>
      </c>
      <c r="P64" s="2">
        <f t="shared" si="0"/>
        <v>0.38150000000000001</v>
      </c>
      <c r="Q64" s="2">
        <f t="shared" si="2"/>
        <v>0.18689861111111106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22200</v>
      </c>
      <c r="J65" s="17"/>
      <c r="K65" s="14">
        <v>31</v>
      </c>
      <c r="L65" s="15">
        <v>6690</v>
      </c>
      <c r="M65" s="3">
        <v>0.1</v>
      </c>
      <c r="N65" s="2">
        <v>3.8149999999999999</v>
      </c>
      <c r="O65" s="2">
        <f t="shared" si="1"/>
        <v>38.15</v>
      </c>
      <c r="P65" s="2">
        <f t="shared" si="0"/>
        <v>0.38150000000000001</v>
      </c>
      <c r="Q65" s="2">
        <f t="shared" si="2"/>
        <v>0.19325694444444438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22200</v>
      </c>
      <c r="J66" s="17"/>
      <c r="K66" s="14">
        <v>32</v>
      </c>
      <c r="L66" s="15">
        <v>6650</v>
      </c>
      <c r="M66" s="3">
        <v>0.1</v>
      </c>
      <c r="N66" s="2">
        <v>3.82</v>
      </c>
      <c r="O66" s="2">
        <f t="shared" si="1"/>
        <v>38.199999999999996</v>
      </c>
      <c r="P66" s="2">
        <f t="shared" si="0"/>
        <v>0.38200000000000001</v>
      </c>
      <c r="Q66" s="2">
        <f t="shared" si="2"/>
        <v>0.19961944444444438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22200</v>
      </c>
      <c r="J67" s="17"/>
      <c r="K67" s="14">
        <v>33</v>
      </c>
      <c r="L67" s="15">
        <v>6610</v>
      </c>
      <c r="M67" s="3">
        <v>0.1</v>
      </c>
      <c r="N67" s="2">
        <v>3.81</v>
      </c>
      <c r="O67" s="2">
        <f t="shared" si="1"/>
        <v>38.1</v>
      </c>
      <c r="P67" s="2">
        <f t="shared" si="0"/>
        <v>0.38100000000000001</v>
      </c>
      <c r="Q67" s="2">
        <f t="shared" si="2"/>
        <v>0.2059777777777777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22300</v>
      </c>
      <c r="J68" s="17"/>
      <c r="K68" s="14">
        <v>34</v>
      </c>
      <c r="L68" s="15">
        <v>6570</v>
      </c>
      <c r="M68" s="3">
        <v>0.1</v>
      </c>
      <c r="N68" s="2">
        <v>3.81</v>
      </c>
      <c r="O68" s="2">
        <f t="shared" si="1"/>
        <v>38.1</v>
      </c>
      <c r="P68" s="2">
        <f t="shared" si="0"/>
        <v>0.38100000000000001</v>
      </c>
      <c r="Q68" s="2">
        <f t="shared" si="2"/>
        <v>0.2123277777777777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22300</v>
      </c>
      <c r="J69" s="17"/>
      <c r="K69" s="14">
        <v>35</v>
      </c>
      <c r="L69" s="15">
        <v>6520</v>
      </c>
      <c r="M69" s="3">
        <v>0.1</v>
      </c>
      <c r="N69" s="2">
        <v>3.81</v>
      </c>
      <c r="O69" s="2">
        <f t="shared" si="1"/>
        <v>38.1</v>
      </c>
      <c r="P69" s="2">
        <f t="shared" si="0"/>
        <v>0.38100000000000001</v>
      </c>
      <c r="Q69" s="2">
        <f t="shared" si="2"/>
        <v>0.21867777777777769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22300</v>
      </c>
      <c r="J70" s="17"/>
      <c r="K70" s="14">
        <v>36</v>
      </c>
      <c r="L70" s="15">
        <v>6480</v>
      </c>
      <c r="M70" s="3">
        <v>0.1</v>
      </c>
      <c r="N70" s="2">
        <v>3.81</v>
      </c>
      <c r="O70" s="2">
        <f t="shared" si="1"/>
        <v>38.1</v>
      </c>
      <c r="P70" s="2">
        <f t="shared" si="0"/>
        <v>0.38100000000000001</v>
      </c>
      <c r="Q70" s="2">
        <f t="shared" si="2"/>
        <v>0.22502777777777769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22300</v>
      </c>
      <c r="J71" s="17"/>
      <c r="K71" s="14">
        <v>37</v>
      </c>
      <c r="L71" s="15">
        <v>6440</v>
      </c>
      <c r="M71" s="3">
        <v>0.1</v>
      </c>
      <c r="N71" s="2">
        <v>3.83</v>
      </c>
      <c r="O71" s="2">
        <f t="shared" si="1"/>
        <v>38.299999999999997</v>
      </c>
      <c r="P71" s="2">
        <f t="shared" si="0"/>
        <v>0.38300000000000001</v>
      </c>
      <c r="Q71" s="2">
        <f t="shared" si="2"/>
        <v>0.23139444444444435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22300</v>
      </c>
      <c r="J72" s="17"/>
      <c r="K72" s="14">
        <v>38</v>
      </c>
      <c r="L72" s="15">
        <v>6400</v>
      </c>
      <c r="M72" s="3">
        <v>0.1</v>
      </c>
      <c r="N72" s="2">
        <v>3.81</v>
      </c>
      <c r="O72" s="2">
        <f t="shared" si="1"/>
        <v>38.1</v>
      </c>
      <c r="P72" s="2">
        <f t="shared" si="0"/>
        <v>0.38100000000000001</v>
      </c>
      <c r="Q72" s="2">
        <f t="shared" si="2"/>
        <v>0.23776111111111101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22300</v>
      </c>
      <c r="J73" s="17"/>
      <c r="K73" s="14">
        <v>39</v>
      </c>
      <c r="L73" s="15">
        <v>6360</v>
      </c>
      <c r="M73" s="3">
        <v>0.1</v>
      </c>
      <c r="N73" s="2">
        <v>3.8250000000000002</v>
      </c>
      <c r="O73" s="2">
        <f t="shared" si="1"/>
        <v>38.25</v>
      </c>
      <c r="P73" s="2">
        <f t="shared" si="0"/>
        <v>0.38250000000000006</v>
      </c>
      <c r="Q73" s="2">
        <f t="shared" si="2"/>
        <v>0.244123611111111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22400</v>
      </c>
      <c r="J74" s="17"/>
      <c r="K74" s="14">
        <v>40</v>
      </c>
      <c r="L74" s="15">
        <v>6320</v>
      </c>
      <c r="M74" s="3">
        <v>0.1</v>
      </c>
      <c r="N74" s="2">
        <v>3.81</v>
      </c>
      <c r="O74" s="2">
        <f t="shared" si="1"/>
        <v>38.1</v>
      </c>
      <c r="P74" s="2">
        <f t="shared" si="0"/>
        <v>0.38100000000000001</v>
      </c>
      <c r="Q74" s="2">
        <f t="shared" si="2"/>
        <v>0.25048611111111102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22400</v>
      </c>
      <c r="J75" s="17"/>
      <c r="K75" s="14">
        <v>41</v>
      </c>
      <c r="L75" s="15">
        <v>6280</v>
      </c>
      <c r="M75" s="3">
        <v>0.1</v>
      </c>
      <c r="N75" s="2">
        <v>3.8250000000000002</v>
      </c>
      <c r="O75" s="2">
        <f t="shared" si="1"/>
        <v>38.25</v>
      </c>
      <c r="P75" s="2">
        <f t="shared" si="0"/>
        <v>0.38250000000000006</v>
      </c>
      <c r="Q75" s="2">
        <f t="shared" si="2"/>
        <v>0.25684861111111101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22400</v>
      </c>
      <c r="J76" s="17"/>
      <c r="K76" s="14">
        <v>42</v>
      </c>
      <c r="L76" s="15">
        <v>6240</v>
      </c>
      <c r="M76" s="3">
        <v>0.1</v>
      </c>
      <c r="N76" s="2">
        <v>3.8149999999999999</v>
      </c>
      <c r="O76" s="2">
        <f t="shared" si="1"/>
        <v>38.15</v>
      </c>
      <c r="P76" s="2">
        <f t="shared" si="0"/>
        <v>0.38150000000000001</v>
      </c>
      <c r="Q76" s="2">
        <f t="shared" si="2"/>
        <v>0.2632152777777777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22400</v>
      </c>
      <c r="J77" s="17"/>
      <c r="K77" s="14">
        <v>43</v>
      </c>
      <c r="L77" s="15">
        <v>6200</v>
      </c>
      <c r="M77" s="3">
        <v>0.1</v>
      </c>
      <c r="N77" s="2">
        <v>3.8149999999999999</v>
      </c>
      <c r="O77" s="2">
        <f t="shared" si="1"/>
        <v>38.15</v>
      </c>
      <c r="P77" s="2">
        <f t="shared" si="0"/>
        <v>0.38150000000000001</v>
      </c>
      <c r="Q77" s="2">
        <f t="shared" si="2"/>
        <v>0.26957361111111106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22400</v>
      </c>
      <c r="J78" s="17"/>
      <c r="K78" s="14">
        <v>44</v>
      </c>
      <c r="L78" s="15">
        <v>6160</v>
      </c>
      <c r="M78" s="3">
        <v>0.1</v>
      </c>
      <c r="N78" s="2">
        <v>3.81</v>
      </c>
      <c r="O78" s="2">
        <f t="shared" si="1"/>
        <v>38.1</v>
      </c>
      <c r="P78" s="2">
        <f t="shared" si="0"/>
        <v>0.38100000000000001</v>
      </c>
      <c r="Q78" s="2">
        <f t="shared" si="2"/>
        <v>0.27592777777777772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22500</v>
      </c>
      <c r="J79" s="17"/>
      <c r="K79" s="14">
        <v>45</v>
      </c>
      <c r="L79" s="15">
        <v>6110</v>
      </c>
      <c r="M79" s="3">
        <v>0.1</v>
      </c>
      <c r="N79" s="2">
        <v>3.83</v>
      </c>
      <c r="O79" s="2">
        <f t="shared" si="1"/>
        <v>38.299999999999997</v>
      </c>
      <c r="P79" s="2">
        <f t="shared" si="0"/>
        <v>0.38300000000000001</v>
      </c>
      <c r="Q79" s="2">
        <f t="shared" si="2"/>
        <v>0.2822944444444444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22500</v>
      </c>
      <c r="J80" s="17"/>
      <c r="K80" s="14">
        <v>46</v>
      </c>
      <c r="L80" s="15">
        <v>6070</v>
      </c>
      <c r="M80" s="3">
        <v>0.1</v>
      </c>
      <c r="N80" s="2">
        <v>3.8250000000000002</v>
      </c>
      <c r="O80" s="2">
        <f t="shared" si="1"/>
        <v>38.25</v>
      </c>
      <c r="P80" s="2">
        <f t="shared" si="0"/>
        <v>0.38250000000000006</v>
      </c>
      <c r="Q80" s="2">
        <f t="shared" si="2"/>
        <v>0.28867361111111106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22500</v>
      </c>
      <c r="J81" s="17"/>
      <c r="K81" s="14">
        <v>47</v>
      </c>
      <c r="L81" s="15">
        <v>6030</v>
      </c>
      <c r="M81" s="3">
        <v>0.1</v>
      </c>
      <c r="N81" s="2">
        <v>3.83</v>
      </c>
      <c r="O81" s="2">
        <f t="shared" si="1"/>
        <v>38.299999999999997</v>
      </c>
      <c r="P81" s="2">
        <f t="shared" si="0"/>
        <v>0.38300000000000001</v>
      </c>
      <c r="Q81" s="2">
        <f t="shared" si="2"/>
        <v>0.29505277777777772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22500</v>
      </c>
      <c r="J82" s="17"/>
      <c r="K82" s="14">
        <v>48</v>
      </c>
      <c r="L82" s="15">
        <v>5990</v>
      </c>
      <c r="M82" s="3">
        <v>0.1</v>
      </c>
      <c r="N82" s="2">
        <v>3.835</v>
      </c>
      <c r="O82" s="2">
        <f t="shared" si="1"/>
        <v>38.349999999999994</v>
      </c>
      <c r="P82" s="2">
        <f t="shared" si="0"/>
        <v>0.38350000000000001</v>
      </c>
      <c r="Q82" s="2">
        <f t="shared" si="2"/>
        <v>0.30144027777777771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22600</v>
      </c>
      <c r="J83" s="17"/>
      <c r="K83" s="14">
        <v>49</v>
      </c>
      <c r="L83" s="15">
        <v>5950</v>
      </c>
      <c r="M83" s="3">
        <v>0.1</v>
      </c>
      <c r="N83" s="2">
        <v>3.83</v>
      </c>
      <c r="O83" s="2">
        <f t="shared" si="1"/>
        <v>38.299999999999997</v>
      </c>
      <c r="P83" s="2">
        <f t="shared" si="0"/>
        <v>0.38300000000000001</v>
      </c>
      <c r="Q83" s="2">
        <f t="shared" si="2"/>
        <v>0.3078277777777777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22600</v>
      </c>
      <c r="J84" s="17"/>
      <c r="K84" s="14">
        <v>50</v>
      </c>
      <c r="L84" s="15">
        <v>5910</v>
      </c>
      <c r="M84" s="3">
        <v>0.1</v>
      </c>
      <c r="N84" s="2">
        <v>3.84</v>
      </c>
      <c r="O84" s="2">
        <f t="shared" si="1"/>
        <v>38.4</v>
      </c>
      <c r="P84" s="2">
        <f t="shared" si="0"/>
        <v>0.38400000000000001</v>
      </c>
      <c r="Q84" s="2">
        <f t="shared" si="2"/>
        <v>0.31421944444444438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22600</v>
      </c>
      <c r="J85" s="17"/>
      <c r="K85" s="14">
        <v>51</v>
      </c>
      <c r="L85" s="15">
        <v>5870</v>
      </c>
      <c r="M85" s="3">
        <v>0.1</v>
      </c>
      <c r="N85" s="2">
        <v>3.83</v>
      </c>
      <c r="O85" s="2">
        <f t="shared" si="1"/>
        <v>38.299999999999997</v>
      </c>
      <c r="P85" s="2">
        <f t="shared" si="0"/>
        <v>0.38300000000000001</v>
      </c>
      <c r="Q85" s="2">
        <f t="shared" si="2"/>
        <v>0.32061111111111107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22600</v>
      </c>
      <c r="J86" s="17"/>
      <c r="K86" s="14">
        <v>52</v>
      </c>
      <c r="L86" s="15">
        <v>5830</v>
      </c>
      <c r="M86" s="3">
        <v>0.1</v>
      </c>
      <c r="N86" s="2">
        <v>3.84</v>
      </c>
      <c r="O86" s="2">
        <f t="shared" si="1"/>
        <v>38.4</v>
      </c>
      <c r="P86" s="2">
        <f t="shared" si="0"/>
        <v>0.38400000000000001</v>
      </c>
      <c r="Q86" s="2">
        <f t="shared" si="2"/>
        <v>0.32700277777777775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22600</v>
      </c>
      <c r="J87" s="17"/>
      <c r="K87" s="14">
        <v>53</v>
      </c>
      <c r="L87" s="15">
        <v>5790</v>
      </c>
      <c r="M87" s="3">
        <v>0.1</v>
      </c>
      <c r="N87" s="2">
        <v>3.835</v>
      </c>
      <c r="O87" s="2">
        <f t="shared" si="1"/>
        <v>38.349999999999994</v>
      </c>
      <c r="P87" s="2">
        <f t="shared" si="0"/>
        <v>0.38350000000000001</v>
      </c>
      <c r="Q87" s="2">
        <f t="shared" si="2"/>
        <v>0.33339861111111108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22700</v>
      </c>
      <c r="J88" s="17"/>
      <c r="K88" s="14">
        <v>54</v>
      </c>
      <c r="L88" s="15">
        <v>5750</v>
      </c>
      <c r="M88" s="3">
        <v>0.1</v>
      </c>
      <c r="N88" s="2">
        <v>3.85</v>
      </c>
      <c r="O88" s="2">
        <f t="shared" si="1"/>
        <v>38.5</v>
      </c>
      <c r="P88" s="2">
        <f t="shared" si="0"/>
        <v>0.38500000000000001</v>
      </c>
      <c r="Q88" s="2">
        <f t="shared" si="2"/>
        <v>0.33980277777777773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22700</v>
      </c>
      <c r="J89" s="17"/>
      <c r="K89" s="14">
        <v>55</v>
      </c>
      <c r="L89" s="15">
        <v>5710</v>
      </c>
      <c r="M89" s="3">
        <v>0.1</v>
      </c>
      <c r="N89" s="2">
        <v>3.84</v>
      </c>
      <c r="O89" s="2">
        <f t="shared" si="1"/>
        <v>38.4</v>
      </c>
      <c r="P89" s="2">
        <f t="shared" si="0"/>
        <v>0.38400000000000001</v>
      </c>
      <c r="Q89" s="2">
        <f t="shared" si="2"/>
        <v>0.34621111111111108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22700</v>
      </c>
      <c r="J90" s="17"/>
      <c r="K90" s="14">
        <v>56</v>
      </c>
      <c r="L90" s="15">
        <v>5670</v>
      </c>
      <c r="M90" s="3">
        <v>0.1</v>
      </c>
      <c r="N90" s="2">
        <v>3.84</v>
      </c>
      <c r="O90" s="2">
        <f t="shared" si="1"/>
        <v>38.4</v>
      </c>
      <c r="P90" s="2">
        <f t="shared" si="0"/>
        <v>0.38400000000000001</v>
      </c>
      <c r="Q90" s="2">
        <f t="shared" si="2"/>
        <v>0.3526111111111111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22700</v>
      </c>
      <c r="J91" s="17"/>
      <c r="K91" s="14">
        <v>57</v>
      </c>
      <c r="L91" s="15">
        <v>5630</v>
      </c>
      <c r="M91" s="3">
        <v>0.1</v>
      </c>
      <c r="N91" s="2">
        <v>3.8449999999999998</v>
      </c>
      <c r="O91" s="2">
        <f t="shared" si="1"/>
        <v>38.449999999999996</v>
      </c>
      <c r="P91" s="2">
        <f t="shared" si="0"/>
        <v>0.38450000000000001</v>
      </c>
      <c r="Q91" s="2">
        <f t="shared" si="2"/>
        <v>0.35901527777777775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22700</v>
      </c>
      <c r="J92" s="17"/>
      <c r="K92" s="14">
        <v>58</v>
      </c>
      <c r="L92" s="15">
        <v>5590</v>
      </c>
      <c r="M92" s="3">
        <v>0.1</v>
      </c>
      <c r="N92" s="2">
        <v>3.8250000000000002</v>
      </c>
      <c r="O92" s="2">
        <f t="shared" si="1"/>
        <v>38.25</v>
      </c>
      <c r="P92" s="2">
        <f t="shared" si="0"/>
        <v>0.38250000000000006</v>
      </c>
      <c r="Q92" s="2">
        <f t="shared" si="2"/>
        <v>0.36540694444444444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22800</v>
      </c>
      <c r="J93" s="17"/>
      <c r="K93" s="14">
        <v>59</v>
      </c>
      <c r="L93" s="15">
        <v>5550</v>
      </c>
      <c r="M93" s="3">
        <v>0.1</v>
      </c>
      <c r="N93" s="2">
        <v>3.84</v>
      </c>
      <c r="O93" s="2">
        <f t="shared" si="1"/>
        <v>38.4</v>
      </c>
      <c r="P93" s="2">
        <f t="shared" si="0"/>
        <v>0.38400000000000001</v>
      </c>
      <c r="Q93" s="2">
        <f t="shared" si="2"/>
        <v>0.37179444444444443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22800</v>
      </c>
      <c r="J94" s="17"/>
      <c r="K94" s="14">
        <v>60</v>
      </c>
      <c r="L94" s="15">
        <v>5510</v>
      </c>
      <c r="M94" s="3">
        <v>0.1</v>
      </c>
      <c r="N94" s="2">
        <v>3.85</v>
      </c>
      <c r="O94" s="2">
        <f t="shared" si="1"/>
        <v>38.5</v>
      </c>
      <c r="P94" s="2">
        <f t="shared" si="0"/>
        <v>0.38500000000000001</v>
      </c>
      <c r="Q94" s="2">
        <f t="shared" si="2"/>
        <v>0.37820277777777778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22800</v>
      </c>
      <c r="J95" s="17"/>
      <c r="K95" s="14">
        <v>61</v>
      </c>
      <c r="L95" s="15">
        <v>5470</v>
      </c>
      <c r="M95" s="3">
        <v>0.1</v>
      </c>
      <c r="N95" s="2">
        <v>3.86</v>
      </c>
      <c r="O95" s="2">
        <f t="shared" si="1"/>
        <v>38.599999999999994</v>
      </c>
      <c r="P95" s="2">
        <f t="shared" si="0"/>
        <v>0.38600000000000001</v>
      </c>
      <c r="Q95" s="2">
        <f t="shared" si="2"/>
        <v>0.38462777777777779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22800</v>
      </c>
      <c r="J96" s="17"/>
      <c r="K96" s="14">
        <v>62</v>
      </c>
      <c r="L96" s="15">
        <v>5430</v>
      </c>
      <c r="M96" s="3">
        <v>0.1</v>
      </c>
      <c r="N96" s="2">
        <v>3.86</v>
      </c>
      <c r="O96" s="2">
        <f t="shared" si="1"/>
        <v>38.599999999999994</v>
      </c>
      <c r="P96" s="2">
        <f t="shared" si="0"/>
        <v>0.38600000000000001</v>
      </c>
      <c r="Q96" s="2">
        <f t="shared" si="2"/>
        <v>0.39106111111111114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22800</v>
      </c>
      <c r="J97" s="17"/>
      <c r="K97" s="14">
        <v>63</v>
      </c>
      <c r="L97" s="15">
        <v>5390</v>
      </c>
      <c r="M97" s="3">
        <v>0.1</v>
      </c>
      <c r="N97" s="2">
        <v>3.875</v>
      </c>
      <c r="O97" s="2">
        <f t="shared" si="1"/>
        <v>38.75</v>
      </c>
      <c r="P97" s="2">
        <f t="shared" si="0"/>
        <v>0.38750000000000001</v>
      </c>
      <c r="Q97" s="2">
        <f t="shared" si="2"/>
        <v>0.39750694444444445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22900</v>
      </c>
      <c r="J98" s="17"/>
      <c r="K98" s="14">
        <v>64</v>
      </c>
      <c r="L98" s="15">
        <v>5360</v>
      </c>
      <c r="M98" s="3">
        <v>0.1</v>
      </c>
      <c r="N98" s="2">
        <v>3.875</v>
      </c>
      <c r="O98" s="2">
        <f t="shared" si="1"/>
        <v>38.75</v>
      </c>
      <c r="P98" s="2">
        <f t="shared" ref="P98:P161" si="4">M98*N98</f>
        <v>0.38750000000000001</v>
      </c>
      <c r="Q98" s="2">
        <f t="shared" si="2"/>
        <v>0.4039652777777778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22900</v>
      </c>
      <c r="J99" s="17"/>
      <c r="K99" s="14">
        <v>65</v>
      </c>
      <c r="L99" s="15">
        <v>5320</v>
      </c>
      <c r="M99" s="3">
        <v>0.1</v>
      </c>
      <c r="N99" s="2">
        <v>3.89</v>
      </c>
      <c r="O99" s="2">
        <f t="shared" ref="O99:O162" si="5">N99/M99</f>
        <v>38.9</v>
      </c>
      <c r="P99" s="2">
        <f t="shared" si="4"/>
        <v>0.38900000000000001</v>
      </c>
      <c r="Q99" s="2">
        <f t="shared" ref="Q99:Q162" si="6">AVERAGE(P99,P98)*(K99-K98)/60+Q98</f>
        <v>0.41043611111111111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22900</v>
      </c>
      <c r="J100" s="17"/>
      <c r="K100" s="14">
        <v>66</v>
      </c>
      <c r="L100" s="15">
        <v>5280</v>
      </c>
      <c r="M100" s="3">
        <v>0.1</v>
      </c>
      <c r="N100" s="2">
        <v>3.8866666666666667</v>
      </c>
      <c r="O100" s="2">
        <f t="shared" si="5"/>
        <v>38.866666666666667</v>
      </c>
      <c r="P100" s="2">
        <f t="shared" si="4"/>
        <v>0.38866666666666672</v>
      </c>
      <c r="Q100" s="2">
        <f t="shared" si="6"/>
        <v>0.41691666666666666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22900</v>
      </c>
      <c r="J101" s="17"/>
      <c r="K101" s="14">
        <v>67</v>
      </c>
      <c r="L101" s="15">
        <v>5240</v>
      </c>
      <c r="M101" s="3">
        <v>0.1</v>
      </c>
      <c r="N101" s="2">
        <v>3.89</v>
      </c>
      <c r="O101" s="2">
        <f t="shared" si="5"/>
        <v>38.9</v>
      </c>
      <c r="P101" s="2">
        <f t="shared" si="4"/>
        <v>0.38900000000000001</v>
      </c>
      <c r="Q101" s="2">
        <f t="shared" si="6"/>
        <v>0.4233972222222222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22900</v>
      </c>
      <c r="J102" s="17"/>
      <c r="K102" s="14">
        <v>68</v>
      </c>
      <c r="L102" s="15">
        <v>5200</v>
      </c>
      <c r="M102" s="3">
        <v>0.1</v>
      </c>
      <c r="N102" s="2">
        <v>3.8849999999999998</v>
      </c>
      <c r="O102" s="2">
        <f t="shared" si="5"/>
        <v>38.849999999999994</v>
      </c>
      <c r="P102" s="2">
        <f t="shared" si="4"/>
        <v>0.38850000000000001</v>
      </c>
      <c r="Q102" s="2">
        <f t="shared" si="6"/>
        <v>0.42987638888888885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22900</v>
      </c>
      <c r="J103" s="17"/>
      <c r="K103" s="14">
        <v>69</v>
      </c>
      <c r="L103" s="15">
        <v>5160</v>
      </c>
      <c r="M103" s="3">
        <v>0.1</v>
      </c>
      <c r="N103" s="2">
        <v>3.89</v>
      </c>
      <c r="O103" s="2">
        <f t="shared" si="5"/>
        <v>38.9</v>
      </c>
      <c r="P103" s="2">
        <f t="shared" si="4"/>
        <v>0.38900000000000001</v>
      </c>
      <c r="Q103" s="2">
        <f t="shared" si="6"/>
        <v>0.4363555555555555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23000</v>
      </c>
      <c r="J104" s="17"/>
      <c r="K104" s="14">
        <v>70</v>
      </c>
      <c r="L104" s="15">
        <v>5120</v>
      </c>
      <c r="M104" s="3">
        <v>0.1</v>
      </c>
      <c r="N104" s="2">
        <v>3.9050000000000002</v>
      </c>
      <c r="O104" s="2">
        <f t="shared" si="5"/>
        <v>39.049999999999997</v>
      </c>
      <c r="P104" s="2">
        <f t="shared" si="4"/>
        <v>0.39050000000000007</v>
      </c>
      <c r="Q104" s="2">
        <f t="shared" si="6"/>
        <v>0.44285138888888881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23000</v>
      </c>
      <c r="J105" s="17"/>
      <c r="K105" s="14">
        <v>71</v>
      </c>
      <c r="L105" s="15">
        <v>5080</v>
      </c>
      <c r="M105" s="3">
        <v>0.1</v>
      </c>
      <c r="N105" s="2">
        <v>3.895</v>
      </c>
      <c r="O105" s="2">
        <f t="shared" si="5"/>
        <v>38.949999999999996</v>
      </c>
      <c r="P105" s="2">
        <f t="shared" si="4"/>
        <v>0.38950000000000001</v>
      </c>
      <c r="Q105" s="2">
        <f t="shared" si="6"/>
        <v>0.44935138888888881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23000</v>
      </c>
      <c r="J106" s="17"/>
      <c r="K106" s="14">
        <v>72</v>
      </c>
      <c r="L106" s="15">
        <v>5040</v>
      </c>
      <c r="M106" s="3">
        <v>0.1</v>
      </c>
      <c r="N106" s="2">
        <v>3.89</v>
      </c>
      <c r="O106" s="2">
        <f t="shared" si="5"/>
        <v>38.9</v>
      </c>
      <c r="P106" s="2">
        <f t="shared" si="4"/>
        <v>0.38900000000000001</v>
      </c>
      <c r="Q106" s="2">
        <f t="shared" si="6"/>
        <v>0.45583888888888879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23000</v>
      </c>
      <c r="J107" s="17"/>
      <c r="K107" s="14">
        <v>73</v>
      </c>
      <c r="L107" s="15">
        <v>5000</v>
      </c>
      <c r="M107" s="3">
        <v>0.1</v>
      </c>
      <c r="N107" s="2">
        <v>3.895</v>
      </c>
      <c r="O107" s="2">
        <f t="shared" si="5"/>
        <v>38.949999999999996</v>
      </c>
      <c r="P107" s="2">
        <f t="shared" si="4"/>
        <v>0.38950000000000001</v>
      </c>
      <c r="Q107" s="2">
        <f t="shared" si="6"/>
        <v>0.46232638888888877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23000</v>
      </c>
      <c r="J108" s="17"/>
      <c r="K108" s="14">
        <v>74</v>
      </c>
      <c r="L108" s="15">
        <v>4960</v>
      </c>
      <c r="M108" s="3">
        <v>0.1</v>
      </c>
      <c r="N108" s="2">
        <v>3.9</v>
      </c>
      <c r="O108" s="2">
        <f t="shared" si="5"/>
        <v>39</v>
      </c>
      <c r="P108" s="2">
        <f t="shared" si="4"/>
        <v>0.39</v>
      </c>
      <c r="Q108" s="2">
        <f t="shared" si="6"/>
        <v>0.46882222222222208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23000</v>
      </c>
      <c r="J109" s="17"/>
      <c r="K109" s="14">
        <v>75</v>
      </c>
      <c r="L109" s="15">
        <v>4920</v>
      </c>
      <c r="M109" s="3">
        <v>0.1</v>
      </c>
      <c r="N109" s="2">
        <v>3.91</v>
      </c>
      <c r="O109" s="2">
        <f t="shared" si="5"/>
        <v>39.1</v>
      </c>
      <c r="P109" s="2">
        <f t="shared" si="4"/>
        <v>0.39100000000000001</v>
      </c>
      <c r="Q109" s="2">
        <f t="shared" si="6"/>
        <v>0.47533055555555542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23100</v>
      </c>
      <c r="J110" s="17"/>
      <c r="K110" s="14">
        <v>76</v>
      </c>
      <c r="L110" s="15">
        <v>4880</v>
      </c>
      <c r="M110" s="3">
        <v>0.1</v>
      </c>
      <c r="N110" s="2">
        <v>3.91</v>
      </c>
      <c r="O110" s="2">
        <f t="shared" si="5"/>
        <v>39.1</v>
      </c>
      <c r="P110" s="2">
        <f t="shared" si="4"/>
        <v>0.39100000000000001</v>
      </c>
      <c r="Q110" s="2">
        <f t="shared" si="6"/>
        <v>0.48184722222222209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23100</v>
      </c>
      <c r="J111" s="17"/>
      <c r="K111" s="14">
        <v>77</v>
      </c>
      <c r="L111" s="15">
        <v>4850</v>
      </c>
      <c r="M111" s="3">
        <v>0.1</v>
      </c>
      <c r="N111" s="2">
        <v>3.9</v>
      </c>
      <c r="O111" s="2">
        <f t="shared" si="5"/>
        <v>39</v>
      </c>
      <c r="P111" s="2">
        <f t="shared" si="4"/>
        <v>0.39</v>
      </c>
      <c r="Q111" s="2">
        <f t="shared" si="6"/>
        <v>0.48835555555555543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23100</v>
      </c>
      <c r="J112" s="17"/>
      <c r="K112" s="14">
        <v>78</v>
      </c>
      <c r="L112" s="15">
        <v>4810</v>
      </c>
      <c r="M112" s="3">
        <v>0.1</v>
      </c>
      <c r="N112" s="2">
        <v>3.9050000000000002</v>
      </c>
      <c r="O112" s="2">
        <f t="shared" si="5"/>
        <v>39.049999999999997</v>
      </c>
      <c r="P112" s="2">
        <f t="shared" si="4"/>
        <v>0.39050000000000007</v>
      </c>
      <c r="Q112" s="2">
        <f t="shared" si="6"/>
        <v>0.49485972222222208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23100</v>
      </c>
      <c r="J113" s="17"/>
      <c r="K113" s="14">
        <v>79</v>
      </c>
      <c r="L113" s="15">
        <v>4770</v>
      </c>
      <c r="M113" s="3">
        <v>0.1</v>
      </c>
      <c r="N113" s="2">
        <v>3.915</v>
      </c>
      <c r="O113" s="2">
        <f t="shared" si="5"/>
        <v>39.15</v>
      </c>
      <c r="P113" s="2">
        <f t="shared" si="4"/>
        <v>0.39150000000000001</v>
      </c>
      <c r="Q113" s="2">
        <f t="shared" si="6"/>
        <v>0.50137638888888869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23100</v>
      </c>
      <c r="J114" s="17"/>
      <c r="K114" s="14">
        <v>80</v>
      </c>
      <c r="L114" s="15">
        <v>4730</v>
      </c>
      <c r="M114" s="3">
        <v>0.1</v>
      </c>
      <c r="N114" s="2">
        <v>3.91</v>
      </c>
      <c r="O114" s="2">
        <f t="shared" si="5"/>
        <v>39.1</v>
      </c>
      <c r="P114" s="2">
        <f t="shared" si="4"/>
        <v>0.39100000000000001</v>
      </c>
      <c r="Q114" s="2">
        <f t="shared" si="6"/>
        <v>0.507897222222222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23200</v>
      </c>
      <c r="J115" s="17"/>
      <c r="K115" s="14">
        <v>81</v>
      </c>
      <c r="L115" s="15">
        <v>4700</v>
      </c>
      <c r="M115" s="3">
        <v>0.1</v>
      </c>
      <c r="N115" s="2">
        <v>3.92</v>
      </c>
      <c r="O115" s="2">
        <f t="shared" si="5"/>
        <v>39.199999999999996</v>
      </c>
      <c r="P115" s="2">
        <f t="shared" si="4"/>
        <v>0.39200000000000002</v>
      </c>
      <c r="Q115" s="2">
        <f t="shared" si="6"/>
        <v>0.514422222222222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23200</v>
      </c>
      <c r="J116" s="17"/>
      <c r="K116" s="14">
        <v>82</v>
      </c>
      <c r="L116" s="15">
        <v>4660</v>
      </c>
      <c r="M116" s="3">
        <v>0.1</v>
      </c>
      <c r="N116" s="2">
        <v>3.9400000000000004</v>
      </c>
      <c r="O116" s="2">
        <f t="shared" si="5"/>
        <v>39.4</v>
      </c>
      <c r="P116" s="2">
        <f t="shared" si="4"/>
        <v>0.39400000000000007</v>
      </c>
      <c r="Q116" s="2">
        <f t="shared" si="6"/>
        <v>0.52097222222222195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23200</v>
      </c>
      <c r="J117" s="17"/>
      <c r="K117" s="14">
        <v>83</v>
      </c>
      <c r="L117" s="15">
        <v>4620</v>
      </c>
      <c r="M117" s="3">
        <v>0.1</v>
      </c>
      <c r="N117" s="2">
        <v>3.9400000000000004</v>
      </c>
      <c r="O117" s="2">
        <f t="shared" si="5"/>
        <v>39.4</v>
      </c>
      <c r="P117" s="2">
        <f t="shared" si="4"/>
        <v>0.39400000000000007</v>
      </c>
      <c r="Q117" s="2">
        <f t="shared" si="6"/>
        <v>0.52753888888888867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23200</v>
      </c>
      <c r="J118" s="17"/>
      <c r="K118" s="14">
        <v>84</v>
      </c>
      <c r="L118" s="15">
        <v>4580</v>
      </c>
      <c r="M118" s="3">
        <v>0.1</v>
      </c>
      <c r="N118" s="2">
        <v>3.94</v>
      </c>
      <c r="O118" s="2">
        <f t="shared" si="5"/>
        <v>39.4</v>
      </c>
      <c r="P118" s="2">
        <f t="shared" si="4"/>
        <v>0.39400000000000002</v>
      </c>
      <c r="Q118" s="2">
        <f t="shared" si="6"/>
        <v>0.53410555555555539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23200</v>
      </c>
      <c r="J119" s="17"/>
      <c r="K119" s="14">
        <v>85</v>
      </c>
      <c r="L119" s="15">
        <v>4540</v>
      </c>
      <c r="M119" s="3">
        <v>0.1</v>
      </c>
      <c r="N119" s="2">
        <v>3.9550000000000001</v>
      </c>
      <c r="O119" s="2">
        <f t="shared" si="5"/>
        <v>39.549999999999997</v>
      </c>
      <c r="P119" s="2">
        <f t="shared" si="4"/>
        <v>0.39550000000000002</v>
      </c>
      <c r="Q119" s="2">
        <f t="shared" si="6"/>
        <v>0.54068472222222208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23200</v>
      </c>
      <c r="J120" s="17"/>
      <c r="K120" s="14">
        <v>86</v>
      </c>
      <c r="L120" s="15">
        <v>4500</v>
      </c>
      <c r="M120" s="3">
        <v>0.1</v>
      </c>
      <c r="N120" s="2">
        <v>3.98</v>
      </c>
      <c r="O120" s="2">
        <f t="shared" si="5"/>
        <v>39.799999999999997</v>
      </c>
      <c r="P120" s="2">
        <f t="shared" si="4"/>
        <v>0.39800000000000002</v>
      </c>
      <c r="Q120" s="2">
        <f t="shared" si="6"/>
        <v>0.5472972222222221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23300</v>
      </c>
      <c r="J121" s="17"/>
      <c r="K121" s="14">
        <v>87</v>
      </c>
      <c r="L121" s="15">
        <v>4470</v>
      </c>
      <c r="M121" s="3">
        <v>0.1</v>
      </c>
      <c r="N121" s="2">
        <v>3.98</v>
      </c>
      <c r="O121" s="2">
        <f t="shared" si="5"/>
        <v>39.799999999999997</v>
      </c>
      <c r="P121" s="2">
        <f t="shared" si="4"/>
        <v>0.39800000000000002</v>
      </c>
      <c r="Q121" s="2">
        <f t="shared" si="6"/>
        <v>0.55393055555555548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23300</v>
      </c>
      <c r="J122" s="17"/>
      <c r="K122" s="14">
        <v>88</v>
      </c>
      <c r="L122" s="15">
        <v>4430</v>
      </c>
      <c r="M122" s="3">
        <v>0.1</v>
      </c>
      <c r="N122" s="2">
        <v>4</v>
      </c>
      <c r="O122" s="2">
        <f t="shared" si="5"/>
        <v>40</v>
      </c>
      <c r="P122" s="2">
        <f t="shared" si="4"/>
        <v>0.4</v>
      </c>
      <c r="Q122" s="2">
        <f t="shared" si="6"/>
        <v>0.56058055555555553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23300</v>
      </c>
      <c r="J123" s="17"/>
      <c r="K123" s="14">
        <v>89</v>
      </c>
      <c r="L123" s="15">
        <v>4390</v>
      </c>
      <c r="M123" s="3">
        <v>0.1</v>
      </c>
      <c r="N123" s="2">
        <v>3.98</v>
      </c>
      <c r="O123" s="2">
        <f t="shared" si="5"/>
        <v>39.799999999999997</v>
      </c>
      <c r="P123" s="2">
        <f t="shared" si="4"/>
        <v>0.39800000000000002</v>
      </c>
      <c r="Q123" s="2">
        <f t="shared" si="6"/>
        <v>0.56723055555555557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23300</v>
      </c>
      <c r="J124" s="17"/>
      <c r="K124" s="14">
        <v>90</v>
      </c>
      <c r="L124" s="15">
        <v>4350</v>
      </c>
      <c r="M124" s="3">
        <v>0.1</v>
      </c>
      <c r="N124" s="2">
        <v>4.0199999999999996</v>
      </c>
      <c r="O124" s="2">
        <f t="shared" si="5"/>
        <v>40.199999999999996</v>
      </c>
      <c r="P124" s="2">
        <f t="shared" si="4"/>
        <v>0.40199999999999997</v>
      </c>
      <c r="Q124" s="2">
        <f t="shared" si="6"/>
        <v>0.57389722222222228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23300</v>
      </c>
      <c r="J125" s="17"/>
      <c r="K125" s="14">
        <v>91</v>
      </c>
      <c r="L125" s="15">
        <v>4310</v>
      </c>
      <c r="M125" s="3">
        <v>0.1</v>
      </c>
      <c r="N125" s="2">
        <v>4.0049999999999999</v>
      </c>
      <c r="O125" s="2">
        <f t="shared" si="5"/>
        <v>40.049999999999997</v>
      </c>
      <c r="P125" s="2">
        <f t="shared" si="4"/>
        <v>0.40050000000000002</v>
      </c>
      <c r="Q125" s="2">
        <f t="shared" si="6"/>
        <v>0.58058472222222224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23300</v>
      </c>
      <c r="J126" s="17"/>
      <c r="K126" s="14">
        <v>92</v>
      </c>
      <c r="L126" s="15">
        <v>4280</v>
      </c>
      <c r="M126" s="3">
        <v>0.1</v>
      </c>
      <c r="N126" s="2">
        <v>3.9750000000000001</v>
      </c>
      <c r="O126" s="2">
        <f t="shared" si="5"/>
        <v>39.75</v>
      </c>
      <c r="P126" s="2">
        <f t="shared" si="4"/>
        <v>0.39750000000000002</v>
      </c>
      <c r="Q126" s="2">
        <f t="shared" si="6"/>
        <v>0.58723472222222228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23300</v>
      </c>
      <c r="J127" s="17"/>
      <c r="K127" s="14">
        <v>93</v>
      </c>
      <c r="L127" s="15">
        <v>4240</v>
      </c>
      <c r="M127" s="3">
        <v>0.1</v>
      </c>
      <c r="N127" s="2">
        <v>3.9850000000000003</v>
      </c>
      <c r="O127" s="2">
        <f t="shared" si="5"/>
        <v>39.85</v>
      </c>
      <c r="P127" s="2">
        <f t="shared" si="4"/>
        <v>0.39850000000000008</v>
      </c>
      <c r="Q127" s="2">
        <f t="shared" si="6"/>
        <v>0.59386805555555566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23400</v>
      </c>
      <c r="J128" s="17"/>
      <c r="K128" s="14">
        <v>94</v>
      </c>
      <c r="L128" s="15">
        <v>4200</v>
      </c>
      <c r="M128" s="3">
        <v>0.1</v>
      </c>
      <c r="N128" s="2">
        <v>3.9850000000000003</v>
      </c>
      <c r="O128" s="2">
        <f t="shared" si="5"/>
        <v>39.85</v>
      </c>
      <c r="P128" s="2">
        <f t="shared" si="4"/>
        <v>0.39850000000000008</v>
      </c>
      <c r="Q128" s="2">
        <f t="shared" si="6"/>
        <v>0.60050972222222232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23400</v>
      </c>
      <c r="J129" s="17"/>
      <c r="K129" s="14">
        <v>95</v>
      </c>
      <c r="L129" s="15">
        <v>4160</v>
      </c>
      <c r="M129" s="3">
        <v>0.1</v>
      </c>
      <c r="N129" s="2">
        <v>4</v>
      </c>
      <c r="O129" s="2">
        <f t="shared" si="5"/>
        <v>40</v>
      </c>
      <c r="P129" s="2">
        <f t="shared" si="4"/>
        <v>0.4</v>
      </c>
      <c r="Q129" s="2">
        <f t="shared" si="6"/>
        <v>0.60716388888888895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23400</v>
      </c>
      <c r="J130" s="17"/>
      <c r="K130" s="14">
        <v>96</v>
      </c>
      <c r="L130" s="15">
        <v>4120</v>
      </c>
      <c r="M130" s="3">
        <v>0.1</v>
      </c>
      <c r="N130" s="2">
        <v>4.085</v>
      </c>
      <c r="O130" s="2">
        <f t="shared" si="5"/>
        <v>40.849999999999994</v>
      </c>
      <c r="P130" s="2">
        <f t="shared" si="4"/>
        <v>0.40850000000000003</v>
      </c>
      <c r="Q130" s="2">
        <f t="shared" si="6"/>
        <v>0.6139013888888889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23400</v>
      </c>
      <c r="J131" s="17"/>
      <c r="K131" s="14">
        <v>97</v>
      </c>
      <c r="L131" s="15">
        <v>4080</v>
      </c>
      <c r="M131" s="3">
        <v>0.1</v>
      </c>
      <c r="N131" s="2">
        <v>4.0549999999999997</v>
      </c>
      <c r="O131" s="2">
        <f t="shared" si="5"/>
        <v>40.549999999999997</v>
      </c>
      <c r="P131" s="2">
        <f t="shared" si="4"/>
        <v>0.40549999999999997</v>
      </c>
      <c r="Q131" s="2">
        <f t="shared" si="6"/>
        <v>0.62068472222222226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23400</v>
      </c>
      <c r="J132" s="17"/>
      <c r="K132" s="14">
        <v>98</v>
      </c>
      <c r="L132" s="15">
        <v>4050</v>
      </c>
      <c r="M132" s="3">
        <v>0.1</v>
      </c>
      <c r="N132" s="2">
        <v>4.09</v>
      </c>
      <c r="O132" s="2">
        <f t="shared" si="5"/>
        <v>40.9</v>
      </c>
      <c r="P132" s="2">
        <f t="shared" si="4"/>
        <v>0.40900000000000003</v>
      </c>
      <c r="Q132" s="2">
        <f t="shared" si="6"/>
        <v>0.62747222222222221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23400</v>
      </c>
      <c r="J133" s="17"/>
      <c r="K133" s="14">
        <v>99</v>
      </c>
      <c r="L133" s="15">
        <v>4010</v>
      </c>
      <c r="M133" s="3">
        <v>0.1</v>
      </c>
      <c r="N133" s="2">
        <v>4.0599999999999996</v>
      </c>
      <c r="O133" s="2">
        <f t="shared" si="5"/>
        <v>40.599999999999994</v>
      </c>
      <c r="P133" s="2">
        <f t="shared" si="4"/>
        <v>0.40599999999999997</v>
      </c>
      <c r="Q133" s="2">
        <f t="shared" si="6"/>
        <v>0.63426388888888885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23500</v>
      </c>
      <c r="J134" s="17"/>
      <c r="K134" s="14">
        <v>100</v>
      </c>
      <c r="L134" s="15">
        <v>3970</v>
      </c>
      <c r="M134" s="3">
        <v>0.1</v>
      </c>
      <c r="N134" s="2">
        <v>4.0750000000000002</v>
      </c>
      <c r="O134" s="2">
        <f t="shared" si="5"/>
        <v>40.75</v>
      </c>
      <c r="P134" s="2">
        <f t="shared" si="4"/>
        <v>0.40750000000000003</v>
      </c>
      <c r="Q134" s="2">
        <f t="shared" si="6"/>
        <v>0.64104305555555552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23500</v>
      </c>
      <c r="J135" s="17"/>
      <c r="K135" s="14">
        <v>101</v>
      </c>
      <c r="L135" s="15">
        <v>3930</v>
      </c>
      <c r="M135" s="3">
        <v>0.1</v>
      </c>
      <c r="N135" s="2">
        <v>4.0750000000000002</v>
      </c>
      <c r="O135" s="2">
        <f t="shared" si="5"/>
        <v>40.75</v>
      </c>
      <c r="P135" s="2">
        <f t="shared" si="4"/>
        <v>0.40750000000000003</v>
      </c>
      <c r="Q135" s="2">
        <f t="shared" si="6"/>
        <v>0.64783472222222216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23500</v>
      </c>
      <c r="J136" s="17"/>
      <c r="K136" s="14">
        <v>102</v>
      </c>
      <c r="L136" s="15">
        <v>3900</v>
      </c>
      <c r="M136" s="3">
        <v>0.1</v>
      </c>
      <c r="N136" s="2">
        <v>4.08</v>
      </c>
      <c r="O136" s="2">
        <f t="shared" si="5"/>
        <v>40.799999999999997</v>
      </c>
      <c r="P136" s="2">
        <f t="shared" si="4"/>
        <v>0.40800000000000003</v>
      </c>
      <c r="Q136" s="2">
        <f t="shared" si="6"/>
        <v>0.65463055555555549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23500</v>
      </c>
      <c r="J137" s="17"/>
      <c r="K137" s="14">
        <v>103</v>
      </c>
      <c r="L137" s="15">
        <v>3860</v>
      </c>
      <c r="M137" s="3">
        <v>0.1</v>
      </c>
      <c r="N137" s="2">
        <v>4.0750000000000002</v>
      </c>
      <c r="O137" s="2">
        <f t="shared" si="5"/>
        <v>40.75</v>
      </c>
      <c r="P137" s="2">
        <f t="shared" si="4"/>
        <v>0.40750000000000003</v>
      </c>
      <c r="Q137" s="2">
        <f t="shared" si="6"/>
        <v>0.66142638888888883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23500</v>
      </c>
      <c r="J138" s="17"/>
      <c r="K138" s="14">
        <v>104</v>
      </c>
      <c r="L138" s="15">
        <v>3820</v>
      </c>
      <c r="M138" s="3">
        <v>0.1</v>
      </c>
      <c r="N138" s="2">
        <v>4.0750000000000002</v>
      </c>
      <c r="O138" s="2">
        <f t="shared" si="5"/>
        <v>40.75</v>
      </c>
      <c r="P138" s="2">
        <f t="shared" si="4"/>
        <v>0.40750000000000003</v>
      </c>
      <c r="Q138" s="2">
        <f t="shared" si="6"/>
        <v>0.66821805555555547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23500</v>
      </c>
      <c r="J139" s="17"/>
      <c r="K139" s="14">
        <v>105</v>
      </c>
      <c r="L139" s="15">
        <v>3780</v>
      </c>
      <c r="M139" s="3">
        <v>0.1</v>
      </c>
      <c r="N139" s="2">
        <v>4.085</v>
      </c>
      <c r="O139" s="2">
        <f t="shared" si="5"/>
        <v>40.849999999999994</v>
      </c>
      <c r="P139" s="2">
        <f t="shared" si="4"/>
        <v>0.40850000000000003</v>
      </c>
      <c r="Q139" s="2">
        <f t="shared" si="6"/>
        <v>0.6750180555555555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23500</v>
      </c>
      <c r="J140" s="17"/>
      <c r="K140" s="14">
        <v>106</v>
      </c>
      <c r="L140" s="15">
        <v>3750</v>
      </c>
      <c r="M140" s="3">
        <v>0.1</v>
      </c>
      <c r="N140" s="2">
        <v>4.0949999999999998</v>
      </c>
      <c r="O140" s="2">
        <f t="shared" si="5"/>
        <v>40.949999999999996</v>
      </c>
      <c r="P140" s="2">
        <f t="shared" si="4"/>
        <v>0.40949999999999998</v>
      </c>
      <c r="Q140" s="2">
        <f t="shared" si="6"/>
        <v>0.68183472222222219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23600</v>
      </c>
      <c r="J141" s="17"/>
      <c r="K141" s="14">
        <v>107</v>
      </c>
      <c r="L141" s="15">
        <v>3710</v>
      </c>
      <c r="M141" s="3">
        <v>0.1</v>
      </c>
      <c r="N141" s="2">
        <v>4.1050000000000004</v>
      </c>
      <c r="O141" s="2">
        <f t="shared" si="5"/>
        <v>41.050000000000004</v>
      </c>
      <c r="P141" s="2">
        <f t="shared" si="4"/>
        <v>0.41050000000000009</v>
      </c>
      <c r="Q141" s="2">
        <f t="shared" si="6"/>
        <v>0.68866805555555555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23600</v>
      </c>
      <c r="J142" s="17"/>
      <c r="K142" s="14">
        <v>108</v>
      </c>
      <c r="L142" s="15">
        <v>3670</v>
      </c>
      <c r="M142" s="3">
        <v>0.1</v>
      </c>
      <c r="N142" s="2">
        <v>4.1100000000000003</v>
      </c>
      <c r="O142" s="2">
        <f t="shared" si="5"/>
        <v>41.1</v>
      </c>
      <c r="P142" s="2">
        <f t="shared" si="4"/>
        <v>0.41100000000000003</v>
      </c>
      <c r="Q142" s="2">
        <f t="shared" si="6"/>
        <v>0.69551388888888888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23600</v>
      </c>
      <c r="J143" s="17"/>
      <c r="K143" s="14">
        <v>109</v>
      </c>
      <c r="L143" s="15">
        <v>3630</v>
      </c>
      <c r="M143" s="3">
        <v>0.1</v>
      </c>
      <c r="N143" s="2">
        <v>4.1100000000000003</v>
      </c>
      <c r="O143" s="2">
        <f t="shared" si="5"/>
        <v>41.1</v>
      </c>
      <c r="P143" s="2">
        <f t="shared" si="4"/>
        <v>0.41100000000000003</v>
      </c>
      <c r="Q143" s="2">
        <f t="shared" si="6"/>
        <v>0.7023638888888889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23600</v>
      </c>
      <c r="J144" s="17"/>
      <c r="K144" s="14">
        <v>110</v>
      </c>
      <c r="L144" s="15">
        <v>3600</v>
      </c>
      <c r="M144" s="3">
        <v>0.1</v>
      </c>
      <c r="N144" s="2">
        <v>4.13</v>
      </c>
      <c r="O144" s="2">
        <f t="shared" si="5"/>
        <v>41.3</v>
      </c>
      <c r="P144" s="2">
        <f t="shared" si="4"/>
        <v>0.41300000000000003</v>
      </c>
      <c r="Q144" s="2">
        <f t="shared" si="6"/>
        <v>0.70923055555555559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23600</v>
      </c>
      <c r="J145" s="17"/>
      <c r="K145" s="14">
        <v>111</v>
      </c>
      <c r="L145" s="15">
        <v>3560</v>
      </c>
      <c r="M145" s="3">
        <v>0.1</v>
      </c>
      <c r="N145" s="2">
        <v>4.13</v>
      </c>
      <c r="O145" s="2">
        <f t="shared" si="5"/>
        <v>41.3</v>
      </c>
      <c r="P145" s="2">
        <f t="shared" si="4"/>
        <v>0.41300000000000003</v>
      </c>
      <c r="Q145" s="2">
        <f t="shared" si="6"/>
        <v>0.71611388888888894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23600</v>
      </c>
      <c r="J146" s="17"/>
      <c r="K146" s="14">
        <v>112</v>
      </c>
      <c r="L146" s="15">
        <v>3520</v>
      </c>
      <c r="M146" s="3">
        <v>0.1</v>
      </c>
      <c r="N146" s="2">
        <v>4.1449999999999996</v>
      </c>
      <c r="O146" s="2">
        <f t="shared" si="5"/>
        <v>41.449999999999996</v>
      </c>
      <c r="P146" s="2">
        <f t="shared" si="4"/>
        <v>0.41449999999999998</v>
      </c>
      <c r="Q146" s="2">
        <f t="shared" si="6"/>
        <v>0.72300972222222226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23600</v>
      </c>
      <c r="J147" s="17"/>
      <c r="K147" s="14">
        <v>113</v>
      </c>
      <c r="L147" s="15">
        <v>3480</v>
      </c>
      <c r="M147" s="3">
        <v>0.1</v>
      </c>
      <c r="N147" s="2">
        <v>4.1500000000000004</v>
      </c>
      <c r="O147" s="2">
        <f t="shared" si="5"/>
        <v>41.5</v>
      </c>
      <c r="P147" s="2">
        <f t="shared" si="4"/>
        <v>0.41500000000000004</v>
      </c>
      <c r="Q147" s="2">
        <f t="shared" si="6"/>
        <v>0.72992222222222225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23700</v>
      </c>
      <c r="J148" s="17"/>
      <c r="K148" s="14">
        <v>114</v>
      </c>
      <c r="L148" s="15">
        <v>3450</v>
      </c>
      <c r="M148" s="3">
        <v>0.1</v>
      </c>
      <c r="N148" s="2">
        <v>4.1500000000000004</v>
      </c>
      <c r="O148" s="2">
        <f t="shared" si="5"/>
        <v>41.5</v>
      </c>
      <c r="P148" s="2">
        <f t="shared" si="4"/>
        <v>0.41500000000000004</v>
      </c>
      <c r="Q148" s="2">
        <f t="shared" si="6"/>
        <v>0.73683888888888893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23700</v>
      </c>
      <c r="J149" s="17"/>
      <c r="K149" s="14">
        <v>115</v>
      </c>
      <c r="L149" s="15">
        <v>3410</v>
      </c>
      <c r="M149" s="3">
        <v>0.1</v>
      </c>
      <c r="N149" s="2">
        <v>4.1550000000000002</v>
      </c>
      <c r="O149" s="2">
        <f t="shared" si="5"/>
        <v>41.55</v>
      </c>
      <c r="P149" s="2">
        <f t="shared" si="4"/>
        <v>0.41550000000000004</v>
      </c>
      <c r="Q149" s="2">
        <f t="shared" si="6"/>
        <v>0.74375972222222231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23700</v>
      </c>
      <c r="J150" s="17"/>
      <c r="K150" s="14">
        <v>116</v>
      </c>
      <c r="L150" s="15">
        <v>3370</v>
      </c>
      <c r="M150" s="3">
        <v>0.1</v>
      </c>
      <c r="N150" s="2">
        <v>4.17</v>
      </c>
      <c r="O150" s="2">
        <f t="shared" si="5"/>
        <v>41.699999999999996</v>
      </c>
      <c r="P150" s="2">
        <f t="shared" si="4"/>
        <v>0.41700000000000004</v>
      </c>
      <c r="Q150" s="2">
        <f t="shared" si="6"/>
        <v>0.75069722222222235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23700</v>
      </c>
      <c r="J151" s="17"/>
      <c r="K151" s="14">
        <v>117</v>
      </c>
      <c r="L151" s="15">
        <v>3340</v>
      </c>
      <c r="M151" s="3">
        <v>0.1</v>
      </c>
      <c r="N151" s="2">
        <v>4.18</v>
      </c>
      <c r="O151" s="2">
        <f t="shared" si="5"/>
        <v>41.8</v>
      </c>
      <c r="P151" s="2">
        <f t="shared" si="4"/>
        <v>0.41799999999999998</v>
      </c>
      <c r="Q151" s="2">
        <f t="shared" si="6"/>
        <v>0.75765555555555564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23700</v>
      </c>
      <c r="J152" s="17"/>
      <c r="K152" s="14">
        <v>118</v>
      </c>
      <c r="L152" s="15">
        <v>3300</v>
      </c>
      <c r="M152" s="3">
        <v>0.1</v>
      </c>
      <c r="N152" s="2">
        <v>4.2</v>
      </c>
      <c r="O152" s="2">
        <f t="shared" si="5"/>
        <v>42</v>
      </c>
      <c r="P152" s="2">
        <f t="shared" si="4"/>
        <v>0.42000000000000004</v>
      </c>
      <c r="Q152" s="2">
        <f t="shared" si="6"/>
        <v>0.76463888888888898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23700</v>
      </c>
      <c r="J153" s="17"/>
      <c r="K153" s="14">
        <v>119</v>
      </c>
      <c r="L153" s="15">
        <v>3260</v>
      </c>
      <c r="M153" s="3">
        <v>0.1</v>
      </c>
      <c r="N153" s="2">
        <v>4.1950000000000003</v>
      </c>
      <c r="O153" s="2">
        <f t="shared" si="5"/>
        <v>41.95</v>
      </c>
      <c r="P153" s="2">
        <f t="shared" si="4"/>
        <v>0.41950000000000004</v>
      </c>
      <c r="Q153" s="2">
        <f t="shared" si="6"/>
        <v>0.77163472222222229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23700</v>
      </c>
      <c r="J154" s="17"/>
      <c r="K154" s="14">
        <v>120</v>
      </c>
      <c r="L154" s="15">
        <v>3230</v>
      </c>
      <c r="M154" s="3">
        <v>0.1</v>
      </c>
      <c r="N154" s="2">
        <v>4.2</v>
      </c>
      <c r="O154" s="2">
        <f t="shared" si="5"/>
        <v>42</v>
      </c>
      <c r="P154" s="2">
        <f t="shared" si="4"/>
        <v>0.42000000000000004</v>
      </c>
      <c r="Q154" s="2">
        <f t="shared" si="6"/>
        <v>0.7786305555555556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23800</v>
      </c>
      <c r="J155" s="17"/>
      <c r="K155" s="14">
        <v>121</v>
      </c>
      <c r="L155" s="15">
        <v>3190</v>
      </c>
      <c r="M155" s="3">
        <v>0.1</v>
      </c>
      <c r="N155" s="2">
        <v>4.2149999999999999</v>
      </c>
      <c r="O155" s="2">
        <f t="shared" si="5"/>
        <v>42.15</v>
      </c>
      <c r="P155" s="2">
        <f t="shared" si="4"/>
        <v>0.42149999999999999</v>
      </c>
      <c r="Q155" s="2">
        <f t="shared" si="6"/>
        <v>0.78564305555555558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23800</v>
      </c>
      <c r="J156" s="17"/>
      <c r="K156" s="14">
        <v>122</v>
      </c>
      <c r="L156" s="15">
        <v>3150</v>
      </c>
      <c r="M156" s="3">
        <v>0.1</v>
      </c>
      <c r="N156" s="2">
        <v>4.21</v>
      </c>
      <c r="O156" s="2">
        <f t="shared" si="5"/>
        <v>42.099999999999994</v>
      </c>
      <c r="P156" s="2">
        <f t="shared" si="4"/>
        <v>0.42100000000000004</v>
      </c>
      <c r="Q156" s="2">
        <f t="shared" si="6"/>
        <v>0.79266388888888895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23800</v>
      </c>
      <c r="J157" s="17"/>
      <c r="K157" s="14">
        <v>123</v>
      </c>
      <c r="L157" s="15">
        <v>3120</v>
      </c>
      <c r="M157" s="3">
        <v>0.1</v>
      </c>
      <c r="N157" s="2">
        <v>4.2350000000000003</v>
      </c>
      <c r="O157" s="2">
        <f t="shared" si="5"/>
        <v>42.35</v>
      </c>
      <c r="P157" s="2">
        <f t="shared" si="4"/>
        <v>0.42350000000000004</v>
      </c>
      <c r="Q157" s="2">
        <f t="shared" si="6"/>
        <v>0.79970138888888898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23800</v>
      </c>
      <c r="J158" s="17"/>
      <c r="K158" s="14">
        <v>124</v>
      </c>
      <c r="L158" s="15">
        <v>3080</v>
      </c>
      <c r="M158" s="3">
        <v>0.1</v>
      </c>
      <c r="N158" s="2">
        <v>4.3149999999999995</v>
      </c>
      <c r="O158" s="2">
        <f t="shared" si="5"/>
        <v>43.149999999999991</v>
      </c>
      <c r="P158" s="2">
        <f t="shared" si="4"/>
        <v>0.43149999999999999</v>
      </c>
      <c r="Q158" s="2">
        <f t="shared" si="6"/>
        <v>0.80682638888888902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23800</v>
      </c>
      <c r="J159" s="17"/>
      <c r="K159" s="14">
        <v>125</v>
      </c>
      <c r="L159" s="15">
        <v>3040</v>
      </c>
      <c r="M159" s="3">
        <v>0.1</v>
      </c>
      <c r="N159" s="2">
        <v>4.3049999999999997</v>
      </c>
      <c r="O159" s="2">
        <f t="shared" si="5"/>
        <v>43.05</v>
      </c>
      <c r="P159" s="2">
        <f t="shared" si="4"/>
        <v>0.43049999999999999</v>
      </c>
      <c r="Q159" s="2">
        <f t="shared" si="6"/>
        <v>0.81400972222222234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23800</v>
      </c>
      <c r="J160" s="17"/>
      <c r="K160" s="14">
        <v>126</v>
      </c>
      <c r="L160" s="15">
        <v>3010</v>
      </c>
      <c r="M160" s="3">
        <v>0.1</v>
      </c>
      <c r="N160" s="2">
        <v>4.3100000000000005</v>
      </c>
      <c r="O160" s="2">
        <f t="shared" si="5"/>
        <v>43.1</v>
      </c>
      <c r="P160" s="2">
        <f t="shared" si="4"/>
        <v>0.43100000000000005</v>
      </c>
      <c r="Q160" s="2">
        <f t="shared" si="6"/>
        <v>0.82118888888888897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23800</v>
      </c>
      <c r="J161" s="17"/>
      <c r="K161" s="14">
        <v>127</v>
      </c>
      <c r="L161" s="15">
        <v>2970</v>
      </c>
      <c r="M161" s="3">
        <v>0.1</v>
      </c>
      <c r="N161" s="2">
        <v>4.3149999999999995</v>
      </c>
      <c r="O161" s="2">
        <f t="shared" si="5"/>
        <v>43.149999999999991</v>
      </c>
      <c r="P161" s="2">
        <f t="shared" si="4"/>
        <v>0.43149999999999999</v>
      </c>
      <c r="Q161" s="2">
        <f t="shared" si="6"/>
        <v>0.82837638888888898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23800</v>
      </c>
      <c r="J162" s="17"/>
      <c r="K162" s="14">
        <v>128</v>
      </c>
      <c r="L162" s="15">
        <v>2930</v>
      </c>
      <c r="M162" s="3">
        <v>0.1</v>
      </c>
      <c r="N162" s="2">
        <v>4.3099999999999996</v>
      </c>
      <c r="O162" s="2">
        <f t="shared" si="5"/>
        <v>43.099999999999994</v>
      </c>
      <c r="P162" s="2">
        <f t="shared" ref="P162:P216" si="8">M162*N162</f>
        <v>0.43099999999999999</v>
      </c>
      <c r="Q162" s="2">
        <f t="shared" si="6"/>
        <v>0.83556388888888899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23900</v>
      </c>
      <c r="J163" s="17"/>
      <c r="K163" s="14">
        <v>129</v>
      </c>
      <c r="L163" s="15">
        <v>2900</v>
      </c>
      <c r="M163" s="3">
        <v>0.1</v>
      </c>
      <c r="N163" s="2">
        <v>4.33</v>
      </c>
      <c r="O163" s="2">
        <f t="shared" ref="O163:O216" si="9">N163/M163</f>
        <v>43.3</v>
      </c>
      <c r="P163" s="2">
        <f t="shared" si="8"/>
        <v>0.43300000000000005</v>
      </c>
      <c r="Q163" s="2">
        <f t="shared" ref="Q163:Q216" si="10">AVERAGE(P163,P162)*(K163-K162)/60+Q162</f>
        <v>0.84276388888888898</v>
      </c>
      <c r="R163" s="14">
        <f t="shared" ref="R163:R21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23900</v>
      </c>
      <c r="J164" s="17"/>
      <c r="K164" s="14">
        <v>130</v>
      </c>
      <c r="L164" s="15">
        <v>2860</v>
      </c>
      <c r="M164" s="3">
        <v>0.1</v>
      </c>
      <c r="N164" s="2">
        <v>4.32</v>
      </c>
      <c r="O164" s="2">
        <f t="shared" si="9"/>
        <v>43.2</v>
      </c>
      <c r="P164" s="2">
        <f t="shared" si="8"/>
        <v>0.43200000000000005</v>
      </c>
      <c r="Q164" s="2">
        <f t="shared" si="10"/>
        <v>0.84997222222222235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23900</v>
      </c>
      <c r="J165" s="17"/>
      <c r="K165" s="14">
        <v>131</v>
      </c>
      <c r="L165" s="15">
        <v>2830</v>
      </c>
      <c r="M165" s="3">
        <v>0.1</v>
      </c>
      <c r="N165" s="2">
        <v>4.34</v>
      </c>
      <c r="O165" s="2">
        <f t="shared" si="9"/>
        <v>43.4</v>
      </c>
      <c r="P165" s="2">
        <f t="shared" si="8"/>
        <v>0.434</v>
      </c>
      <c r="Q165" s="2">
        <f t="shared" si="10"/>
        <v>0.857188888888889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23900</v>
      </c>
      <c r="J166" s="17"/>
      <c r="K166" s="14">
        <v>132</v>
      </c>
      <c r="L166" s="15">
        <v>2790</v>
      </c>
      <c r="M166" s="3">
        <v>0.1</v>
      </c>
      <c r="N166" s="2">
        <v>4.34</v>
      </c>
      <c r="O166" s="2">
        <f t="shared" si="9"/>
        <v>43.4</v>
      </c>
      <c r="P166" s="2">
        <f t="shared" si="8"/>
        <v>0.434</v>
      </c>
      <c r="Q166" s="2">
        <f t="shared" si="10"/>
        <v>0.86442222222222231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23900</v>
      </c>
      <c r="J167" s="17"/>
      <c r="K167" s="14">
        <v>133</v>
      </c>
      <c r="L167" s="15">
        <v>2750</v>
      </c>
      <c r="M167" s="3">
        <v>0.1</v>
      </c>
      <c r="N167" s="2">
        <v>4.37</v>
      </c>
      <c r="O167" s="2">
        <f t="shared" si="9"/>
        <v>43.699999999999996</v>
      </c>
      <c r="P167" s="2">
        <f t="shared" si="8"/>
        <v>0.43700000000000006</v>
      </c>
      <c r="Q167" s="2">
        <f t="shared" si="10"/>
        <v>0.87168055555555568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23900</v>
      </c>
      <c r="J168" s="17"/>
      <c r="K168" s="14">
        <v>134</v>
      </c>
      <c r="L168" s="15">
        <v>2720</v>
      </c>
      <c r="M168" s="3">
        <v>0.1</v>
      </c>
      <c r="N168" s="2">
        <v>4.38</v>
      </c>
      <c r="O168" s="2">
        <f t="shared" si="9"/>
        <v>43.8</v>
      </c>
      <c r="P168" s="2">
        <f t="shared" si="8"/>
        <v>0.438</v>
      </c>
      <c r="Q168" s="2">
        <f t="shared" si="10"/>
        <v>0.87897222222222238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23900</v>
      </c>
      <c r="J169" s="17"/>
      <c r="K169" s="14">
        <v>135</v>
      </c>
      <c r="L169" s="15">
        <v>2680</v>
      </c>
      <c r="M169" s="3">
        <v>0.1</v>
      </c>
      <c r="N169" s="2">
        <v>4.3899999999999997</v>
      </c>
      <c r="O169" s="2">
        <f t="shared" si="9"/>
        <v>43.899999999999991</v>
      </c>
      <c r="P169" s="2">
        <f t="shared" si="8"/>
        <v>0.439</v>
      </c>
      <c r="Q169" s="2">
        <f t="shared" si="10"/>
        <v>0.88628055555555574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24000</v>
      </c>
      <c r="J170" s="17"/>
      <c r="K170" s="14">
        <v>136</v>
      </c>
      <c r="L170" s="15">
        <v>2640</v>
      </c>
      <c r="M170" s="3">
        <v>0.1</v>
      </c>
      <c r="N170" s="2">
        <v>4.4000000000000004</v>
      </c>
      <c r="O170" s="2">
        <f t="shared" si="9"/>
        <v>44</v>
      </c>
      <c r="P170" s="2">
        <f t="shared" si="8"/>
        <v>0.44000000000000006</v>
      </c>
      <c r="Q170" s="2">
        <f t="shared" si="10"/>
        <v>0.89360555555555576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24000</v>
      </c>
      <c r="J171" s="17"/>
      <c r="K171" s="14">
        <v>137</v>
      </c>
      <c r="L171" s="15">
        <v>2610</v>
      </c>
      <c r="M171" s="3">
        <v>0.1</v>
      </c>
      <c r="N171" s="2">
        <v>4.41</v>
      </c>
      <c r="O171" s="2">
        <f t="shared" si="9"/>
        <v>44.1</v>
      </c>
      <c r="P171" s="2">
        <f t="shared" si="8"/>
        <v>0.44100000000000006</v>
      </c>
      <c r="Q171" s="2">
        <f t="shared" si="10"/>
        <v>0.90094722222222245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24000</v>
      </c>
      <c r="J172" s="17"/>
      <c r="K172" s="14">
        <v>138</v>
      </c>
      <c r="L172" s="15">
        <v>2570</v>
      </c>
      <c r="M172" s="3">
        <v>0.1</v>
      </c>
      <c r="N172" s="2">
        <v>4.4249999999999998</v>
      </c>
      <c r="O172" s="2">
        <f t="shared" si="9"/>
        <v>44.249999999999993</v>
      </c>
      <c r="P172" s="2">
        <f t="shared" si="8"/>
        <v>0.4425</v>
      </c>
      <c r="Q172" s="2">
        <f t="shared" si="10"/>
        <v>0.9083097222222225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24000</v>
      </c>
      <c r="J173" s="17"/>
      <c r="K173" s="14">
        <v>139</v>
      </c>
      <c r="L173" s="15">
        <v>2540</v>
      </c>
      <c r="M173" s="3">
        <v>0.1</v>
      </c>
      <c r="N173" s="2">
        <v>4.43</v>
      </c>
      <c r="O173" s="2">
        <f t="shared" si="9"/>
        <v>44.3</v>
      </c>
      <c r="P173" s="2">
        <f t="shared" si="8"/>
        <v>0.443</v>
      </c>
      <c r="Q173" s="2">
        <f t="shared" si="10"/>
        <v>0.91568888888888922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24000</v>
      </c>
      <c r="J174" s="17"/>
      <c r="K174" s="14">
        <v>140</v>
      </c>
      <c r="L174" s="15">
        <v>2500</v>
      </c>
      <c r="M174" s="3">
        <v>0.1</v>
      </c>
      <c r="N174" s="2">
        <v>4.4550000000000001</v>
      </c>
      <c r="O174" s="2">
        <f t="shared" si="9"/>
        <v>44.55</v>
      </c>
      <c r="P174" s="2">
        <f t="shared" si="8"/>
        <v>0.44550000000000001</v>
      </c>
      <c r="Q174" s="2">
        <f t="shared" si="10"/>
        <v>0.92309305555555587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24000</v>
      </c>
      <c r="J175" s="17"/>
      <c r="K175" s="14">
        <v>141</v>
      </c>
      <c r="L175" s="15">
        <v>2460</v>
      </c>
      <c r="M175" s="3">
        <v>0.1</v>
      </c>
      <c r="N175" s="2">
        <v>4.4649999999999999</v>
      </c>
      <c r="O175" s="2">
        <f t="shared" si="9"/>
        <v>44.65</v>
      </c>
      <c r="P175" s="2">
        <f t="shared" si="8"/>
        <v>0.44650000000000001</v>
      </c>
      <c r="Q175" s="2">
        <f t="shared" si="10"/>
        <v>0.93052638888888917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24000</v>
      </c>
      <c r="J176" s="17"/>
      <c r="K176" s="14">
        <v>142</v>
      </c>
      <c r="L176" s="15">
        <v>2430</v>
      </c>
      <c r="M176" s="3">
        <v>0.1</v>
      </c>
      <c r="N176" s="2">
        <v>4.4800000000000004</v>
      </c>
      <c r="O176" s="2">
        <f t="shared" si="9"/>
        <v>44.800000000000004</v>
      </c>
      <c r="P176" s="2">
        <f t="shared" si="8"/>
        <v>0.44800000000000006</v>
      </c>
      <c r="Q176" s="2">
        <f t="shared" si="10"/>
        <v>0.93798055555555582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24000</v>
      </c>
      <c r="J177" s="17"/>
      <c r="K177" s="14">
        <v>143</v>
      </c>
      <c r="L177" s="15">
        <v>2390</v>
      </c>
      <c r="M177" s="3">
        <v>0.1</v>
      </c>
      <c r="N177" s="2">
        <v>4.49</v>
      </c>
      <c r="O177" s="2">
        <f t="shared" si="9"/>
        <v>44.9</v>
      </c>
      <c r="P177" s="2">
        <f t="shared" si="8"/>
        <v>0.44900000000000007</v>
      </c>
      <c r="Q177" s="2">
        <f t="shared" si="10"/>
        <v>0.94545555555555583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24000</v>
      </c>
      <c r="J178" s="17"/>
      <c r="K178" s="14">
        <v>144</v>
      </c>
      <c r="L178" s="15">
        <v>2360</v>
      </c>
      <c r="M178" s="3">
        <v>0.1</v>
      </c>
      <c r="N178" s="2">
        <v>4.5250000000000004</v>
      </c>
      <c r="O178" s="2">
        <f t="shared" si="9"/>
        <v>45.25</v>
      </c>
      <c r="P178" s="2">
        <f t="shared" si="8"/>
        <v>0.45250000000000007</v>
      </c>
      <c r="Q178" s="2">
        <f t="shared" si="10"/>
        <v>0.95296805555555586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24100</v>
      </c>
      <c r="J179" s="17"/>
      <c r="K179" s="14">
        <v>145</v>
      </c>
      <c r="L179" s="15">
        <v>2320</v>
      </c>
      <c r="M179" s="3">
        <v>0.1</v>
      </c>
      <c r="N179" s="2">
        <v>4.5250000000000004</v>
      </c>
      <c r="O179" s="2">
        <f t="shared" si="9"/>
        <v>45.25</v>
      </c>
      <c r="P179" s="2">
        <f t="shared" si="8"/>
        <v>0.45250000000000007</v>
      </c>
      <c r="Q179" s="2">
        <f t="shared" si="10"/>
        <v>0.96050972222222253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24100</v>
      </c>
      <c r="J180" s="17"/>
      <c r="K180" s="14">
        <v>146</v>
      </c>
      <c r="L180" s="15">
        <v>2290</v>
      </c>
      <c r="M180" s="3">
        <v>0.1</v>
      </c>
      <c r="N180" s="2">
        <v>4.54</v>
      </c>
      <c r="O180" s="2">
        <f t="shared" si="9"/>
        <v>45.4</v>
      </c>
      <c r="P180" s="2">
        <f t="shared" si="8"/>
        <v>0.45400000000000001</v>
      </c>
      <c r="Q180" s="2">
        <f t="shared" si="10"/>
        <v>0.96806388888888917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24100</v>
      </c>
      <c r="J181" s="17"/>
      <c r="K181" s="14">
        <v>147</v>
      </c>
      <c r="L181" s="15">
        <v>2250</v>
      </c>
      <c r="M181" s="3">
        <v>0.1</v>
      </c>
      <c r="N181" s="2">
        <v>4.55</v>
      </c>
      <c r="O181" s="2">
        <f t="shared" si="9"/>
        <v>45.499999999999993</v>
      </c>
      <c r="P181" s="2">
        <f t="shared" si="8"/>
        <v>0.45500000000000002</v>
      </c>
      <c r="Q181" s="2">
        <f t="shared" si="10"/>
        <v>0.97563888888888917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24100</v>
      </c>
      <c r="J182" s="17"/>
      <c r="K182" s="14">
        <v>148</v>
      </c>
      <c r="L182" s="15">
        <v>2220</v>
      </c>
      <c r="M182" s="3">
        <v>0.1</v>
      </c>
      <c r="N182" s="2">
        <v>4.59</v>
      </c>
      <c r="O182" s="2">
        <f t="shared" si="9"/>
        <v>45.9</v>
      </c>
      <c r="P182" s="2">
        <f t="shared" si="8"/>
        <v>0.45900000000000002</v>
      </c>
      <c r="Q182" s="2">
        <f t="shared" si="10"/>
        <v>0.98325555555555588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24100</v>
      </c>
      <c r="J183" s="17"/>
      <c r="K183" s="14">
        <v>149</v>
      </c>
      <c r="L183" s="15">
        <v>2180</v>
      </c>
      <c r="M183" s="3">
        <v>0.1</v>
      </c>
      <c r="N183" s="2">
        <v>4.5949999999999998</v>
      </c>
      <c r="O183" s="2">
        <f t="shared" si="9"/>
        <v>45.949999999999996</v>
      </c>
      <c r="P183" s="2">
        <f t="shared" si="8"/>
        <v>0.45950000000000002</v>
      </c>
      <c r="Q183" s="2">
        <f t="shared" si="10"/>
        <v>0.99090972222222251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24100</v>
      </c>
      <c r="J184" s="17"/>
      <c r="K184" s="14">
        <v>150</v>
      </c>
      <c r="L184" s="15">
        <v>2140</v>
      </c>
      <c r="M184" s="3">
        <v>0.1</v>
      </c>
      <c r="N184" s="2">
        <v>4.625</v>
      </c>
      <c r="O184" s="2">
        <f t="shared" si="9"/>
        <v>46.25</v>
      </c>
      <c r="P184" s="2">
        <f t="shared" si="8"/>
        <v>0.46250000000000002</v>
      </c>
      <c r="Q184" s="2">
        <f t="shared" si="10"/>
        <v>0.99859305555555589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24100</v>
      </c>
      <c r="J185" s="17"/>
      <c r="K185" s="14">
        <v>151</v>
      </c>
      <c r="L185" s="15">
        <v>2110</v>
      </c>
      <c r="M185" s="3">
        <v>0.1</v>
      </c>
      <c r="N185" s="2">
        <v>4.6349999999999998</v>
      </c>
      <c r="O185" s="2">
        <f t="shared" si="9"/>
        <v>46.349999999999994</v>
      </c>
      <c r="P185" s="2">
        <f t="shared" si="8"/>
        <v>0.46350000000000002</v>
      </c>
      <c r="Q185" s="2">
        <f t="shared" si="10"/>
        <v>1.0063097222222226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24100</v>
      </c>
      <c r="J186" s="17"/>
      <c r="K186" s="14">
        <v>152</v>
      </c>
      <c r="L186" s="15">
        <v>2070</v>
      </c>
      <c r="M186" s="3">
        <v>0.1</v>
      </c>
      <c r="N186" s="2">
        <v>4.6550000000000002</v>
      </c>
      <c r="O186" s="2">
        <f t="shared" si="9"/>
        <v>46.55</v>
      </c>
      <c r="P186" s="2">
        <f t="shared" si="8"/>
        <v>0.46550000000000002</v>
      </c>
      <c r="Q186" s="2">
        <f t="shared" si="10"/>
        <v>1.0140513888888893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24100</v>
      </c>
      <c r="J187" s="17"/>
      <c r="K187" s="14">
        <v>153</v>
      </c>
      <c r="L187" s="15">
        <v>2040</v>
      </c>
      <c r="M187" s="3">
        <v>0.1</v>
      </c>
      <c r="N187" s="2">
        <v>4.6749999999999998</v>
      </c>
      <c r="O187" s="2">
        <f t="shared" si="9"/>
        <v>46.749999999999993</v>
      </c>
      <c r="P187" s="2">
        <f t="shared" si="8"/>
        <v>0.46750000000000003</v>
      </c>
      <c r="Q187" s="2">
        <f t="shared" si="10"/>
        <v>1.0218263888888894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24200</v>
      </c>
      <c r="J188" s="17"/>
      <c r="K188" s="14">
        <v>154</v>
      </c>
      <c r="L188" s="15">
        <v>2000</v>
      </c>
      <c r="M188" s="3">
        <v>0.1</v>
      </c>
      <c r="N188" s="2">
        <v>4.7149999999999999</v>
      </c>
      <c r="O188" s="2">
        <f t="shared" si="9"/>
        <v>47.15</v>
      </c>
      <c r="P188" s="2">
        <f t="shared" si="8"/>
        <v>0.47150000000000003</v>
      </c>
      <c r="Q188" s="2">
        <f t="shared" si="10"/>
        <v>1.0296513888888894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24200</v>
      </c>
      <c r="J189" s="17"/>
      <c r="K189" s="14">
        <v>155</v>
      </c>
      <c r="L189" s="15">
        <v>1965</v>
      </c>
      <c r="M189" s="3">
        <v>0.1</v>
      </c>
      <c r="N189" s="2">
        <v>4.7350000000000003</v>
      </c>
      <c r="O189" s="2">
        <f t="shared" si="9"/>
        <v>47.35</v>
      </c>
      <c r="P189" s="2">
        <f t="shared" si="8"/>
        <v>0.47350000000000003</v>
      </c>
      <c r="Q189" s="2">
        <f t="shared" si="10"/>
        <v>1.0375263888888895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24200</v>
      </c>
      <c r="J190" s="17"/>
      <c r="K190" s="14">
        <v>156</v>
      </c>
      <c r="L190" s="15">
        <v>1930</v>
      </c>
      <c r="M190" s="3">
        <v>0.1</v>
      </c>
      <c r="N190" s="2">
        <v>4.7549999999999999</v>
      </c>
      <c r="O190" s="2">
        <f t="shared" si="9"/>
        <v>47.55</v>
      </c>
      <c r="P190" s="2">
        <f t="shared" si="8"/>
        <v>0.47550000000000003</v>
      </c>
      <c r="Q190" s="2">
        <f t="shared" si="10"/>
        <v>1.0454347222222229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24200</v>
      </c>
      <c r="J191" s="17"/>
      <c r="K191" s="14">
        <v>157</v>
      </c>
      <c r="L191" s="15">
        <v>1895</v>
      </c>
      <c r="M191" s="3">
        <v>0.1</v>
      </c>
      <c r="N191" s="2">
        <v>4.7699999999999996</v>
      </c>
      <c r="O191" s="2">
        <f t="shared" si="9"/>
        <v>47.699999999999996</v>
      </c>
      <c r="P191" s="2">
        <f t="shared" si="8"/>
        <v>0.47699999999999998</v>
      </c>
      <c r="Q191" s="2">
        <f t="shared" si="10"/>
        <v>1.0533722222222228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24200</v>
      </c>
      <c r="J192" s="17"/>
      <c r="K192" s="14">
        <v>158</v>
      </c>
      <c r="L192" s="15">
        <v>1860</v>
      </c>
      <c r="M192" s="3">
        <v>0.1</v>
      </c>
      <c r="N192" s="2">
        <v>4.79</v>
      </c>
      <c r="O192" s="2">
        <f t="shared" si="9"/>
        <v>47.9</v>
      </c>
      <c r="P192" s="2">
        <f t="shared" si="8"/>
        <v>0.47900000000000004</v>
      </c>
      <c r="Q192" s="2">
        <f t="shared" si="10"/>
        <v>1.0613388888888895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24200</v>
      </c>
      <c r="J193" s="17"/>
      <c r="K193" s="14">
        <v>159</v>
      </c>
      <c r="L193" s="15">
        <v>1823</v>
      </c>
      <c r="M193" s="3">
        <v>0.1</v>
      </c>
      <c r="N193" s="2">
        <v>4.8099999999999996</v>
      </c>
      <c r="O193" s="2">
        <f t="shared" si="9"/>
        <v>48.099999999999994</v>
      </c>
      <c r="P193" s="2">
        <f t="shared" si="8"/>
        <v>0.48099999999999998</v>
      </c>
      <c r="Q193" s="2">
        <f t="shared" si="10"/>
        <v>1.0693388888888895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24200</v>
      </c>
      <c r="J194" s="17"/>
      <c r="K194" s="14">
        <v>160</v>
      </c>
      <c r="L194" s="15">
        <v>1788</v>
      </c>
      <c r="M194" s="3">
        <v>0.1</v>
      </c>
      <c r="N194" s="2">
        <v>4.835</v>
      </c>
      <c r="O194" s="2">
        <f t="shared" si="9"/>
        <v>48.349999999999994</v>
      </c>
      <c r="P194" s="2">
        <f t="shared" si="8"/>
        <v>0.48350000000000004</v>
      </c>
      <c r="Q194" s="2">
        <f t="shared" si="10"/>
        <v>1.0773763888888894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24200</v>
      </c>
      <c r="J195" s="17"/>
      <c r="K195" s="14">
        <v>161</v>
      </c>
      <c r="L195" s="15">
        <v>1753</v>
      </c>
      <c r="M195" s="3">
        <v>0.1</v>
      </c>
      <c r="N195" s="2">
        <v>4.8600000000000003</v>
      </c>
      <c r="O195" s="2">
        <f t="shared" si="9"/>
        <v>48.6</v>
      </c>
      <c r="P195" s="2">
        <f t="shared" si="8"/>
        <v>0.48600000000000004</v>
      </c>
      <c r="Q195" s="2">
        <f t="shared" si="10"/>
        <v>1.0854555555555561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24200</v>
      </c>
      <c r="J196" s="17"/>
      <c r="K196" s="14">
        <v>162</v>
      </c>
      <c r="L196" s="15">
        <v>1717</v>
      </c>
      <c r="M196" s="3">
        <v>0.1</v>
      </c>
      <c r="N196" s="2">
        <v>4.8849999999999998</v>
      </c>
      <c r="O196" s="2">
        <f t="shared" si="9"/>
        <v>48.849999999999994</v>
      </c>
      <c r="P196" s="2">
        <f t="shared" si="8"/>
        <v>0.48849999999999999</v>
      </c>
      <c r="Q196" s="2">
        <f t="shared" si="10"/>
        <v>1.0935763888888894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24200</v>
      </c>
      <c r="J197" s="17"/>
      <c r="K197" s="14">
        <v>163</v>
      </c>
      <c r="L197" s="15">
        <v>1682</v>
      </c>
      <c r="M197" s="3">
        <v>0.1</v>
      </c>
      <c r="N197" s="2">
        <v>4.9000000000000004</v>
      </c>
      <c r="O197" s="2">
        <f t="shared" si="9"/>
        <v>49</v>
      </c>
      <c r="P197" s="2">
        <f t="shared" si="8"/>
        <v>0.49000000000000005</v>
      </c>
      <c r="Q197" s="2">
        <f t="shared" si="10"/>
        <v>1.1017305555555561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24300</v>
      </c>
      <c r="J198" s="17"/>
      <c r="K198" s="14">
        <v>164</v>
      </c>
      <c r="L198" s="15">
        <v>1647</v>
      </c>
      <c r="M198" s="3">
        <v>0.1</v>
      </c>
      <c r="N198" s="2">
        <v>4.93</v>
      </c>
      <c r="O198" s="2">
        <f t="shared" si="9"/>
        <v>49.3</v>
      </c>
      <c r="P198" s="2">
        <f t="shared" si="8"/>
        <v>0.49299999999999999</v>
      </c>
      <c r="Q198" s="2">
        <f t="shared" si="10"/>
        <v>1.1099222222222227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24300</v>
      </c>
      <c r="J199" s="17"/>
      <c r="K199" s="14">
        <v>165</v>
      </c>
      <c r="L199" s="15">
        <v>1610</v>
      </c>
      <c r="M199" s="3">
        <v>0.1</v>
      </c>
      <c r="N199" s="2">
        <v>4.9749999999999996</v>
      </c>
      <c r="O199" s="2">
        <f t="shared" si="9"/>
        <v>49.749999999999993</v>
      </c>
      <c r="P199" s="2">
        <f t="shared" si="8"/>
        <v>0.4975</v>
      </c>
      <c r="Q199" s="2">
        <f t="shared" si="10"/>
        <v>1.1181763888888894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24300</v>
      </c>
      <c r="J200" s="17"/>
      <c r="K200" s="14">
        <v>166</v>
      </c>
      <c r="L200" s="15">
        <v>1576</v>
      </c>
      <c r="M200" s="3">
        <v>0.1</v>
      </c>
      <c r="N200" s="2">
        <v>5</v>
      </c>
      <c r="O200" s="2">
        <f t="shared" si="9"/>
        <v>50</v>
      </c>
      <c r="P200" s="2">
        <f t="shared" si="8"/>
        <v>0.5</v>
      </c>
      <c r="Q200" s="2">
        <f t="shared" si="10"/>
        <v>1.1264888888888893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24300</v>
      </c>
      <c r="J201" s="17"/>
      <c r="K201" s="14">
        <v>167</v>
      </c>
      <c r="L201" s="15">
        <v>1540</v>
      </c>
      <c r="M201" s="3">
        <v>0.1</v>
      </c>
      <c r="N201" s="2">
        <v>5.01</v>
      </c>
      <c r="O201" s="2">
        <f t="shared" si="9"/>
        <v>50.099999999999994</v>
      </c>
      <c r="P201" s="2">
        <f t="shared" si="8"/>
        <v>0.501</v>
      </c>
      <c r="Q201" s="2">
        <f t="shared" si="10"/>
        <v>1.134830555555556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24300</v>
      </c>
      <c r="J202" s="17"/>
      <c r="K202" s="14">
        <v>168</v>
      </c>
      <c r="L202" s="15">
        <v>1505</v>
      </c>
      <c r="M202" s="3">
        <v>0.1</v>
      </c>
      <c r="N202" s="2">
        <v>5.0549999999999997</v>
      </c>
      <c r="O202" s="2">
        <f t="shared" si="9"/>
        <v>50.55</v>
      </c>
      <c r="P202" s="2">
        <f t="shared" si="8"/>
        <v>0.50549999999999995</v>
      </c>
      <c r="Q202" s="2">
        <f t="shared" si="10"/>
        <v>1.143218055555556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24300</v>
      </c>
      <c r="J203" s="17"/>
      <c r="K203" s="14">
        <v>169</v>
      </c>
      <c r="L203" s="15">
        <v>1470</v>
      </c>
      <c r="M203" s="3">
        <v>0.1</v>
      </c>
      <c r="N203" s="2">
        <v>5.085</v>
      </c>
      <c r="O203" s="2">
        <f t="shared" si="9"/>
        <v>50.849999999999994</v>
      </c>
      <c r="P203" s="2">
        <f t="shared" si="8"/>
        <v>0.50850000000000006</v>
      </c>
      <c r="Q203" s="2">
        <f t="shared" si="10"/>
        <v>1.1516680555555561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24300</v>
      </c>
      <c r="J204" s="17"/>
      <c r="K204" s="14">
        <v>170</v>
      </c>
      <c r="L204" s="15">
        <v>1435</v>
      </c>
      <c r="M204" s="3">
        <v>0.1</v>
      </c>
      <c r="N204" s="2">
        <v>5.1100000000000003</v>
      </c>
      <c r="O204" s="2">
        <f t="shared" si="9"/>
        <v>51.1</v>
      </c>
      <c r="P204" s="2">
        <f t="shared" si="8"/>
        <v>0.51100000000000001</v>
      </c>
      <c r="Q204" s="2">
        <f t="shared" si="10"/>
        <v>1.1601638888888894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24300</v>
      </c>
      <c r="J205" s="17"/>
      <c r="K205" s="14">
        <v>171</v>
      </c>
      <c r="L205" s="15">
        <v>1400</v>
      </c>
      <c r="M205" s="3">
        <v>0.1</v>
      </c>
      <c r="N205" s="2">
        <v>5.1550000000000002</v>
      </c>
      <c r="O205" s="2">
        <f t="shared" si="9"/>
        <v>51.55</v>
      </c>
      <c r="P205" s="2">
        <f t="shared" si="8"/>
        <v>0.51550000000000007</v>
      </c>
      <c r="Q205" s="2">
        <f t="shared" si="10"/>
        <v>1.1687180555555561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24300</v>
      </c>
      <c r="J206" s="17"/>
      <c r="K206" s="14">
        <v>172</v>
      </c>
      <c r="L206" s="15">
        <v>1364</v>
      </c>
      <c r="M206" s="3">
        <v>0.1</v>
      </c>
      <c r="N206" s="2">
        <v>5.1950000000000003</v>
      </c>
      <c r="O206" s="2">
        <f t="shared" si="9"/>
        <v>51.95</v>
      </c>
      <c r="P206" s="2">
        <f t="shared" si="8"/>
        <v>0.51950000000000007</v>
      </c>
      <c r="Q206" s="2">
        <f t="shared" si="10"/>
        <v>1.1773430555555562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24300</v>
      </c>
      <c r="J207" s="17"/>
      <c r="K207" s="14">
        <v>173</v>
      </c>
      <c r="L207" s="15">
        <v>1329</v>
      </c>
      <c r="M207" s="3">
        <v>0.1</v>
      </c>
      <c r="N207" s="2">
        <v>5.2450000000000001</v>
      </c>
      <c r="O207" s="2">
        <f t="shared" si="9"/>
        <v>52.449999999999996</v>
      </c>
      <c r="P207" s="2">
        <f t="shared" si="8"/>
        <v>0.52450000000000008</v>
      </c>
      <c r="Q207" s="2">
        <f t="shared" si="10"/>
        <v>1.1860430555555561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24400</v>
      </c>
      <c r="J208" s="17"/>
      <c r="K208" s="14">
        <v>174</v>
      </c>
      <c r="L208" s="15">
        <v>1294</v>
      </c>
      <c r="M208" s="3">
        <v>0.1</v>
      </c>
      <c r="N208" s="2">
        <v>5.2750000000000004</v>
      </c>
      <c r="O208" s="2">
        <f t="shared" si="9"/>
        <v>52.75</v>
      </c>
      <c r="P208" s="2">
        <f t="shared" si="8"/>
        <v>0.52750000000000008</v>
      </c>
      <c r="Q208" s="2">
        <f t="shared" si="10"/>
        <v>1.1948097222222227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24400</v>
      </c>
      <c r="J209" s="17"/>
      <c r="K209" s="14">
        <v>175</v>
      </c>
      <c r="L209" s="15">
        <v>1258</v>
      </c>
      <c r="M209" s="3">
        <v>0.1</v>
      </c>
      <c r="N209" s="2">
        <v>5.33</v>
      </c>
      <c r="O209" s="2">
        <f t="shared" si="9"/>
        <v>53.3</v>
      </c>
      <c r="P209" s="2">
        <f t="shared" si="8"/>
        <v>0.53300000000000003</v>
      </c>
      <c r="Q209" s="2">
        <f t="shared" si="10"/>
        <v>1.2036472222222228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24400</v>
      </c>
      <c r="J210" s="17"/>
      <c r="K210" s="14">
        <v>176</v>
      </c>
      <c r="L210" s="15">
        <v>1224</v>
      </c>
      <c r="M210" s="3">
        <v>0.1</v>
      </c>
      <c r="N210" s="2">
        <v>5.39</v>
      </c>
      <c r="O210" s="2">
        <f t="shared" si="9"/>
        <v>53.899999999999991</v>
      </c>
      <c r="P210" s="2">
        <f t="shared" si="8"/>
        <v>0.53900000000000003</v>
      </c>
      <c r="Q210" s="2">
        <f t="shared" si="10"/>
        <v>1.212580555555556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24400</v>
      </c>
      <c r="J211" s="17"/>
      <c r="K211" s="14">
        <v>177</v>
      </c>
      <c r="L211" s="15">
        <v>1189</v>
      </c>
      <c r="M211" s="3">
        <v>0.1</v>
      </c>
      <c r="N211" s="2">
        <v>5.4249999999999998</v>
      </c>
      <c r="O211" s="2">
        <f t="shared" si="9"/>
        <v>54.249999999999993</v>
      </c>
      <c r="P211" s="2">
        <f t="shared" si="8"/>
        <v>0.54249999999999998</v>
      </c>
      <c r="Q211" s="2">
        <f t="shared" si="10"/>
        <v>1.2215930555555561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24400</v>
      </c>
      <c r="J212" s="17"/>
      <c r="K212" s="14">
        <v>178</v>
      </c>
      <c r="L212" s="15">
        <v>1154</v>
      </c>
      <c r="M212" s="3">
        <v>0.1</v>
      </c>
      <c r="N212" s="2">
        <v>5.4850000000000003</v>
      </c>
      <c r="O212" s="2">
        <f t="shared" si="9"/>
        <v>54.85</v>
      </c>
      <c r="P212" s="2">
        <f t="shared" si="8"/>
        <v>0.5485000000000001</v>
      </c>
      <c r="Q212" s="2">
        <f t="shared" si="10"/>
        <v>1.2306847222222228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24400</v>
      </c>
      <c r="J213" s="17"/>
      <c r="K213" s="14">
        <v>179</v>
      </c>
      <c r="L213" s="15">
        <v>1119</v>
      </c>
      <c r="M213" s="3">
        <v>0.1</v>
      </c>
      <c r="N213" s="2">
        <v>5.54</v>
      </c>
      <c r="O213" s="2">
        <f t="shared" si="9"/>
        <v>55.4</v>
      </c>
      <c r="P213" s="2">
        <f t="shared" si="8"/>
        <v>0.55400000000000005</v>
      </c>
      <c r="Q213" s="2">
        <f t="shared" si="10"/>
        <v>1.2398722222222227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24400</v>
      </c>
      <c r="J214" s="17"/>
      <c r="K214" s="14">
        <v>180</v>
      </c>
      <c r="L214" s="15">
        <v>1084</v>
      </c>
      <c r="M214" s="3">
        <v>0.1</v>
      </c>
      <c r="N214" s="2">
        <v>5.6050000000000004</v>
      </c>
      <c r="O214" s="2">
        <f t="shared" si="9"/>
        <v>56.050000000000004</v>
      </c>
      <c r="P214" s="2">
        <f t="shared" si="8"/>
        <v>0.56050000000000011</v>
      </c>
      <c r="Q214" s="2">
        <f t="shared" si="10"/>
        <v>1.2491597222222226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24400</v>
      </c>
      <c r="J215" s="17"/>
      <c r="K215" s="14">
        <v>181</v>
      </c>
      <c r="L215" s="15">
        <v>1049</v>
      </c>
      <c r="M215" s="3">
        <v>0.1</v>
      </c>
      <c r="N215" s="2">
        <v>5.6733333333333329</v>
      </c>
      <c r="O215" s="2">
        <f t="shared" si="9"/>
        <v>56.733333333333327</v>
      </c>
      <c r="P215" s="2">
        <f t="shared" si="8"/>
        <v>0.56733333333333336</v>
      </c>
      <c r="Q215" s="2">
        <f t="shared" si="10"/>
        <v>1.2585583333333337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24400</v>
      </c>
      <c r="J216" s="17"/>
      <c r="K216" s="14">
        <v>182</v>
      </c>
      <c r="L216" s="15">
        <v>1014</v>
      </c>
      <c r="M216" s="3">
        <v>0.1</v>
      </c>
      <c r="N216" s="2">
        <v>5.7450000000000001</v>
      </c>
      <c r="O216" s="2">
        <f t="shared" si="9"/>
        <v>57.449999999999996</v>
      </c>
      <c r="P216" s="2">
        <f t="shared" si="8"/>
        <v>0.57450000000000001</v>
      </c>
      <c r="Q216" s="2">
        <f t="shared" si="10"/>
        <v>1.2680736111111115</v>
      </c>
      <c r="R216" s="14">
        <f t="shared" si="11"/>
        <v>1089</v>
      </c>
    </row>
    <row r="217" spans="2:18" ht="19.899999999999999" customHeight="1" x14ac:dyDescent="0.2">
      <c r="B217" s="17"/>
      <c r="C217" s="2"/>
      <c r="E217" s="14"/>
      <c r="J217" s="17"/>
      <c r="K217" s="2"/>
      <c r="M217" s="3"/>
      <c r="N217" s="2"/>
      <c r="O217" s="2"/>
      <c r="P217" s="2"/>
      <c r="Q217" s="2"/>
      <c r="R217" s="14"/>
    </row>
    <row r="218" spans="2:18" ht="19.899999999999999" customHeight="1" x14ac:dyDescent="0.2">
      <c r="B218" s="17"/>
      <c r="C218" s="2"/>
      <c r="E218" s="14"/>
      <c r="J218" s="17"/>
      <c r="K218" s="2"/>
      <c r="M218" s="3"/>
      <c r="N218" s="2"/>
      <c r="O218" s="2"/>
      <c r="P218" s="2"/>
      <c r="Q218" s="2"/>
      <c r="R218" s="14"/>
    </row>
    <row r="219" spans="2:18" ht="19.899999999999999" customHeight="1" x14ac:dyDescent="0.2">
      <c r="B219" s="17"/>
      <c r="C219" s="2"/>
      <c r="E219" s="14"/>
      <c r="J219" s="17"/>
      <c r="K219" s="2"/>
      <c r="M219" s="3"/>
      <c r="N219" s="2"/>
      <c r="O219" s="2"/>
      <c r="P219" s="2"/>
      <c r="Q219" s="2"/>
      <c r="R219" s="14"/>
    </row>
    <row r="220" spans="2:18" ht="19.899999999999999" customHeight="1" x14ac:dyDescent="0.2">
      <c r="B220" s="17"/>
      <c r="C220" s="2"/>
      <c r="E220" s="14"/>
      <c r="J220" s="17"/>
      <c r="K220" s="2"/>
      <c r="M220" s="3"/>
      <c r="N220" s="2"/>
      <c r="O220" s="2"/>
      <c r="P220" s="2"/>
      <c r="Q220" s="2"/>
      <c r="R220" s="14"/>
    </row>
    <row r="221" spans="2:18" ht="19.899999999999999" customHeight="1" x14ac:dyDescent="0.2">
      <c r="B221" s="17"/>
      <c r="C221" s="2"/>
      <c r="E221" s="14"/>
      <c r="J221" s="17"/>
      <c r="K221" s="2"/>
      <c r="M221" s="3"/>
      <c r="N221" s="2"/>
      <c r="O221" s="2"/>
      <c r="P221" s="2"/>
      <c r="Q221" s="2"/>
      <c r="R221" s="14"/>
    </row>
    <row r="222" spans="2:18" ht="19.899999999999999" customHeight="1" x14ac:dyDescent="0.2">
      <c r="B222" s="17"/>
      <c r="C222" s="2"/>
      <c r="E222" s="14"/>
      <c r="J222" s="17"/>
      <c r="K222" s="2"/>
      <c r="M222" s="3"/>
      <c r="N222" s="2"/>
      <c r="O222" s="2"/>
      <c r="P222" s="2"/>
      <c r="Q222" s="2"/>
      <c r="R222" s="14"/>
    </row>
    <row r="223" spans="2:18" ht="19.899999999999999" customHeight="1" x14ac:dyDescent="0.2">
      <c r="B223" s="17"/>
      <c r="C223" s="2"/>
      <c r="E223" s="14"/>
      <c r="J223" s="17"/>
      <c r="K223" s="2"/>
      <c r="M223" s="3"/>
      <c r="N223" s="2"/>
      <c r="O223" s="2"/>
      <c r="P223" s="2"/>
      <c r="Q223" s="2"/>
      <c r="R223" s="14"/>
    </row>
    <row r="224" spans="2:18" ht="19.899999999999999" customHeight="1" x14ac:dyDescent="0.2">
      <c r="B224" s="17"/>
      <c r="C224" s="2"/>
      <c r="E224" s="14"/>
      <c r="J224" s="17"/>
      <c r="K224" s="2"/>
      <c r="M224" s="3"/>
      <c r="N224" s="2"/>
      <c r="O224" s="2"/>
      <c r="P224" s="2"/>
      <c r="Q224" s="2"/>
      <c r="R224" s="14"/>
    </row>
    <row r="225" spans="2:18" ht="19.899999999999999" customHeight="1" x14ac:dyDescent="0.2">
      <c r="B225" s="17"/>
      <c r="C225" s="2"/>
      <c r="E225" s="14"/>
      <c r="J225" s="17"/>
      <c r="K225" s="2"/>
      <c r="M225" s="3"/>
      <c r="N225" s="2"/>
      <c r="O225" s="2"/>
      <c r="P225" s="2"/>
      <c r="Q225" s="2"/>
      <c r="R225" s="14"/>
    </row>
    <row r="226" spans="2:18" ht="19.899999999999999" customHeight="1" x14ac:dyDescent="0.2">
      <c r="B226" s="17"/>
      <c r="C226" s="2"/>
      <c r="E226" s="14"/>
      <c r="J226" s="17"/>
      <c r="K226" s="2"/>
      <c r="M226" s="3"/>
      <c r="N226" s="2"/>
      <c r="O226" s="2"/>
      <c r="P226" s="2"/>
      <c r="Q226" s="2"/>
      <c r="R226" s="14"/>
    </row>
    <row r="227" spans="2:18" ht="19.899999999999999" customHeight="1" x14ac:dyDescent="0.2">
      <c r="B227" s="17"/>
      <c r="C227" s="2"/>
      <c r="E227" s="14"/>
      <c r="J227" s="17"/>
      <c r="K227" s="2"/>
      <c r="M227" s="3"/>
      <c r="N227" s="2"/>
      <c r="O227" s="2"/>
      <c r="P227" s="2"/>
      <c r="Q227" s="2"/>
      <c r="R227" s="14"/>
    </row>
    <row r="228" spans="2:18" ht="19.899999999999999" customHeight="1" x14ac:dyDescent="0.2">
      <c r="B228" s="17"/>
      <c r="C228" s="2"/>
      <c r="E228" s="14"/>
      <c r="J228" s="17"/>
      <c r="K228" s="2"/>
      <c r="M228" s="3"/>
      <c r="N228" s="2"/>
      <c r="O228" s="2"/>
      <c r="P228" s="2"/>
      <c r="Q228" s="2"/>
      <c r="R228" s="14"/>
    </row>
    <row r="229" spans="2:18" ht="19.899999999999999" customHeight="1" x14ac:dyDescent="0.2">
      <c r="B229" s="17"/>
      <c r="C229" s="2"/>
      <c r="E229" s="14"/>
      <c r="J229" s="17"/>
      <c r="K229" s="2"/>
      <c r="M229" s="3"/>
      <c r="N229" s="2"/>
      <c r="O229" s="2"/>
      <c r="P229" s="2"/>
      <c r="Q229" s="2"/>
      <c r="R229" s="14"/>
    </row>
    <row r="230" spans="2:18" ht="19.899999999999999" customHeight="1" x14ac:dyDescent="0.2">
      <c r="B230" s="17"/>
      <c r="C230" s="2"/>
      <c r="E230" s="14"/>
      <c r="J230" s="17"/>
      <c r="K230" s="2"/>
      <c r="M230" s="3"/>
      <c r="N230" s="2"/>
      <c r="O230" s="2"/>
      <c r="P230" s="2"/>
      <c r="Q230" s="2"/>
      <c r="R230" s="14"/>
    </row>
    <row r="231" spans="2:18" ht="19.899999999999999" customHeight="1" x14ac:dyDescent="0.2">
      <c r="B231" s="17"/>
      <c r="C231" s="2"/>
      <c r="E231" s="14"/>
      <c r="J231" s="17"/>
      <c r="K231" s="2"/>
      <c r="M231" s="3"/>
      <c r="N231" s="2"/>
      <c r="O231" s="2"/>
      <c r="P231" s="2"/>
      <c r="Q231" s="2"/>
      <c r="R231" s="14"/>
    </row>
    <row r="232" spans="2:18" ht="19.899999999999999" customHeight="1" x14ac:dyDescent="0.2">
      <c r="B232" s="17"/>
      <c r="C232" s="2"/>
      <c r="E232" s="14"/>
      <c r="J232" s="17"/>
      <c r="K232" s="2"/>
      <c r="M232" s="3"/>
      <c r="N232" s="2"/>
      <c r="O232" s="2"/>
      <c r="P232" s="2"/>
      <c r="Q232" s="2"/>
      <c r="R232" s="14"/>
    </row>
    <row r="233" spans="2:18" ht="19.899999999999999" customHeight="1" x14ac:dyDescent="0.2">
      <c r="B233" s="17"/>
      <c r="C233" s="2"/>
      <c r="E233" s="14"/>
      <c r="J233" s="17"/>
      <c r="K233" s="2"/>
      <c r="M233" s="3"/>
      <c r="N233" s="2"/>
      <c r="O233" s="2"/>
      <c r="P233" s="2"/>
      <c r="Q233" s="2"/>
      <c r="R233" s="14"/>
    </row>
    <row r="234" spans="2:18" ht="19.899999999999999" customHeight="1" x14ac:dyDescent="0.2">
      <c r="B234" s="17"/>
      <c r="C234" s="2"/>
      <c r="E234" s="14"/>
      <c r="J234" s="17"/>
      <c r="K234" s="2"/>
      <c r="M234" s="3"/>
      <c r="N234" s="2"/>
      <c r="O234" s="2"/>
      <c r="P234" s="2"/>
      <c r="Q234" s="2"/>
      <c r="R234" s="14"/>
    </row>
    <row r="235" spans="2:18" ht="19.899999999999999" customHeight="1" x14ac:dyDescent="0.2">
      <c r="B235" s="17"/>
      <c r="C235" s="2"/>
      <c r="E235" s="14"/>
      <c r="J235" s="17"/>
      <c r="K235" s="2"/>
      <c r="M235" s="3"/>
      <c r="N235" s="2"/>
      <c r="O235" s="2"/>
      <c r="P235" s="2"/>
      <c r="Q235" s="2"/>
      <c r="R235" s="14"/>
    </row>
    <row r="236" spans="2:18" ht="19.899999999999999" customHeight="1" x14ac:dyDescent="0.2">
      <c r="B236" s="17"/>
      <c r="C236" s="2"/>
      <c r="E236" s="14"/>
      <c r="J236" s="17"/>
      <c r="K236" s="2"/>
      <c r="M236" s="3"/>
      <c r="N236" s="2"/>
      <c r="O236" s="2"/>
      <c r="P236" s="2"/>
      <c r="Q236" s="2"/>
      <c r="R236" s="14"/>
    </row>
    <row r="237" spans="2:18" ht="19.899999999999999" customHeight="1" x14ac:dyDescent="0.2">
      <c r="B237" s="17"/>
      <c r="C237" s="2"/>
      <c r="E237" s="14"/>
      <c r="J237" s="17"/>
      <c r="K237" s="2"/>
      <c r="M237" s="3"/>
      <c r="N237" s="2"/>
      <c r="O237" s="2"/>
      <c r="P237" s="2"/>
      <c r="Q237" s="2"/>
      <c r="R237" s="14"/>
    </row>
    <row r="238" spans="2:18" ht="19.899999999999999" customHeight="1" x14ac:dyDescent="0.2">
      <c r="B238" s="17"/>
      <c r="C238" s="2"/>
      <c r="E238" s="14"/>
      <c r="J238" s="17"/>
      <c r="K238" s="2"/>
      <c r="M238" s="3"/>
      <c r="N238" s="2"/>
      <c r="O238" s="2"/>
      <c r="P238" s="2"/>
      <c r="Q238" s="2"/>
      <c r="R238" s="14"/>
    </row>
    <row r="239" spans="2:18" ht="19.899999999999999" customHeight="1" x14ac:dyDescent="0.2">
      <c r="B239" s="17"/>
      <c r="C239" s="2"/>
      <c r="E239" s="14"/>
      <c r="J239" s="17"/>
      <c r="K239" s="2"/>
      <c r="M239" s="3"/>
      <c r="N239" s="2"/>
      <c r="O239" s="2"/>
      <c r="P239" s="2"/>
      <c r="Q239" s="2"/>
      <c r="R239" s="14"/>
    </row>
    <row r="240" spans="2:18" ht="19.899999999999999" customHeight="1" x14ac:dyDescent="0.2">
      <c r="B240" s="17"/>
      <c r="C240" s="2"/>
      <c r="E240" s="14"/>
      <c r="J240" s="17"/>
      <c r="K240" s="2"/>
      <c r="M240" s="3"/>
      <c r="N240" s="2"/>
      <c r="O240" s="2"/>
      <c r="P240" s="2"/>
      <c r="Q240" s="2"/>
      <c r="R240" s="14"/>
    </row>
    <row r="241" spans="2:18" ht="19.899999999999999" customHeight="1" x14ac:dyDescent="0.2">
      <c r="B241" s="17"/>
      <c r="C241" s="2"/>
      <c r="E241" s="14"/>
      <c r="J241" s="17"/>
      <c r="K241" s="2"/>
      <c r="M241" s="3"/>
      <c r="N241" s="2"/>
      <c r="O241" s="2"/>
      <c r="P241" s="2"/>
      <c r="Q241" s="2"/>
      <c r="R241" s="14"/>
    </row>
    <row r="242" spans="2:18" ht="19.899999999999999" customHeight="1" x14ac:dyDescent="0.2">
      <c r="B242" s="17"/>
      <c r="C242" s="2"/>
      <c r="E242" s="14"/>
      <c r="J242" s="17"/>
      <c r="K242" s="2"/>
      <c r="M242" s="3"/>
      <c r="N242" s="2"/>
      <c r="O242" s="2"/>
      <c r="P242" s="2"/>
      <c r="Q242" s="2"/>
      <c r="R242" s="14"/>
    </row>
    <row r="243" spans="2:18" ht="19.899999999999999" customHeight="1" x14ac:dyDescent="0.2">
      <c r="B243" s="17"/>
      <c r="C243" s="2"/>
      <c r="E243" s="14"/>
      <c r="J243" s="17"/>
      <c r="K243" s="2"/>
      <c r="M243" s="3"/>
      <c r="N243" s="2"/>
      <c r="O243" s="2"/>
      <c r="P243" s="2"/>
      <c r="Q243" s="2"/>
      <c r="R243" s="14"/>
    </row>
    <row r="244" spans="2:18" ht="19.899999999999999" customHeight="1" x14ac:dyDescent="0.2">
      <c r="B244" s="17"/>
      <c r="C244" s="2"/>
      <c r="E244" s="14"/>
      <c r="J244" s="17"/>
      <c r="K244" s="2"/>
      <c r="M244" s="3"/>
      <c r="N244" s="2"/>
      <c r="O244" s="2"/>
      <c r="P244" s="2"/>
      <c r="Q244" s="2"/>
      <c r="R244" s="14"/>
    </row>
    <row r="245" spans="2:18" ht="19.899999999999999" customHeight="1" x14ac:dyDescent="0.2">
      <c r="B245" s="17"/>
      <c r="C245" s="2"/>
      <c r="E245" s="14"/>
      <c r="J245" s="17"/>
      <c r="K245" s="2"/>
      <c r="M245" s="3"/>
      <c r="N245" s="2"/>
      <c r="O245" s="2"/>
      <c r="P245" s="2"/>
      <c r="Q245" s="2"/>
      <c r="R245" s="14"/>
    </row>
    <row r="246" spans="2:18" ht="19.899999999999999" customHeight="1" x14ac:dyDescent="0.2">
      <c r="B246" s="17"/>
      <c r="C246" s="2"/>
      <c r="E246" s="14"/>
      <c r="J246" s="17"/>
      <c r="K246" s="2"/>
      <c r="M246" s="3"/>
      <c r="N246" s="2"/>
      <c r="O246" s="2"/>
      <c r="P246" s="2"/>
      <c r="Q246" s="2"/>
      <c r="R246" s="14"/>
    </row>
    <row r="247" spans="2:18" ht="19.899999999999999" customHeight="1" x14ac:dyDescent="0.2">
      <c r="B247" s="17"/>
      <c r="C247" s="2"/>
      <c r="E247" s="14"/>
      <c r="J247" s="17"/>
      <c r="K247" s="2"/>
      <c r="M247" s="3"/>
      <c r="N247" s="2"/>
      <c r="O247" s="2"/>
      <c r="P247" s="2"/>
      <c r="Q247" s="2"/>
      <c r="R247" s="14"/>
    </row>
    <row r="248" spans="2:18" ht="19.899999999999999" customHeight="1" x14ac:dyDescent="0.2">
      <c r="B248" s="17"/>
      <c r="C248" s="2"/>
      <c r="E248" s="14"/>
      <c r="J248" s="17"/>
      <c r="K248" s="2"/>
      <c r="M248" s="3"/>
      <c r="N248" s="2"/>
      <c r="O248" s="2"/>
      <c r="P248" s="2"/>
      <c r="Q248" s="2"/>
      <c r="R248" s="14"/>
    </row>
    <row r="249" spans="2:18" ht="19.899999999999999" customHeight="1" x14ac:dyDescent="0.2">
      <c r="B249" s="17"/>
      <c r="C249" s="2"/>
      <c r="E249" s="14"/>
      <c r="J249" s="17"/>
      <c r="K249" s="2"/>
      <c r="M249" s="3"/>
      <c r="N249" s="2"/>
      <c r="O249" s="2"/>
      <c r="P249" s="2"/>
      <c r="Q249" s="2"/>
      <c r="R249" s="14"/>
    </row>
    <row r="250" spans="2:18" ht="19.899999999999999" customHeight="1" x14ac:dyDescent="0.2">
      <c r="B250" s="17"/>
      <c r="C250" s="2"/>
      <c r="E250" s="14"/>
      <c r="J250" s="17"/>
      <c r="K250" s="2"/>
      <c r="M250" s="3"/>
      <c r="N250" s="2"/>
      <c r="O250" s="2"/>
      <c r="P250" s="2"/>
      <c r="Q250" s="2"/>
      <c r="R250" s="14"/>
    </row>
    <row r="251" spans="2:18" ht="19.899999999999999" customHeight="1" x14ac:dyDescent="0.2">
      <c r="B251" s="17"/>
      <c r="C251" s="2"/>
      <c r="E251" s="14"/>
      <c r="J251" s="17"/>
      <c r="K251" s="2"/>
      <c r="M251" s="3"/>
      <c r="N251" s="2"/>
      <c r="O251" s="2"/>
      <c r="P251" s="2"/>
      <c r="Q251" s="2"/>
      <c r="R251" s="14"/>
    </row>
    <row r="252" spans="2:18" ht="19.899999999999999" customHeight="1" x14ac:dyDescent="0.2">
      <c r="B252" s="17"/>
      <c r="C252" s="2"/>
      <c r="E252" s="14"/>
      <c r="J252" s="17"/>
      <c r="K252" s="2"/>
      <c r="M252" s="3"/>
      <c r="N252" s="2"/>
      <c r="O252" s="2"/>
      <c r="P252" s="2"/>
      <c r="Q252" s="2"/>
      <c r="R252" s="14"/>
    </row>
    <row r="253" spans="2:18" ht="19.899999999999999" customHeight="1" x14ac:dyDescent="0.2">
      <c r="B253" s="17"/>
      <c r="C253" s="2"/>
      <c r="E253" s="14"/>
      <c r="J253" s="17"/>
      <c r="K253" s="2"/>
      <c r="M253" s="3"/>
      <c r="N253" s="2"/>
      <c r="O253" s="2"/>
      <c r="P253" s="2"/>
      <c r="Q253" s="2"/>
      <c r="R253" s="14"/>
    </row>
    <row r="254" spans="2:18" ht="19.899999999999999" customHeight="1" x14ac:dyDescent="0.2">
      <c r="B254" s="17"/>
      <c r="C254" s="2"/>
      <c r="E254" s="14"/>
      <c r="J254" s="17"/>
      <c r="K254" s="2"/>
      <c r="M254" s="3"/>
      <c r="N254" s="2"/>
      <c r="O254" s="2"/>
      <c r="P254" s="2"/>
      <c r="Q254" s="2"/>
      <c r="R254" s="14"/>
    </row>
    <row r="255" spans="2:18" ht="19.899999999999999" customHeight="1" x14ac:dyDescent="0.2">
      <c r="B255" s="17"/>
      <c r="C255" s="2"/>
      <c r="E255" s="14"/>
      <c r="J255" s="17"/>
      <c r="K255" s="2"/>
      <c r="M255" s="3"/>
      <c r="N255" s="2"/>
      <c r="O255" s="2"/>
      <c r="P255" s="2"/>
      <c r="Q255" s="2"/>
      <c r="R255" s="14"/>
    </row>
    <row r="256" spans="2:18" ht="19.899999999999999" customHeight="1" x14ac:dyDescent="0.2">
      <c r="B256" s="17"/>
      <c r="C256" s="2"/>
      <c r="E256" s="14"/>
      <c r="J256" s="17"/>
      <c r="K256" s="2"/>
      <c r="M256" s="3"/>
      <c r="N256" s="2"/>
      <c r="O256" s="2"/>
      <c r="P256" s="2"/>
      <c r="Q256" s="2"/>
      <c r="R256" s="14"/>
    </row>
    <row r="257" spans="2:18" ht="19.899999999999999" customHeight="1" x14ac:dyDescent="0.2">
      <c r="B257" s="17"/>
      <c r="C257" s="2"/>
      <c r="E257" s="14"/>
      <c r="J257" s="17"/>
      <c r="K257" s="2"/>
      <c r="M257" s="3"/>
      <c r="N257" s="2"/>
      <c r="O257" s="2"/>
      <c r="P257" s="2"/>
      <c r="Q257" s="2"/>
      <c r="R257" s="14"/>
    </row>
    <row r="258" spans="2:18" ht="19.899999999999999" customHeight="1" x14ac:dyDescent="0.2">
      <c r="B258" s="17"/>
      <c r="C258" s="2"/>
      <c r="E258" s="14"/>
      <c r="J258" s="17"/>
      <c r="K258" s="2"/>
      <c r="M258" s="3"/>
      <c r="N258" s="2"/>
      <c r="O258" s="2"/>
      <c r="P258" s="2"/>
      <c r="Q258" s="2"/>
      <c r="R258" s="14"/>
    </row>
    <row r="259" spans="2:18" ht="19.899999999999999" customHeight="1" x14ac:dyDescent="0.2">
      <c r="B259" s="17"/>
      <c r="C259" s="2"/>
      <c r="E259" s="14"/>
      <c r="J259" s="17"/>
      <c r="K259" s="2"/>
      <c r="M259" s="3"/>
      <c r="N259" s="2"/>
      <c r="O259" s="2"/>
      <c r="P259" s="2"/>
      <c r="Q259" s="2"/>
      <c r="R259" s="14"/>
    </row>
    <row r="260" spans="2:18" ht="19.899999999999999" customHeight="1" x14ac:dyDescent="0.2">
      <c r="B260" s="17"/>
      <c r="C260" s="2"/>
      <c r="E260" s="14"/>
      <c r="J260" s="17"/>
      <c r="K260" s="2"/>
      <c r="M260" s="3"/>
      <c r="N260" s="2"/>
      <c r="O260" s="2"/>
      <c r="P260" s="2"/>
      <c r="Q260" s="2"/>
      <c r="R260" s="14"/>
    </row>
    <row r="261" spans="2:18" ht="19.899999999999999" customHeight="1" x14ac:dyDescent="0.2">
      <c r="B261" s="17"/>
      <c r="C261" s="2"/>
      <c r="E261" s="14"/>
      <c r="J261" s="17"/>
      <c r="K261" s="2"/>
      <c r="M261" s="3"/>
      <c r="N261" s="2"/>
      <c r="O261" s="2"/>
      <c r="P261" s="2"/>
      <c r="Q261" s="2"/>
      <c r="R261" s="14"/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4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4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4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4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4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4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4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4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4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4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4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4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4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4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4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4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4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4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4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4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4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4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4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4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4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4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4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4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4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4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4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4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4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4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4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4"/>
      <c r="C685" s="2"/>
      <c r="F685" s="14"/>
      <c r="J685" s="4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4"/>
      <c r="C686" s="2"/>
      <c r="F686" s="14"/>
      <c r="J686" s="4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4"/>
      <c r="C687" s="2"/>
      <c r="F687" s="14"/>
      <c r="J687" s="4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4"/>
      <c r="C688" s="2"/>
      <c r="F688" s="14"/>
      <c r="J688" s="4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4"/>
      <c r="C689" s="2"/>
      <c r="F689" s="14"/>
      <c r="J689" s="4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4"/>
      <c r="C690" s="2"/>
      <c r="F690" s="14"/>
      <c r="J690" s="4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4"/>
      <c r="C691" s="2"/>
      <c r="F691" s="14"/>
      <c r="J691" s="4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4"/>
      <c r="C692" s="2"/>
      <c r="F692" s="14"/>
      <c r="J692" s="4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4"/>
      <c r="C693" s="2"/>
      <c r="F693" s="14"/>
      <c r="J693" s="4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4"/>
      <c r="C694" s="2"/>
      <c r="F694" s="14"/>
      <c r="J694" s="4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4"/>
      <c r="C695" s="2"/>
      <c r="F695" s="14"/>
      <c r="J695" s="4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4"/>
      <c r="C696" s="2"/>
      <c r="F696" s="14"/>
      <c r="J696" s="4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4"/>
      <c r="C697" s="2"/>
      <c r="F697" s="14"/>
      <c r="J697" s="4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4"/>
      <c r="C698" s="2"/>
      <c r="F698" s="14"/>
      <c r="J698" s="4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4"/>
      <c r="C699" s="2"/>
      <c r="F699" s="14"/>
      <c r="J699" s="4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4"/>
      <c r="C700" s="2"/>
      <c r="F700" s="14"/>
      <c r="J700" s="4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4"/>
      <c r="C701" s="2"/>
      <c r="F701" s="14"/>
      <c r="J701" s="4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4"/>
      <c r="C702" s="2"/>
      <c r="F702" s="14"/>
      <c r="J702" s="4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4"/>
      <c r="C703" s="2"/>
      <c r="F703" s="14"/>
      <c r="J703" s="4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4"/>
      <c r="C704" s="2"/>
      <c r="F704" s="14"/>
      <c r="J704" s="4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4"/>
      <c r="C705" s="2"/>
      <c r="F705" s="14"/>
      <c r="J705" s="4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4"/>
      <c r="C706" s="2"/>
      <c r="F706" s="14"/>
      <c r="J706" s="4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4"/>
      <c r="C707" s="2"/>
      <c r="F707" s="14"/>
      <c r="J707" s="4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4"/>
      <c r="C708" s="2"/>
      <c r="F708" s="14"/>
      <c r="J708" s="4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4"/>
      <c r="C709" s="2"/>
      <c r="F709" s="14"/>
      <c r="J709" s="4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4"/>
      <c r="C710" s="2"/>
      <c r="F710" s="14"/>
      <c r="J710" s="4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4"/>
      <c r="C711" s="2"/>
      <c r="F711" s="14"/>
      <c r="J711" s="4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4"/>
      <c r="C712" s="2"/>
      <c r="F712" s="14"/>
      <c r="J712" s="4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4"/>
      <c r="C713" s="2"/>
      <c r="F713" s="14"/>
      <c r="J713" s="4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4"/>
      <c r="C714" s="2"/>
      <c r="F714" s="14"/>
      <c r="J714" s="4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4"/>
      <c r="C715" s="2"/>
      <c r="F715" s="14"/>
      <c r="J715" s="4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4"/>
      <c r="C716" s="2"/>
      <c r="F716" s="14"/>
      <c r="J716" s="4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4"/>
      <c r="C717" s="2"/>
      <c r="F717" s="14"/>
      <c r="J717" s="4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4"/>
      <c r="C718" s="2"/>
      <c r="F718" s="14"/>
      <c r="J718" s="4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4"/>
      <c r="C719" s="2"/>
      <c r="F719" s="14"/>
      <c r="J719" s="4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4"/>
      <c r="C720" s="2"/>
      <c r="F720" s="14"/>
      <c r="J720" s="4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4"/>
      <c r="C721" s="2"/>
      <c r="F721" s="14"/>
      <c r="J721" s="4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4"/>
      <c r="C722" s="2"/>
      <c r="F722" s="14"/>
      <c r="J722" s="4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4"/>
      <c r="C723" s="2"/>
      <c r="F723" s="14"/>
      <c r="J723" s="4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4"/>
      <c r="C724" s="2"/>
      <c r="F724" s="14"/>
      <c r="J724" s="4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4"/>
      <c r="C725" s="2"/>
      <c r="F725" s="14"/>
      <c r="J725" s="4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4"/>
      <c r="C726" s="2"/>
      <c r="F726" s="14"/>
      <c r="J726" s="4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4"/>
      <c r="C727" s="2"/>
      <c r="F727" s="14"/>
      <c r="J727" s="4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4"/>
      <c r="C728" s="2"/>
      <c r="F728" s="14"/>
      <c r="J728" s="4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4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4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4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4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4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4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4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4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4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4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4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4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4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4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4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4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4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4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4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4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4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4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4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4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4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4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4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4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4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4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4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4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4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4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4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4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4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4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4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4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4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4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1.0269999999999999</v>
      </c>
      <c r="D16" s="44">
        <v>1.022</v>
      </c>
      <c r="E16" s="12" t="s">
        <v>88</v>
      </c>
      <c r="F16" s="39" t="s">
        <v>83</v>
      </c>
      <c r="G16" s="46">
        <f>G17*G18</f>
        <v>6.4268207319208885</v>
      </c>
      <c r="H16" s="47">
        <f>H17*H18</f>
        <v>0.76775855196706999</v>
      </c>
      <c r="I16" s="12" t="s">
        <v>71</v>
      </c>
      <c r="J16" s="39" t="s">
        <v>83</v>
      </c>
      <c r="K16" s="46">
        <f>K17*K18</f>
        <v>23.339116412563694</v>
      </c>
      <c r="L16" s="47">
        <f>L17*L18</f>
        <v>27.03175633448155</v>
      </c>
      <c r="M16" s="12" t="s">
        <v>71</v>
      </c>
      <c r="N16" s="39" t="s">
        <v>86</v>
      </c>
      <c r="O16" s="55">
        <f>MAX(Q34:Q1960)*3.6/G19*-1*(18/14)</f>
        <v>4.7363183417466379</v>
      </c>
      <c r="P16" s="25" t="s">
        <v>16</v>
      </c>
      <c r="Q16" s="55">
        <f>MAX(Q34:Q1960)*3.6/G29*-1*(18/14)</f>
        <v>4.5945230213662329</v>
      </c>
    </row>
    <row r="17" spans="2:32" ht="19.899999999999999" customHeight="1" x14ac:dyDescent="0.2">
      <c r="B17" s="39" t="s">
        <v>45</v>
      </c>
      <c r="C17" s="45">
        <v>75.599999999999994</v>
      </c>
      <c r="D17" s="45">
        <v>75.900000000000006</v>
      </c>
      <c r="E17" s="12" t="s">
        <v>87</v>
      </c>
      <c r="F17" s="39" t="s">
        <v>84</v>
      </c>
      <c r="G17" s="46">
        <f>(1.3552*L34/1000^2+183.73*L34/1000)/1000/18*(18+61)</f>
        <v>6.4268207319208885</v>
      </c>
      <c r="H17" s="47">
        <f>(1.3552*(MIN(L34:L2002)/1000)^2+183.73*(MIN(L34:L2002)/1000))/1000/18*(18+61)</f>
        <v>0.82377527035093345</v>
      </c>
      <c r="I17" s="12" t="s">
        <v>91</v>
      </c>
      <c r="J17" s="39" t="s">
        <v>84</v>
      </c>
      <c r="K17" s="46">
        <f>(1.3552*E34/1000^2+183.73*E34/1000)/1000/18*(18+61)</f>
        <v>19.514311381742221</v>
      </c>
      <c r="L17" s="47">
        <f>(1.3552*MAX(E34:E1002)/1000^2+183.73*(MAX(E34:E1002)/1000))/1000/18*(18+61)</f>
        <v>21.368977339511108</v>
      </c>
      <c r="M17" s="12" t="s">
        <v>91</v>
      </c>
      <c r="N17" s="25"/>
      <c r="O17" s="46">
        <f>O16/3.6</f>
        <v>1.3156439838185106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0.93200000000000005</v>
      </c>
      <c r="I18" s="12" t="s">
        <v>88</v>
      </c>
      <c r="J18" s="39" t="s">
        <v>85</v>
      </c>
      <c r="K18" s="44">
        <v>1.196</v>
      </c>
      <c r="L18" s="48">
        <v>1.2649999999999999</v>
      </c>
      <c r="M18" s="12" t="s">
        <v>88</v>
      </c>
      <c r="N18" s="39" t="s">
        <v>18</v>
      </c>
      <c r="O18" s="43">
        <f>(G19/18*96485)*-1</f>
        <v>6911.5773978841034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-1.2894065726477055</v>
      </c>
      <c r="H19" s="80"/>
      <c r="I19" s="12" t="s">
        <v>71</v>
      </c>
      <c r="J19" s="39" t="s">
        <v>72</v>
      </c>
      <c r="K19" s="80">
        <f>L16/(18+61)*18-K16/(18+61)*18</f>
        <v>0.84136099486735993</v>
      </c>
      <c r="L19" s="80"/>
      <c r="M19" s="12" t="s">
        <v>71</v>
      </c>
      <c r="N19" s="39" t="s">
        <v>19</v>
      </c>
      <c r="O19" s="43">
        <f>MAX(R33:R1048576)*10</f>
        <v>11550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0.5984049695137752</v>
      </c>
      <c r="P20" s="25"/>
      <c r="Q20" s="49">
        <f>(G29*-1/18*96485)/O19</f>
        <v>0.61687283309283303</v>
      </c>
    </row>
    <row r="21" spans="2:32" ht="19.899999999999999" customHeight="1" x14ac:dyDescent="0.2">
      <c r="B21" s="9" t="s">
        <v>82</v>
      </c>
      <c r="C21" s="42">
        <v>7.72</v>
      </c>
      <c r="D21" s="44">
        <v>7.65</v>
      </c>
      <c r="E21" s="25"/>
      <c r="F21" s="9" t="s">
        <v>82</v>
      </c>
      <c r="G21" s="42">
        <v>8.27</v>
      </c>
      <c r="H21" s="42">
        <v>8.44</v>
      </c>
      <c r="I21" s="25"/>
      <c r="J21" s="9" t="s">
        <v>82</v>
      </c>
      <c r="K21" s="42">
        <v>8.4600000000000009</v>
      </c>
      <c r="L21" s="42">
        <v>8.5</v>
      </c>
      <c r="M21" s="25"/>
      <c r="N21" s="39" t="s">
        <v>21</v>
      </c>
      <c r="O21" s="49">
        <f>ABS(K19/G19)</f>
        <v>0.6525179975930202</v>
      </c>
      <c r="P21" s="25"/>
      <c r="Q21" s="49">
        <f>K29/G29*-1</f>
        <v>0.25817032801685214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0.87182227345172603</v>
      </c>
      <c r="P22" s="25"/>
      <c r="Q22" s="49">
        <f>1-H28/G28</f>
        <v>0.90483321987746768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1.0950413223140496</v>
      </c>
      <c r="P23" s="25"/>
      <c r="Q23" s="50">
        <f>L28/$K$28</f>
        <v>1.0566481889285444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1195</v>
      </c>
      <c r="D27" s="42">
        <v>1515</v>
      </c>
      <c r="E27" s="12" t="s">
        <v>89</v>
      </c>
      <c r="F27" s="39" t="s">
        <v>64</v>
      </c>
      <c r="G27" s="42">
        <v>1469</v>
      </c>
      <c r="H27" s="42">
        <v>150</v>
      </c>
      <c r="I27" s="12" t="s">
        <v>89</v>
      </c>
      <c r="J27" s="39" t="s">
        <v>64</v>
      </c>
      <c r="K27" s="42">
        <v>5065</v>
      </c>
      <c r="L27" s="42">
        <v>5060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1227.2649999999999</v>
      </c>
      <c r="D28" s="43">
        <f>D27*D16</f>
        <v>1548.33</v>
      </c>
      <c r="E28" s="12" t="s">
        <v>90</v>
      </c>
      <c r="F28" s="39" t="s">
        <v>67</v>
      </c>
      <c r="G28" s="43">
        <f>G27*G18</f>
        <v>1469</v>
      </c>
      <c r="H28" s="43">
        <f>H27*H18</f>
        <v>139.80000000000001</v>
      </c>
      <c r="I28" s="12" t="s">
        <v>90</v>
      </c>
      <c r="J28" s="39" t="s">
        <v>67</v>
      </c>
      <c r="K28" s="43">
        <f>K27*K18</f>
        <v>6057.74</v>
      </c>
      <c r="L28" s="43">
        <f>L27*L18</f>
        <v>6400.9</v>
      </c>
      <c r="M28" s="12" t="s">
        <v>90</v>
      </c>
      <c r="N28" s="39" t="s">
        <v>68</v>
      </c>
      <c r="O28" s="46">
        <f>(C16*C27+G18*G27+K18*K27)/1000</f>
        <v>8.7540049999999994</v>
      </c>
      <c r="P28" s="43">
        <f>(C16+G18+K18)*1000</f>
        <v>3223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0.32106500000000004</v>
      </c>
      <c r="D29" s="80"/>
      <c r="E29" s="12" t="s">
        <v>71</v>
      </c>
      <c r="F29" s="39" t="s">
        <v>72</v>
      </c>
      <c r="G29" s="80">
        <f>(H28-G28)/1000</f>
        <v>-1.3291999999999999</v>
      </c>
      <c r="H29" s="80"/>
      <c r="I29" s="12" t="s">
        <v>71</v>
      </c>
      <c r="J29" s="39" t="s">
        <v>72</v>
      </c>
      <c r="K29" s="80">
        <f>(L28-K28)/1000</f>
        <v>0.34315999999999985</v>
      </c>
      <c r="L29" s="80"/>
      <c r="M29" s="12" t="s">
        <v>71</v>
      </c>
      <c r="N29" s="39" t="s">
        <v>73</v>
      </c>
      <c r="O29" s="46">
        <f>(D16*D27+H18*H27+L18*L27)/1000</f>
        <v>8.0890299999999993</v>
      </c>
      <c r="P29" s="43">
        <f>(D16+H18+L18)*1000</f>
        <v>3219.0000000000005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-4.9999999999998934</v>
      </c>
      <c r="D30" s="80"/>
      <c r="E30" s="12" t="s">
        <v>71</v>
      </c>
      <c r="F30" s="39" t="s">
        <v>76</v>
      </c>
      <c r="G30" s="80">
        <f>(H18-G18)*1000</f>
        <v>-67.999999999999943</v>
      </c>
      <c r="H30" s="80"/>
      <c r="I30" s="12" t="s">
        <v>71</v>
      </c>
      <c r="J30" s="39" t="s">
        <v>76</v>
      </c>
      <c r="K30" s="80">
        <f>(L18-K18)*1000</f>
        <v>68.999999999999943</v>
      </c>
      <c r="L30" s="80"/>
      <c r="M30" s="12" t="s">
        <v>71</v>
      </c>
      <c r="N30" s="39" t="s">
        <v>77</v>
      </c>
      <c r="O30" s="49">
        <f>(O29-O28)/O28</f>
        <v>-7.5962373793480822E-2</v>
      </c>
      <c r="P30" s="49">
        <f>(P29-P28)/P28</f>
        <v>-1.2410797393731137E-3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0.24154754739693052</v>
      </c>
      <c r="N32" s="2">
        <f>AVERAGE(N35:N500)</f>
        <v>4.1164939550949917</v>
      </c>
      <c r="O32" s="2">
        <f>AVERAGE(O35:O500)</f>
        <v>41.164939550949917</v>
      </c>
      <c r="P32" s="2">
        <f>AVERAGE(P35:P500)</f>
        <v>0.41164939550949953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24200</v>
      </c>
      <c r="J34" s="17"/>
      <c r="K34" s="14">
        <v>0</v>
      </c>
      <c r="L34" s="25">
        <v>7970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24200</v>
      </c>
      <c r="J35" s="17"/>
      <c r="K35" s="14">
        <v>1</v>
      </c>
      <c r="L35" s="25">
        <v>7930</v>
      </c>
      <c r="M35" s="3">
        <v>0.1</v>
      </c>
      <c r="N35" s="2">
        <v>3.6500000000000004</v>
      </c>
      <c r="O35" s="2">
        <f t="shared" ref="O35:O98" si="1">N35/M35</f>
        <v>36.5</v>
      </c>
      <c r="P35" s="2">
        <f t="shared" si="0"/>
        <v>0.36500000000000005</v>
      </c>
      <c r="Q35" s="2">
        <f t="shared" ref="Q35:Q98" si="2">AVERAGE(P35,P34)*(K35-K34)/60+Q34</f>
        <v>3.0416666666666669E-3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24200</v>
      </c>
      <c r="J36" s="17"/>
      <c r="K36" s="14">
        <v>2</v>
      </c>
      <c r="L36" s="25">
        <v>7890</v>
      </c>
      <c r="M36" s="3">
        <v>0.1</v>
      </c>
      <c r="N36" s="2">
        <v>3.7149999999999999</v>
      </c>
      <c r="O36" s="2">
        <f t="shared" si="1"/>
        <v>37.15</v>
      </c>
      <c r="P36" s="2">
        <f t="shared" si="0"/>
        <v>0.3715</v>
      </c>
      <c r="Q36" s="2">
        <f t="shared" si="2"/>
        <v>9.1791666666666671E-3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24200</v>
      </c>
      <c r="J37" s="17"/>
      <c r="K37" s="14">
        <v>3</v>
      </c>
      <c r="L37" s="25">
        <v>7850</v>
      </c>
      <c r="M37" s="3">
        <v>0.1</v>
      </c>
      <c r="N37" s="2">
        <v>3.72</v>
      </c>
      <c r="O37" s="2">
        <f t="shared" si="1"/>
        <v>37.200000000000003</v>
      </c>
      <c r="P37" s="2">
        <f t="shared" si="0"/>
        <v>0.37200000000000005</v>
      </c>
      <c r="Q37" s="2">
        <f t="shared" si="2"/>
        <v>1.5375E-2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24300</v>
      </c>
      <c r="J38" s="17"/>
      <c r="K38" s="14">
        <v>4</v>
      </c>
      <c r="L38" s="15">
        <v>7810</v>
      </c>
      <c r="M38" s="3">
        <v>0.1</v>
      </c>
      <c r="N38" s="2">
        <v>3.71</v>
      </c>
      <c r="O38" s="2">
        <f t="shared" si="1"/>
        <v>37.099999999999994</v>
      </c>
      <c r="P38" s="2">
        <f t="shared" si="0"/>
        <v>0.371</v>
      </c>
      <c r="Q38" s="2">
        <f t="shared" si="2"/>
        <v>2.1566666666666668E-2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24300</v>
      </c>
      <c r="J39" s="17"/>
      <c r="K39" s="14">
        <v>5</v>
      </c>
      <c r="L39" s="15">
        <v>7770</v>
      </c>
      <c r="M39" s="3">
        <v>0.1</v>
      </c>
      <c r="N39" s="2">
        <v>3.72</v>
      </c>
      <c r="O39" s="2">
        <f t="shared" si="1"/>
        <v>37.200000000000003</v>
      </c>
      <c r="P39" s="2">
        <f t="shared" si="0"/>
        <v>0.37200000000000005</v>
      </c>
      <c r="Q39" s="2">
        <f t="shared" si="2"/>
        <v>2.7758333333333336E-2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24300</v>
      </c>
      <c r="J40" s="17"/>
      <c r="K40" s="14">
        <v>6</v>
      </c>
      <c r="L40" s="15">
        <v>7730</v>
      </c>
      <c r="M40" s="3">
        <v>0.1</v>
      </c>
      <c r="N40" s="2">
        <v>3.7250000000000001</v>
      </c>
      <c r="O40" s="2">
        <f t="shared" si="1"/>
        <v>37.25</v>
      </c>
      <c r="P40" s="2">
        <f t="shared" si="0"/>
        <v>0.37250000000000005</v>
      </c>
      <c r="Q40" s="2">
        <f t="shared" si="2"/>
        <v>3.3962500000000007E-2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24300</v>
      </c>
      <c r="J41" s="17"/>
      <c r="K41" s="14">
        <v>7</v>
      </c>
      <c r="L41" s="15">
        <v>7690</v>
      </c>
      <c r="M41" s="3">
        <v>0.1</v>
      </c>
      <c r="N41" s="2">
        <v>3.72</v>
      </c>
      <c r="O41" s="2">
        <f t="shared" si="1"/>
        <v>37.200000000000003</v>
      </c>
      <c r="P41" s="2">
        <f t="shared" si="0"/>
        <v>0.37200000000000005</v>
      </c>
      <c r="Q41" s="2">
        <f t="shared" si="2"/>
        <v>4.0166666666666677E-2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24300</v>
      </c>
      <c r="J42" s="17"/>
      <c r="K42" s="14">
        <v>8</v>
      </c>
      <c r="L42" s="15">
        <v>7640</v>
      </c>
      <c r="M42" s="3">
        <v>0.1</v>
      </c>
      <c r="N42" s="2">
        <v>3.7250000000000001</v>
      </c>
      <c r="O42" s="2">
        <f t="shared" si="1"/>
        <v>37.25</v>
      </c>
      <c r="P42" s="2">
        <f t="shared" si="0"/>
        <v>0.37250000000000005</v>
      </c>
      <c r="Q42" s="2">
        <f t="shared" si="2"/>
        <v>4.6370833333333347E-2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24300</v>
      </c>
      <c r="J43" s="17"/>
      <c r="K43" s="14">
        <v>9</v>
      </c>
      <c r="L43" s="15">
        <v>7600</v>
      </c>
      <c r="M43" s="3">
        <v>0.1</v>
      </c>
      <c r="N43" s="2">
        <v>3.7300000000000004</v>
      </c>
      <c r="O43" s="2">
        <f t="shared" si="1"/>
        <v>37.300000000000004</v>
      </c>
      <c r="P43" s="2">
        <f t="shared" si="0"/>
        <v>0.37300000000000005</v>
      </c>
      <c r="Q43" s="2">
        <f t="shared" si="2"/>
        <v>5.258333333333335E-2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24300</v>
      </c>
      <c r="J44" s="17"/>
      <c r="K44" s="14">
        <v>10</v>
      </c>
      <c r="L44" s="15">
        <v>7560</v>
      </c>
      <c r="M44" s="3">
        <v>0.1</v>
      </c>
      <c r="N44" s="2">
        <v>3.7233333333333332</v>
      </c>
      <c r="O44" s="2">
        <f t="shared" si="1"/>
        <v>37.233333333333327</v>
      </c>
      <c r="P44" s="2">
        <f t="shared" si="0"/>
        <v>0.37233333333333335</v>
      </c>
      <c r="Q44" s="2">
        <f t="shared" si="2"/>
        <v>5.8794444444444462E-2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24400</v>
      </c>
      <c r="J45" s="17"/>
      <c r="K45" s="14">
        <v>11</v>
      </c>
      <c r="L45" s="15">
        <v>7520</v>
      </c>
      <c r="M45" s="3">
        <v>0.1</v>
      </c>
      <c r="N45" s="2">
        <v>3.7250000000000001</v>
      </c>
      <c r="O45" s="2">
        <f t="shared" si="1"/>
        <v>37.25</v>
      </c>
      <c r="P45" s="2">
        <f t="shared" si="0"/>
        <v>0.37250000000000005</v>
      </c>
      <c r="Q45" s="2">
        <f t="shared" si="2"/>
        <v>6.50013888888889E-2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24300</v>
      </c>
      <c r="J46" s="17"/>
      <c r="K46" s="14">
        <v>12</v>
      </c>
      <c r="L46" s="15">
        <v>7480</v>
      </c>
      <c r="M46" s="3">
        <v>0.1</v>
      </c>
      <c r="N46" s="2">
        <v>3.72</v>
      </c>
      <c r="O46" s="2">
        <f t="shared" si="1"/>
        <v>37.200000000000003</v>
      </c>
      <c r="P46" s="2">
        <f t="shared" si="0"/>
        <v>0.37200000000000005</v>
      </c>
      <c r="Q46" s="2">
        <f t="shared" si="2"/>
        <v>7.1205555555555564E-2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24400</v>
      </c>
      <c r="J47" s="17"/>
      <c r="K47" s="14">
        <v>13</v>
      </c>
      <c r="L47" s="15">
        <v>7440</v>
      </c>
      <c r="M47" s="3">
        <v>0.1</v>
      </c>
      <c r="N47" s="2">
        <v>3.7266666666666666</v>
      </c>
      <c r="O47" s="2">
        <f t="shared" si="1"/>
        <v>37.266666666666666</v>
      </c>
      <c r="P47" s="2">
        <f t="shared" si="0"/>
        <v>0.3726666666666667</v>
      </c>
      <c r="Q47" s="2">
        <f t="shared" si="2"/>
        <v>7.7411111111111125E-2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24400</v>
      </c>
      <c r="J48" s="17"/>
      <c r="K48" s="14">
        <v>14</v>
      </c>
      <c r="L48" s="15">
        <v>7400</v>
      </c>
      <c r="M48" s="3">
        <v>0.1</v>
      </c>
      <c r="N48" s="2">
        <v>3.72</v>
      </c>
      <c r="O48" s="2">
        <f t="shared" si="1"/>
        <v>37.200000000000003</v>
      </c>
      <c r="P48" s="2">
        <f t="shared" si="0"/>
        <v>0.37200000000000005</v>
      </c>
      <c r="Q48" s="2">
        <f t="shared" si="2"/>
        <v>8.3616666666666686E-2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24400</v>
      </c>
      <c r="J49" s="17"/>
      <c r="K49" s="14">
        <v>15</v>
      </c>
      <c r="L49" s="15">
        <v>7350</v>
      </c>
      <c r="M49" s="3">
        <v>0.1</v>
      </c>
      <c r="N49" s="2">
        <v>3.7300000000000004</v>
      </c>
      <c r="O49" s="2">
        <f t="shared" si="1"/>
        <v>37.300000000000004</v>
      </c>
      <c r="P49" s="2">
        <f t="shared" si="0"/>
        <v>0.37300000000000005</v>
      </c>
      <c r="Q49" s="2">
        <f t="shared" si="2"/>
        <v>8.9825000000000016E-2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24400</v>
      </c>
      <c r="J50" s="17"/>
      <c r="K50" s="14">
        <v>16</v>
      </c>
      <c r="L50" s="15">
        <v>7310</v>
      </c>
      <c r="M50" s="3">
        <v>0.1</v>
      </c>
      <c r="N50" s="2">
        <v>3.7</v>
      </c>
      <c r="O50" s="2">
        <f t="shared" si="1"/>
        <v>37</v>
      </c>
      <c r="P50" s="2">
        <f t="shared" si="0"/>
        <v>0.37000000000000005</v>
      </c>
      <c r="Q50" s="2">
        <f t="shared" si="2"/>
        <v>9.6016666666666681E-2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24400</v>
      </c>
      <c r="J51" s="17"/>
      <c r="K51" s="14">
        <v>17</v>
      </c>
      <c r="L51" s="15">
        <v>7270</v>
      </c>
      <c r="M51" s="3">
        <v>0.1</v>
      </c>
      <c r="N51" s="2">
        <v>3.7</v>
      </c>
      <c r="O51" s="2">
        <f t="shared" si="1"/>
        <v>37</v>
      </c>
      <c r="P51" s="2">
        <f t="shared" si="0"/>
        <v>0.37000000000000005</v>
      </c>
      <c r="Q51" s="2">
        <f t="shared" si="2"/>
        <v>0.10218333333333335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24400</v>
      </c>
      <c r="J52" s="17"/>
      <c r="K52" s="14">
        <v>18</v>
      </c>
      <c r="L52" s="15">
        <v>7230</v>
      </c>
      <c r="M52" s="3">
        <v>0.1</v>
      </c>
      <c r="N52" s="2">
        <v>3.69</v>
      </c>
      <c r="O52" s="2">
        <f t="shared" si="1"/>
        <v>36.9</v>
      </c>
      <c r="P52" s="2">
        <f t="shared" si="0"/>
        <v>0.36899999999999999</v>
      </c>
      <c r="Q52" s="2">
        <f t="shared" si="2"/>
        <v>0.10834166666666668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24400</v>
      </c>
      <c r="J53" s="17"/>
      <c r="K53" s="14">
        <v>19</v>
      </c>
      <c r="L53" s="15">
        <v>7190</v>
      </c>
      <c r="M53" s="3">
        <v>0.1</v>
      </c>
      <c r="N53" s="2">
        <v>3.71</v>
      </c>
      <c r="O53" s="2">
        <f t="shared" si="1"/>
        <v>37.099999999999994</v>
      </c>
      <c r="P53" s="2">
        <f t="shared" si="0"/>
        <v>0.371</v>
      </c>
      <c r="Q53" s="2">
        <f t="shared" si="2"/>
        <v>0.11450833333333335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24400</v>
      </c>
      <c r="J54" s="17"/>
      <c r="K54" s="14">
        <v>20</v>
      </c>
      <c r="L54" s="15">
        <v>7150</v>
      </c>
      <c r="M54" s="3">
        <v>0.1</v>
      </c>
      <c r="N54" s="2">
        <v>3.7149999999999999</v>
      </c>
      <c r="O54" s="2">
        <f t="shared" si="1"/>
        <v>37.15</v>
      </c>
      <c r="P54" s="2">
        <f t="shared" si="0"/>
        <v>0.3715</v>
      </c>
      <c r="Q54" s="2">
        <f t="shared" si="2"/>
        <v>0.12069583333333335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24400</v>
      </c>
      <c r="J55" s="17"/>
      <c r="K55" s="14">
        <v>21</v>
      </c>
      <c r="L55" s="15">
        <v>7110</v>
      </c>
      <c r="M55" s="3">
        <v>0.1</v>
      </c>
      <c r="N55" s="2">
        <v>3.7149999999999999</v>
      </c>
      <c r="O55" s="2">
        <f t="shared" si="1"/>
        <v>37.15</v>
      </c>
      <c r="P55" s="2">
        <f t="shared" si="0"/>
        <v>0.3715</v>
      </c>
      <c r="Q55" s="2">
        <f t="shared" si="2"/>
        <v>0.12688750000000001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24400</v>
      </c>
      <c r="J56" s="17"/>
      <c r="K56" s="14">
        <v>22</v>
      </c>
      <c r="L56" s="15">
        <v>7070</v>
      </c>
      <c r="M56" s="3">
        <v>0.1</v>
      </c>
      <c r="N56" s="2">
        <v>3.7050000000000001</v>
      </c>
      <c r="O56" s="2">
        <f t="shared" si="1"/>
        <v>37.049999999999997</v>
      </c>
      <c r="P56" s="2">
        <f t="shared" si="0"/>
        <v>0.37050000000000005</v>
      </c>
      <c r="Q56" s="2">
        <f t="shared" si="2"/>
        <v>0.13307083333333336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24500</v>
      </c>
      <c r="J57" s="17"/>
      <c r="K57" s="14">
        <v>23</v>
      </c>
      <c r="L57" s="15">
        <v>7030</v>
      </c>
      <c r="M57" s="3">
        <v>0.1</v>
      </c>
      <c r="N57" s="2">
        <v>3.7149999999999999</v>
      </c>
      <c r="O57" s="2">
        <f t="shared" si="1"/>
        <v>37.15</v>
      </c>
      <c r="P57" s="2">
        <f t="shared" si="0"/>
        <v>0.3715</v>
      </c>
      <c r="Q57" s="2">
        <f t="shared" si="2"/>
        <v>0.13925416666666671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24500</v>
      </c>
      <c r="J58" s="17"/>
      <c r="K58" s="14">
        <v>24</v>
      </c>
      <c r="L58" s="15">
        <v>6990</v>
      </c>
      <c r="M58" s="3">
        <v>0.1</v>
      </c>
      <c r="N58" s="2">
        <v>3.71</v>
      </c>
      <c r="O58" s="2">
        <f t="shared" si="1"/>
        <v>37.099999999999994</v>
      </c>
      <c r="P58" s="2">
        <f t="shared" si="0"/>
        <v>0.371</v>
      </c>
      <c r="Q58" s="2">
        <f t="shared" si="2"/>
        <v>0.14544166666666672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24500</v>
      </c>
      <c r="J59" s="17"/>
      <c r="K59" s="14">
        <v>25</v>
      </c>
      <c r="L59" s="15">
        <v>6950</v>
      </c>
      <c r="M59" s="3">
        <v>0.1</v>
      </c>
      <c r="N59" s="2">
        <v>3.71</v>
      </c>
      <c r="O59" s="2">
        <f t="shared" si="1"/>
        <v>37.099999999999994</v>
      </c>
      <c r="P59" s="2">
        <f t="shared" si="0"/>
        <v>0.371</v>
      </c>
      <c r="Q59" s="2">
        <f t="shared" si="2"/>
        <v>0.15162500000000007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24500</v>
      </c>
      <c r="J60" s="17"/>
      <c r="K60" s="14">
        <v>26</v>
      </c>
      <c r="L60" s="15">
        <v>6910</v>
      </c>
      <c r="M60" s="3">
        <v>0.1</v>
      </c>
      <c r="N60" s="2">
        <v>3.71</v>
      </c>
      <c r="O60" s="2">
        <f t="shared" si="1"/>
        <v>37.099999999999994</v>
      </c>
      <c r="P60" s="2">
        <f t="shared" si="0"/>
        <v>0.371</v>
      </c>
      <c r="Q60" s="2">
        <f t="shared" si="2"/>
        <v>0.15780833333333341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24500</v>
      </c>
      <c r="J61" s="17"/>
      <c r="K61" s="14">
        <v>27</v>
      </c>
      <c r="L61" s="15">
        <v>6870</v>
      </c>
      <c r="M61" s="3">
        <v>0.1</v>
      </c>
      <c r="N61" s="2">
        <v>3.7050000000000001</v>
      </c>
      <c r="O61" s="2">
        <f t="shared" si="1"/>
        <v>37.049999999999997</v>
      </c>
      <c r="P61" s="2">
        <f t="shared" si="0"/>
        <v>0.37050000000000005</v>
      </c>
      <c r="Q61" s="2">
        <f t="shared" si="2"/>
        <v>0.16398750000000009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24500</v>
      </c>
      <c r="J62" s="17"/>
      <c r="K62" s="14">
        <v>28</v>
      </c>
      <c r="L62" s="15">
        <v>6830</v>
      </c>
      <c r="M62" s="3">
        <v>0.1</v>
      </c>
      <c r="N62" s="2">
        <v>3.7050000000000001</v>
      </c>
      <c r="O62" s="2">
        <f t="shared" si="1"/>
        <v>37.049999999999997</v>
      </c>
      <c r="P62" s="2">
        <f t="shared" si="0"/>
        <v>0.37050000000000005</v>
      </c>
      <c r="Q62" s="2">
        <f t="shared" si="2"/>
        <v>0.17016250000000011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24500</v>
      </c>
      <c r="J63" s="17"/>
      <c r="K63" s="14">
        <v>29</v>
      </c>
      <c r="L63" s="15">
        <v>6790</v>
      </c>
      <c r="M63" s="3">
        <v>0.1</v>
      </c>
      <c r="N63" s="2">
        <v>3.71</v>
      </c>
      <c r="O63" s="2">
        <f t="shared" si="1"/>
        <v>37.099999999999994</v>
      </c>
      <c r="P63" s="2">
        <f t="shared" si="0"/>
        <v>0.371</v>
      </c>
      <c r="Q63" s="2">
        <f t="shared" si="2"/>
        <v>0.17634166666666679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24500</v>
      </c>
      <c r="J64" s="17"/>
      <c r="K64" s="14">
        <v>30</v>
      </c>
      <c r="L64" s="15">
        <v>6750</v>
      </c>
      <c r="M64" s="3">
        <v>0.1</v>
      </c>
      <c r="N64" s="2">
        <v>3.71</v>
      </c>
      <c r="O64" s="2">
        <f t="shared" si="1"/>
        <v>37.099999999999994</v>
      </c>
      <c r="P64" s="2">
        <f t="shared" si="0"/>
        <v>0.371</v>
      </c>
      <c r="Q64" s="2">
        <f t="shared" si="2"/>
        <v>0.18252500000000013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24500</v>
      </c>
      <c r="J65" s="17"/>
      <c r="K65" s="14">
        <v>31</v>
      </c>
      <c r="L65" s="15">
        <v>6710</v>
      </c>
      <c r="M65" s="3">
        <v>0.1</v>
      </c>
      <c r="N65" s="2">
        <v>3.7149999999999999</v>
      </c>
      <c r="O65" s="2">
        <f t="shared" si="1"/>
        <v>37.15</v>
      </c>
      <c r="P65" s="2">
        <f t="shared" si="0"/>
        <v>0.3715</v>
      </c>
      <c r="Q65" s="2">
        <f t="shared" si="2"/>
        <v>0.18871250000000014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24500</v>
      </c>
      <c r="J66" s="17"/>
      <c r="K66" s="14">
        <v>32</v>
      </c>
      <c r="L66" s="15">
        <v>6670</v>
      </c>
      <c r="M66" s="3">
        <v>0.1</v>
      </c>
      <c r="N66" s="2">
        <v>3.72</v>
      </c>
      <c r="O66" s="2">
        <f t="shared" si="1"/>
        <v>37.200000000000003</v>
      </c>
      <c r="P66" s="2">
        <f t="shared" si="0"/>
        <v>0.37200000000000005</v>
      </c>
      <c r="Q66" s="2">
        <f t="shared" si="2"/>
        <v>0.19490833333333349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24500</v>
      </c>
      <c r="J67" s="17"/>
      <c r="K67" s="14">
        <v>33</v>
      </c>
      <c r="L67" s="15">
        <v>6630</v>
      </c>
      <c r="M67" s="3">
        <v>0.1</v>
      </c>
      <c r="N67" s="2">
        <v>3.72</v>
      </c>
      <c r="O67" s="2">
        <f t="shared" si="1"/>
        <v>37.200000000000003</v>
      </c>
      <c r="P67" s="2">
        <f t="shared" si="0"/>
        <v>0.37200000000000005</v>
      </c>
      <c r="Q67" s="2">
        <f t="shared" si="2"/>
        <v>0.2011083333333335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24500</v>
      </c>
      <c r="J68" s="17"/>
      <c r="K68" s="14">
        <v>34</v>
      </c>
      <c r="L68" s="15">
        <v>6590</v>
      </c>
      <c r="M68" s="3">
        <v>0.1</v>
      </c>
      <c r="N68" s="2">
        <v>3.72</v>
      </c>
      <c r="O68" s="2">
        <f t="shared" si="1"/>
        <v>37.200000000000003</v>
      </c>
      <c r="P68" s="2">
        <f t="shared" si="0"/>
        <v>0.37200000000000005</v>
      </c>
      <c r="Q68" s="2">
        <f t="shared" si="2"/>
        <v>0.20730833333333351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24600</v>
      </c>
      <c r="J69" s="17"/>
      <c r="K69" s="14">
        <v>35</v>
      </c>
      <c r="L69" s="15">
        <v>6550</v>
      </c>
      <c r="M69" s="3">
        <v>0.1</v>
      </c>
      <c r="N69" s="2">
        <v>3.7149999999999999</v>
      </c>
      <c r="O69" s="2">
        <f t="shared" si="1"/>
        <v>37.15</v>
      </c>
      <c r="P69" s="2">
        <f t="shared" si="0"/>
        <v>0.3715</v>
      </c>
      <c r="Q69" s="2">
        <f t="shared" si="2"/>
        <v>0.21350416666666686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24600</v>
      </c>
      <c r="J70" s="17"/>
      <c r="K70" s="14">
        <v>36</v>
      </c>
      <c r="L70" s="15">
        <v>6510</v>
      </c>
      <c r="M70" s="3">
        <v>0.1</v>
      </c>
      <c r="N70" s="2">
        <v>3.72</v>
      </c>
      <c r="O70" s="2">
        <f t="shared" si="1"/>
        <v>37.200000000000003</v>
      </c>
      <c r="P70" s="2">
        <f t="shared" si="0"/>
        <v>0.37200000000000005</v>
      </c>
      <c r="Q70" s="2">
        <f t="shared" si="2"/>
        <v>0.2197000000000002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24600</v>
      </c>
      <c r="J71" s="17"/>
      <c r="K71" s="14">
        <v>37</v>
      </c>
      <c r="L71" s="15">
        <v>6470</v>
      </c>
      <c r="M71" s="3">
        <v>0.1</v>
      </c>
      <c r="N71" s="2">
        <v>3.72</v>
      </c>
      <c r="O71" s="2">
        <f t="shared" si="1"/>
        <v>37.200000000000003</v>
      </c>
      <c r="P71" s="2">
        <f t="shared" si="0"/>
        <v>0.37200000000000005</v>
      </c>
      <c r="Q71" s="2">
        <f t="shared" si="2"/>
        <v>0.22590000000000021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24600</v>
      </c>
      <c r="J72" s="17"/>
      <c r="K72" s="14">
        <v>38</v>
      </c>
      <c r="L72" s="15">
        <v>6430</v>
      </c>
      <c r="M72" s="3">
        <v>0.1</v>
      </c>
      <c r="N72" s="2">
        <v>3.7250000000000001</v>
      </c>
      <c r="O72" s="2">
        <f t="shared" si="1"/>
        <v>37.25</v>
      </c>
      <c r="P72" s="2">
        <f t="shared" si="0"/>
        <v>0.37250000000000005</v>
      </c>
      <c r="Q72" s="2">
        <f t="shared" si="2"/>
        <v>0.23210416666666689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24700</v>
      </c>
      <c r="J73" s="17"/>
      <c r="K73" s="14">
        <v>39</v>
      </c>
      <c r="L73" s="15">
        <v>6400</v>
      </c>
      <c r="M73" s="3">
        <v>0.1</v>
      </c>
      <c r="N73" s="2">
        <v>3.7250000000000001</v>
      </c>
      <c r="O73" s="2">
        <f t="shared" si="1"/>
        <v>37.25</v>
      </c>
      <c r="P73" s="2">
        <f t="shared" si="0"/>
        <v>0.37250000000000005</v>
      </c>
      <c r="Q73" s="2">
        <f t="shared" si="2"/>
        <v>0.23831250000000023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24700</v>
      </c>
      <c r="J74" s="17"/>
      <c r="K74" s="14">
        <v>40</v>
      </c>
      <c r="L74" s="15">
        <v>6360</v>
      </c>
      <c r="M74" s="3">
        <v>0.1</v>
      </c>
      <c r="N74" s="2">
        <v>3.72</v>
      </c>
      <c r="O74" s="2">
        <f t="shared" si="1"/>
        <v>37.200000000000003</v>
      </c>
      <c r="P74" s="2">
        <f t="shared" si="0"/>
        <v>0.37200000000000005</v>
      </c>
      <c r="Q74" s="2">
        <f t="shared" si="2"/>
        <v>0.24451666666666691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24700</v>
      </c>
      <c r="J75" s="17"/>
      <c r="K75" s="14">
        <v>41</v>
      </c>
      <c r="L75" s="15">
        <v>6320</v>
      </c>
      <c r="M75" s="3">
        <v>0.1</v>
      </c>
      <c r="N75" s="2">
        <v>3.7250000000000001</v>
      </c>
      <c r="O75" s="2">
        <f t="shared" si="1"/>
        <v>37.25</v>
      </c>
      <c r="P75" s="2">
        <f t="shared" si="0"/>
        <v>0.37250000000000005</v>
      </c>
      <c r="Q75" s="2">
        <f t="shared" si="2"/>
        <v>0.25072083333333356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24700</v>
      </c>
      <c r="J76" s="17"/>
      <c r="K76" s="14">
        <v>42</v>
      </c>
      <c r="L76" s="15">
        <v>6280</v>
      </c>
      <c r="M76" s="3">
        <v>0.1</v>
      </c>
      <c r="N76" s="2">
        <v>3.7250000000000001</v>
      </c>
      <c r="O76" s="2">
        <f t="shared" si="1"/>
        <v>37.25</v>
      </c>
      <c r="P76" s="2">
        <f t="shared" si="0"/>
        <v>0.37250000000000005</v>
      </c>
      <c r="Q76" s="2">
        <f t="shared" si="2"/>
        <v>0.25692916666666687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24700</v>
      </c>
      <c r="J77" s="17"/>
      <c r="K77" s="14">
        <v>43</v>
      </c>
      <c r="L77" s="15">
        <v>6240</v>
      </c>
      <c r="M77" s="3">
        <v>0.1</v>
      </c>
      <c r="N77" s="2">
        <v>3.7250000000000001</v>
      </c>
      <c r="O77" s="2">
        <f t="shared" si="1"/>
        <v>37.25</v>
      </c>
      <c r="P77" s="2">
        <f t="shared" si="0"/>
        <v>0.37250000000000005</v>
      </c>
      <c r="Q77" s="2">
        <f t="shared" si="2"/>
        <v>0.26313750000000019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24700</v>
      </c>
      <c r="J78" s="17"/>
      <c r="K78" s="14">
        <v>44</v>
      </c>
      <c r="L78" s="15">
        <v>6200</v>
      </c>
      <c r="M78" s="3">
        <v>0.1</v>
      </c>
      <c r="N78" s="2">
        <v>3.73</v>
      </c>
      <c r="O78" s="2">
        <f t="shared" si="1"/>
        <v>37.299999999999997</v>
      </c>
      <c r="P78" s="2">
        <f t="shared" si="0"/>
        <v>0.373</v>
      </c>
      <c r="Q78" s="2">
        <f t="shared" si="2"/>
        <v>0.2693500000000002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24700</v>
      </c>
      <c r="J79" s="17"/>
      <c r="K79" s="14">
        <v>45</v>
      </c>
      <c r="L79" s="15">
        <v>6160</v>
      </c>
      <c r="M79" s="3">
        <v>0.1</v>
      </c>
      <c r="N79" s="2">
        <v>3.73</v>
      </c>
      <c r="O79" s="2">
        <f t="shared" si="1"/>
        <v>37.299999999999997</v>
      </c>
      <c r="P79" s="2">
        <f t="shared" si="0"/>
        <v>0.373</v>
      </c>
      <c r="Q79" s="2">
        <f t="shared" si="2"/>
        <v>0.27556666666666685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24700</v>
      </c>
      <c r="J80" s="17"/>
      <c r="K80" s="14">
        <v>46</v>
      </c>
      <c r="L80" s="15">
        <v>6120</v>
      </c>
      <c r="M80" s="3">
        <v>0.1</v>
      </c>
      <c r="N80" s="2">
        <v>3.7350000000000003</v>
      </c>
      <c r="O80" s="2">
        <f t="shared" si="1"/>
        <v>37.35</v>
      </c>
      <c r="P80" s="2">
        <f t="shared" si="0"/>
        <v>0.37350000000000005</v>
      </c>
      <c r="Q80" s="2">
        <f t="shared" si="2"/>
        <v>0.28178750000000019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24700</v>
      </c>
      <c r="J81" s="17"/>
      <c r="K81" s="14">
        <v>47</v>
      </c>
      <c r="L81" s="15">
        <v>6080</v>
      </c>
      <c r="M81" s="3">
        <v>0.1</v>
      </c>
      <c r="N81" s="2">
        <v>3.7250000000000001</v>
      </c>
      <c r="O81" s="2">
        <f t="shared" si="1"/>
        <v>37.25</v>
      </c>
      <c r="P81" s="2">
        <f t="shared" si="0"/>
        <v>0.37250000000000005</v>
      </c>
      <c r="Q81" s="2">
        <f t="shared" si="2"/>
        <v>0.28800416666666684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24700</v>
      </c>
      <c r="J82" s="17"/>
      <c r="K82" s="14">
        <v>48</v>
      </c>
      <c r="L82" s="15">
        <v>6050</v>
      </c>
      <c r="M82" s="3">
        <v>0.1</v>
      </c>
      <c r="N82" s="2">
        <v>3.7450000000000001</v>
      </c>
      <c r="O82" s="2">
        <f t="shared" si="1"/>
        <v>37.449999999999996</v>
      </c>
      <c r="P82" s="2">
        <f t="shared" si="0"/>
        <v>0.37450000000000006</v>
      </c>
      <c r="Q82" s="2">
        <f t="shared" si="2"/>
        <v>0.29422916666666682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24800</v>
      </c>
      <c r="J83" s="17"/>
      <c r="K83" s="14">
        <v>49</v>
      </c>
      <c r="L83" s="15">
        <v>6010</v>
      </c>
      <c r="M83" s="3">
        <v>0.1</v>
      </c>
      <c r="N83" s="2">
        <v>3.7350000000000003</v>
      </c>
      <c r="O83" s="2">
        <f t="shared" si="1"/>
        <v>37.35</v>
      </c>
      <c r="P83" s="2">
        <f t="shared" si="0"/>
        <v>0.37350000000000005</v>
      </c>
      <c r="Q83" s="2">
        <f t="shared" si="2"/>
        <v>0.30046250000000013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24800</v>
      </c>
      <c r="J84" s="17"/>
      <c r="K84" s="14">
        <v>50</v>
      </c>
      <c r="L84" s="15">
        <v>5970</v>
      </c>
      <c r="M84" s="3">
        <v>0.1</v>
      </c>
      <c r="N84" s="2">
        <v>3.74</v>
      </c>
      <c r="O84" s="2">
        <f t="shared" si="1"/>
        <v>37.4</v>
      </c>
      <c r="P84" s="2">
        <f t="shared" si="0"/>
        <v>0.37400000000000005</v>
      </c>
      <c r="Q84" s="2">
        <f t="shared" si="2"/>
        <v>0.30669166666666681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24800</v>
      </c>
      <c r="J85" s="17"/>
      <c r="K85" s="14">
        <v>51</v>
      </c>
      <c r="L85" s="15">
        <v>5930</v>
      </c>
      <c r="M85" s="3">
        <v>0.1</v>
      </c>
      <c r="N85" s="2">
        <v>3.73</v>
      </c>
      <c r="O85" s="2">
        <f t="shared" si="1"/>
        <v>37.299999999999997</v>
      </c>
      <c r="P85" s="2">
        <f t="shared" si="0"/>
        <v>0.373</v>
      </c>
      <c r="Q85" s="2">
        <f t="shared" si="2"/>
        <v>0.31291666666666679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24800</v>
      </c>
      <c r="J86" s="17"/>
      <c r="K86" s="14">
        <v>52</v>
      </c>
      <c r="L86" s="15">
        <v>5890</v>
      </c>
      <c r="M86" s="3">
        <v>0.1</v>
      </c>
      <c r="N86" s="2">
        <v>3.75</v>
      </c>
      <c r="O86" s="2">
        <f t="shared" si="1"/>
        <v>37.5</v>
      </c>
      <c r="P86" s="2">
        <f t="shared" si="0"/>
        <v>0.375</v>
      </c>
      <c r="Q86" s="2">
        <f t="shared" si="2"/>
        <v>0.3191500000000001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24800</v>
      </c>
      <c r="J87" s="17"/>
      <c r="K87" s="14">
        <v>53</v>
      </c>
      <c r="L87" s="15">
        <v>5850</v>
      </c>
      <c r="M87" s="3">
        <v>0.1</v>
      </c>
      <c r="N87" s="2">
        <v>3.7450000000000001</v>
      </c>
      <c r="O87" s="2">
        <f t="shared" si="1"/>
        <v>37.449999999999996</v>
      </c>
      <c r="P87" s="2">
        <f t="shared" si="0"/>
        <v>0.37450000000000006</v>
      </c>
      <c r="Q87" s="2">
        <f t="shared" si="2"/>
        <v>0.32539583333333344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24800</v>
      </c>
      <c r="J88" s="17"/>
      <c r="K88" s="14">
        <v>54</v>
      </c>
      <c r="L88" s="15">
        <v>5820</v>
      </c>
      <c r="M88" s="3">
        <v>0.1</v>
      </c>
      <c r="N88" s="2">
        <v>3.75</v>
      </c>
      <c r="O88" s="2">
        <f t="shared" si="1"/>
        <v>37.5</v>
      </c>
      <c r="P88" s="2">
        <f t="shared" si="0"/>
        <v>0.375</v>
      </c>
      <c r="Q88" s="2">
        <f t="shared" si="2"/>
        <v>0.33164166666666678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24900</v>
      </c>
      <c r="J89" s="17"/>
      <c r="K89" s="14">
        <v>55</v>
      </c>
      <c r="L89" s="15">
        <v>5780</v>
      </c>
      <c r="M89" s="3">
        <v>0.1</v>
      </c>
      <c r="N89" s="2">
        <v>3.7450000000000001</v>
      </c>
      <c r="O89" s="2">
        <f t="shared" si="1"/>
        <v>37.449999999999996</v>
      </c>
      <c r="P89" s="2">
        <f t="shared" si="0"/>
        <v>0.37450000000000006</v>
      </c>
      <c r="Q89" s="2">
        <f t="shared" si="2"/>
        <v>0.33788750000000012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24900</v>
      </c>
      <c r="J90" s="17"/>
      <c r="K90" s="14">
        <v>56</v>
      </c>
      <c r="L90" s="15">
        <v>5740</v>
      </c>
      <c r="M90" s="3">
        <v>0.1</v>
      </c>
      <c r="N90" s="2">
        <v>3.75</v>
      </c>
      <c r="O90" s="2">
        <f t="shared" si="1"/>
        <v>37.5</v>
      </c>
      <c r="P90" s="2">
        <f t="shared" si="0"/>
        <v>0.375</v>
      </c>
      <c r="Q90" s="2">
        <f t="shared" si="2"/>
        <v>0.34413333333333346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24900</v>
      </c>
      <c r="J91" s="17"/>
      <c r="K91" s="14">
        <v>57</v>
      </c>
      <c r="L91" s="15">
        <v>5700</v>
      </c>
      <c r="M91" s="3">
        <v>0.1</v>
      </c>
      <c r="N91" s="2">
        <v>3.76</v>
      </c>
      <c r="O91" s="2">
        <f t="shared" si="1"/>
        <v>37.599999999999994</v>
      </c>
      <c r="P91" s="2">
        <f t="shared" si="0"/>
        <v>0.376</v>
      </c>
      <c r="Q91" s="2">
        <f t="shared" si="2"/>
        <v>0.35039166666666677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24900</v>
      </c>
      <c r="J92" s="17"/>
      <c r="K92" s="14">
        <v>58</v>
      </c>
      <c r="L92" s="15">
        <v>5660</v>
      </c>
      <c r="M92" s="3">
        <v>0.1</v>
      </c>
      <c r="N92" s="2">
        <v>3.7666666666666662</v>
      </c>
      <c r="O92" s="2">
        <f t="shared" si="1"/>
        <v>37.666666666666657</v>
      </c>
      <c r="P92" s="2">
        <f t="shared" si="0"/>
        <v>0.37666666666666665</v>
      </c>
      <c r="Q92" s="2">
        <f t="shared" si="2"/>
        <v>0.356663888888889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24900</v>
      </c>
      <c r="J93" s="17"/>
      <c r="K93" s="14">
        <v>59</v>
      </c>
      <c r="L93" s="15">
        <v>5620</v>
      </c>
      <c r="M93" s="3">
        <v>0.1</v>
      </c>
      <c r="N93" s="2">
        <v>3.7649999999999997</v>
      </c>
      <c r="O93" s="2">
        <f t="shared" si="1"/>
        <v>37.649999999999991</v>
      </c>
      <c r="P93" s="2">
        <f t="shared" si="0"/>
        <v>0.3765</v>
      </c>
      <c r="Q93" s="2">
        <f t="shared" si="2"/>
        <v>0.36294027777777788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25000</v>
      </c>
      <c r="J94" s="17"/>
      <c r="K94" s="14">
        <v>60</v>
      </c>
      <c r="L94" s="15">
        <v>5590</v>
      </c>
      <c r="M94" s="3">
        <v>0.1</v>
      </c>
      <c r="N94" s="2">
        <v>3.77</v>
      </c>
      <c r="O94" s="2">
        <f t="shared" si="1"/>
        <v>37.699999999999996</v>
      </c>
      <c r="P94" s="2">
        <f t="shared" si="0"/>
        <v>0.377</v>
      </c>
      <c r="Q94" s="2">
        <f t="shared" si="2"/>
        <v>0.36921944444444454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25000</v>
      </c>
      <c r="J95" s="17"/>
      <c r="K95" s="14">
        <v>61</v>
      </c>
      <c r="L95" s="15">
        <v>5550</v>
      </c>
      <c r="M95" s="3">
        <v>0.1</v>
      </c>
      <c r="N95" s="2">
        <v>3.76</v>
      </c>
      <c r="O95" s="2">
        <f t="shared" si="1"/>
        <v>37.599999999999994</v>
      </c>
      <c r="P95" s="2">
        <f t="shared" si="0"/>
        <v>0.376</v>
      </c>
      <c r="Q95" s="2">
        <f t="shared" si="2"/>
        <v>0.37549444444444452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24900</v>
      </c>
      <c r="J96" s="17"/>
      <c r="K96" s="14">
        <v>62</v>
      </c>
      <c r="L96" s="15">
        <v>5510</v>
      </c>
      <c r="M96" s="3">
        <v>0.1</v>
      </c>
      <c r="N96" s="2">
        <v>3.7749999999999999</v>
      </c>
      <c r="O96" s="2">
        <f t="shared" si="1"/>
        <v>37.75</v>
      </c>
      <c r="P96" s="2">
        <f t="shared" si="0"/>
        <v>0.3775</v>
      </c>
      <c r="Q96" s="2">
        <f t="shared" si="2"/>
        <v>0.38177361111111119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25000</v>
      </c>
      <c r="J97" s="17"/>
      <c r="K97" s="14">
        <v>63</v>
      </c>
      <c r="L97" s="15">
        <v>5470</v>
      </c>
      <c r="M97" s="3">
        <v>0.1</v>
      </c>
      <c r="N97" s="2">
        <v>3.7749999999999999</v>
      </c>
      <c r="O97" s="2">
        <f t="shared" si="1"/>
        <v>37.75</v>
      </c>
      <c r="P97" s="2">
        <f t="shared" si="0"/>
        <v>0.3775</v>
      </c>
      <c r="Q97" s="2">
        <f t="shared" si="2"/>
        <v>0.38806527777777783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25000</v>
      </c>
      <c r="J98" s="17"/>
      <c r="K98" s="14">
        <v>64</v>
      </c>
      <c r="L98" s="15">
        <v>5440</v>
      </c>
      <c r="M98" s="3">
        <v>0.1</v>
      </c>
      <c r="N98" s="2">
        <v>3.7749999999999999</v>
      </c>
      <c r="O98" s="2">
        <f t="shared" si="1"/>
        <v>37.75</v>
      </c>
      <c r="P98" s="2">
        <f t="shared" ref="P98:P161" si="4">M98*N98</f>
        <v>0.3775</v>
      </c>
      <c r="Q98" s="2">
        <f t="shared" si="2"/>
        <v>0.39435694444444447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25000</v>
      </c>
      <c r="J99" s="17"/>
      <c r="K99" s="14">
        <v>65</v>
      </c>
      <c r="L99" s="15">
        <v>5400</v>
      </c>
      <c r="M99" s="3">
        <v>0.1</v>
      </c>
      <c r="N99" s="2">
        <v>3.7850000000000001</v>
      </c>
      <c r="O99" s="2">
        <f t="shared" ref="O99:O162" si="5">N99/M99</f>
        <v>37.85</v>
      </c>
      <c r="P99" s="2">
        <f t="shared" si="4"/>
        <v>0.37850000000000006</v>
      </c>
      <c r="Q99" s="2">
        <f t="shared" ref="Q99:Q162" si="6">AVERAGE(P99,P98)*(K99-K98)/60+Q98</f>
        <v>0.40065694444444444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25000</v>
      </c>
      <c r="J100" s="17"/>
      <c r="K100" s="14">
        <v>66</v>
      </c>
      <c r="L100" s="15">
        <v>5360</v>
      </c>
      <c r="M100" s="3">
        <v>0.1</v>
      </c>
      <c r="N100" s="2">
        <v>3.79</v>
      </c>
      <c r="O100" s="2">
        <f t="shared" si="5"/>
        <v>37.9</v>
      </c>
      <c r="P100" s="2">
        <f t="shared" si="4"/>
        <v>0.379</v>
      </c>
      <c r="Q100" s="2">
        <f t="shared" si="6"/>
        <v>0.40696944444444444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25000</v>
      </c>
      <c r="J101" s="17"/>
      <c r="K101" s="14">
        <v>67</v>
      </c>
      <c r="L101" s="15">
        <v>5320</v>
      </c>
      <c r="M101" s="3">
        <v>0.1</v>
      </c>
      <c r="N101" s="2">
        <v>3.7850000000000001</v>
      </c>
      <c r="O101" s="2">
        <f t="shared" si="5"/>
        <v>37.85</v>
      </c>
      <c r="P101" s="2">
        <f t="shared" si="4"/>
        <v>0.37850000000000006</v>
      </c>
      <c r="Q101" s="2">
        <f t="shared" si="6"/>
        <v>0.41328194444444444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25000</v>
      </c>
      <c r="J102" s="17"/>
      <c r="K102" s="14">
        <v>68</v>
      </c>
      <c r="L102" s="15">
        <v>5290</v>
      </c>
      <c r="M102" s="3">
        <v>0.1</v>
      </c>
      <c r="N102" s="2">
        <v>3.8</v>
      </c>
      <c r="O102" s="2">
        <f t="shared" si="5"/>
        <v>37.999999999999993</v>
      </c>
      <c r="P102" s="2">
        <f t="shared" si="4"/>
        <v>0.38</v>
      </c>
      <c r="Q102" s="2">
        <f t="shared" si="6"/>
        <v>0.41960277777777777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25000</v>
      </c>
      <c r="J103" s="17"/>
      <c r="K103" s="14">
        <v>69</v>
      </c>
      <c r="L103" s="15">
        <v>5250</v>
      </c>
      <c r="M103" s="3">
        <v>0.1</v>
      </c>
      <c r="N103" s="2">
        <v>3.8049999999999997</v>
      </c>
      <c r="O103" s="2">
        <f t="shared" si="5"/>
        <v>38.049999999999997</v>
      </c>
      <c r="P103" s="2">
        <f t="shared" si="4"/>
        <v>0.3805</v>
      </c>
      <c r="Q103" s="2">
        <f t="shared" si="6"/>
        <v>0.42594027777777776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25100</v>
      </c>
      <c r="J104" s="17"/>
      <c r="K104" s="14">
        <v>70</v>
      </c>
      <c r="L104" s="15">
        <v>5210</v>
      </c>
      <c r="M104" s="3">
        <v>0.1</v>
      </c>
      <c r="N104" s="2">
        <v>3.8</v>
      </c>
      <c r="O104" s="2">
        <f t="shared" si="5"/>
        <v>37.999999999999993</v>
      </c>
      <c r="P104" s="2">
        <f t="shared" si="4"/>
        <v>0.38</v>
      </c>
      <c r="Q104" s="2">
        <f t="shared" si="6"/>
        <v>0.43227777777777776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25100</v>
      </c>
      <c r="J105" s="17"/>
      <c r="K105" s="14">
        <v>71</v>
      </c>
      <c r="L105" s="15">
        <v>5180</v>
      </c>
      <c r="M105" s="3">
        <v>0.1</v>
      </c>
      <c r="N105" s="2">
        <v>3.81</v>
      </c>
      <c r="O105" s="2">
        <f t="shared" si="5"/>
        <v>38.1</v>
      </c>
      <c r="P105" s="2">
        <f t="shared" si="4"/>
        <v>0.38100000000000001</v>
      </c>
      <c r="Q105" s="2">
        <f t="shared" si="6"/>
        <v>0.43861944444444445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25100</v>
      </c>
      <c r="J106" s="17"/>
      <c r="K106" s="14">
        <v>72</v>
      </c>
      <c r="L106" s="15">
        <v>5140</v>
      </c>
      <c r="M106" s="3">
        <v>0.1</v>
      </c>
      <c r="N106" s="2">
        <v>3.81</v>
      </c>
      <c r="O106" s="2">
        <f t="shared" si="5"/>
        <v>38.1</v>
      </c>
      <c r="P106" s="2">
        <f t="shared" si="4"/>
        <v>0.38100000000000001</v>
      </c>
      <c r="Q106" s="2">
        <f t="shared" si="6"/>
        <v>0.44496944444444447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25100</v>
      </c>
      <c r="J107" s="17"/>
      <c r="K107" s="14">
        <v>73</v>
      </c>
      <c r="L107" s="15">
        <v>5100</v>
      </c>
      <c r="M107" s="3">
        <v>0.1</v>
      </c>
      <c r="N107" s="2">
        <v>3.8149999999999999</v>
      </c>
      <c r="O107" s="2">
        <f t="shared" si="5"/>
        <v>38.15</v>
      </c>
      <c r="P107" s="2">
        <f t="shared" si="4"/>
        <v>0.38150000000000001</v>
      </c>
      <c r="Q107" s="2">
        <f t="shared" si="6"/>
        <v>0.45132361111111113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25100</v>
      </c>
      <c r="J108" s="17"/>
      <c r="K108" s="14">
        <v>74</v>
      </c>
      <c r="L108" s="15">
        <v>5060</v>
      </c>
      <c r="M108" s="3">
        <v>0.1</v>
      </c>
      <c r="N108" s="2">
        <v>3.81</v>
      </c>
      <c r="O108" s="2">
        <f t="shared" si="5"/>
        <v>38.1</v>
      </c>
      <c r="P108" s="2">
        <f t="shared" si="4"/>
        <v>0.38100000000000001</v>
      </c>
      <c r="Q108" s="2">
        <f t="shared" si="6"/>
        <v>0.45767777777777779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25100</v>
      </c>
      <c r="J109" s="17"/>
      <c r="K109" s="14">
        <v>75</v>
      </c>
      <c r="L109" s="15">
        <v>5030</v>
      </c>
      <c r="M109" s="3">
        <v>0.1</v>
      </c>
      <c r="N109" s="2">
        <v>3.82</v>
      </c>
      <c r="O109" s="2">
        <f t="shared" si="5"/>
        <v>38.199999999999996</v>
      </c>
      <c r="P109" s="2">
        <f t="shared" si="4"/>
        <v>0.38200000000000001</v>
      </c>
      <c r="Q109" s="2">
        <f t="shared" si="6"/>
        <v>0.46403611111111115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25100</v>
      </c>
      <c r="J110" s="17"/>
      <c r="K110" s="14">
        <v>76</v>
      </c>
      <c r="L110" s="15">
        <v>4990</v>
      </c>
      <c r="M110" s="3">
        <v>0.1</v>
      </c>
      <c r="N110" s="2">
        <v>3.8250000000000002</v>
      </c>
      <c r="O110" s="2">
        <f t="shared" si="5"/>
        <v>38.25</v>
      </c>
      <c r="P110" s="2">
        <f t="shared" si="4"/>
        <v>0.38250000000000006</v>
      </c>
      <c r="Q110" s="2">
        <f t="shared" si="6"/>
        <v>0.47040694444444447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25200</v>
      </c>
      <c r="J111" s="17"/>
      <c r="K111" s="14">
        <v>77</v>
      </c>
      <c r="L111" s="15">
        <v>4950</v>
      </c>
      <c r="M111" s="3">
        <v>0.1</v>
      </c>
      <c r="N111" s="2">
        <v>3.83</v>
      </c>
      <c r="O111" s="2">
        <f t="shared" si="5"/>
        <v>38.299999999999997</v>
      </c>
      <c r="P111" s="2">
        <f t="shared" si="4"/>
        <v>0.38300000000000001</v>
      </c>
      <c r="Q111" s="2">
        <f t="shared" si="6"/>
        <v>0.47678611111111113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25200</v>
      </c>
      <c r="J112" s="17"/>
      <c r="K112" s="14">
        <v>78</v>
      </c>
      <c r="L112" s="15">
        <v>4920</v>
      </c>
      <c r="M112" s="3">
        <v>0.1</v>
      </c>
      <c r="N112" s="2">
        <v>3.83</v>
      </c>
      <c r="O112" s="2">
        <f t="shared" si="5"/>
        <v>38.299999999999997</v>
      </c>
      <c r="P112" s="2">
        <f t="shared" si="4"/>
        <v>0.38300000000000001</v>
      </c>
      <c r="Q112" s="2">
        <f t="shared" si="6"/>
        <v>0.48316944444444448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25300</v>
      </c>
      <c r="J113" s="17"/>
      <c r="K113" s="14">
        <v>79</v>
      </c>
      <c r="L113" s="15">
        <v>4880</v>
      </c>
      <c r="M113" s="3">
        <v>0.1</v>
      </c>
      <c r="N113" s="2">
        <v>3.84</v>
      </c>
      <c r="O113" s="2">
        <f t="shared" si="5"/>
        <v>38.4</v>
      </c>
      <c r="P113" s="2">
        <f t="shared" si="4"/>
        <v>0.38400000000000001</v>
      </c>
      <c r="Q113" s="2">
        <f t="shared" si="6"/>
        <v>0.48956111111111117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25300</v>
      </c>
      <c r="J114" s="17"/>
      <c r="K114" s="14">
        <v>80</v>
      </c>
      <c r="L114" s="15">
        <v>4850</v>
      </c>
      <c r="M114" s="3">
        <v>0.1</v>
      </c>
      <c r="N114" s="2">
        <v>3.84</v>
      </c>
      <c r="O114" s="2">
        <f t="shared" si="5"/>
        <v>38.4</v>
      </c>
      <c r="P114" s="2">
        <f t="shared" si="4"/>
        <v>0.38400000000000001</v>
      </c>
      <c r="Q114" s="2">
        <f t="shared" si="6"/>
        <v>0.49596111111111119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25300</v>
      </c>
      <c r="J115" s="17"/>
      <c r="K115" s="14">
        <v>81</v>
      </c>
      <c r="L115" s="15">
        <v>4810</v>
      </c>
      <c r="M115" s="3">
        <v>0.1</v>
      </c>
      <c r="N115" s="2">
        <v>3.8449999999999998</v>
      </c>
      <c r="O115" s="2">
        <f t="shared" si="5"/>
        <v>38.449999999999996</v>
      </c>
      <c r="P115" s="2">
        <f t="shared" si="4"/>
        <v>0.38450000000000001</v>
      </c>
      <c r="Q115" s="2">
        <f t="shared" si="6"/>
        <v>0.50236527777777784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25300</v>
      </c>
      <c r="J116" s="17"/>
      <c r="K116" s="14">
        <v>82</v>
      </c>
      <c r="L116" s="15">
        <v>4770</v>
      </c>
      <c r="M116" s="3">
        <v>0.1</v>
      </c>
      <c r="N116" s="2">
        <v>3.86</v>
      </c>
      <c r="O116" s="2">
        <f t="shared" si="5"/>
        <v>38.599999999999994</v>
      </c>
      <c r="P116" s="2">
        <f t="shared" si="4"/>
        <v>0.38600000000000001</v>
      </c>
      <c r="Q116" s="2">
        <f t="shared" si="6"/>
        <v>0.50878611111111116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25300</v>
      </c>
      <c r="J117" s="17"/>
      <c r="K117" s="14">
        <v>83</v>
      </c>
      <c r="L117" s="15">
        <v>4740</v>
      </c>
      <c r="M117" s="3">
        <v>0.1</v>
      </c>
      <c r="N117" s="2">
        <v>3.855</v>
      </c>
      <c r="O117" s="2">
        <f t="shared" si="5"/>
        <v>38.549999999999997</v>
      </c>
      <c r="P117" s="2">
        <f t="shared" si="4"/>
        <v>0.38550000000000001</v>
      </c>
      <c r="Q117" s="2">
        <f t="shared" si="6"/>
        <v>0.51521527777777787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25300</v>
      </c>
      <c r="J118" s="17"/>
      <c r="K118" s="14">
        <v>84</v>
      </c>
      <c r="L118" s="15">
        <v>4700</v>
      </c>
      <c r="M118" s="3">
        <v>0.1</v>
      </c>
      <c r="N118" s="2">
        <v>3.8650000000000002</v>
      </c>
      <c r="O118" s="2">
        <f t="shared" si="5"/>
        <v>38.65</v>
      </c>
      <c r="P118" s="2">
        <f t="shared" si="4"/>
        <v>0.38650000000000007</v>
      </c>
      <c r="Q118" s="2">
        <f t="shared" si="6"/>
        <v>0.52164861111111116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25300</v>
      </c>
      <c r="J119" s="17"/>
      <c r="K119" s="14">
        <v>85</v>
      </c>
      <c r="L119" s="15">
        <v>4660</v>
      </c>
      <c r="M119" s="3">
        <v>0.1</v>
      </c>
      <c r="N119" s="2">
        <v>3.86</v>
      </c>
      <c r="O119" s="2">
        <f t="shared" si="5"/>
        <v>38.599999999999994</v>
      </c>
      <c r="P119" s="2">
        <f t="shared" si="4"/>
        <v>0.38600000000000001</v>
      </c>
      <c r="Q119" s="2">
        <f t="shared" si="6"/>
        <v>0.52808611111111115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25400</v>
      </c>
      <c r="J120" s="17"/>
      <c r="K120" s="14">
        <v>86</v>
      </c>
      <c r="L120" s="15">
        <v>4630</v>
      </c>
      <c r="M120" s="3">
        <v>0.1</v>
      </c>
      <c r="N120" s="2">
        <v>3.88</v>
      </c>
      <c r="O120" s="2">
        <f t="shared" si="5"/>
        <v>38.799999999999997</v>
      </c>
      <c r="P120" s="2">
        <f t="shared" si="4"/>
        <v>0.38800000000000001</v>
      </c>
      <c r="Q120" s="2">
        <f t="shared" si="6"/>
        <v>0.5345361111111111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25300</v>
      </c>
      <c r="J121" s="17"/>
      <c r="K121" s="14">
        <v>87</v>
      </c>
      <c r="L121" s="15">
        <v>4590</v>
      </c>
      <c r="M121" s="3">
        <v>0.1</v>
      </c>
      <c r="N121" s="2">
        <v>3.875</v>
      </c>
      <c r="O121" s="2">
        <f t="shared" si="5"/>
        <v>38.75</v>
      </c>
      <c r="P121" s="2">
        <f t="shared" si="4"/>
        <v>0.38750000000000001</v>
      </c>
      <c r="Q121" s="2">
        <f t="shared" si="6"/>
        <v>0.54099861111111114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25400</v>
      </c>
      <c r="J122" s="17"/>
      <c r="K122" s="14">
        <v>88</v>
      </c>
      <c r="L122" s="15">
        <v>4560</v>
      </c>
      <c r="M122" s="3">
        <v>0.1</v>
      </c>
      <c r="N122" s="2">
        <v>3.89</v>
      </c>
      <c r="O122" s="2">
        <f t="shared" si="5"/>
        <v>38.9</v>
      </c>
      <c r="P122" s="2">
        <f t="shared" si="4"/>
        <v>0.38900000000000001</v>
      </c>
      <c r="Q122" s="2">
        <f t="shared" si="6"/>
        <v>0.54746944444444445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25300</v>
      </c>
      <c r="J123" s="17"/>
      <c r="K123" s="14">
        <v>89</v>
      </c>
      <c r="L123" s="15">
        <v>4520</v>
      </c>
      <c r="M123" s="3">
        <v>0.1</v>
      </c>
      <c r="N123" s="2">
        <v>3.88</v>
      </c>
      <c r="O123" s="2">
        <f t="shared" si="5"/>
        <v>38.799999999999997</v>
      </c>
      <c r="P123" s="2">
        <f t="shared" si="4"/>
        <v>0.38800000000000001</v>
      </c>
      <c r="Q123" s="2">
        <f t="shared" si="6"/>
        <v>0.55394444444444446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25400</v>
      </c>
      <c r="J124" s="17"/>
      <c r="K124" s="14">
        <v>90</v>
      </c>
      <c r="L124" s="15">
        <v>4490</v>
      </c>
      <c r="M124" s="3">
        <v>0.1</v>
      </c>
      <c r="N124" s="2">
        <v>3.89</v>
      </c>
      <c r="O124" s="2">
        <f t="shared" si="5"/>
        <v>38.9</v>
      </c>
      <c r="P124" s="2">
        <f t="shared" si="4"/>
        <v>0.38900000000000001</v>
      </c>
      <c r="Q124" s="2">
        <f t="shared" si="6"/>
        <v>0.56041944444444447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25400</v>
      </c>
      <c r="J125" s="17"/>
      <c r="K125" s="14">
        <v>91</v>
      </c>
      <c r="L125" s="15">
        <v>4450</v>
      </c>
      <c r="M125" s="3">
        <v>0.1</v>
      </c>
      <c r="N125" s="2">
        <v>3.9</v>
      </c>
      <c r="O125" s="2">
        <f t="shared" si="5"/>
        <v>39</v>
      </c>
      <c r="P125" s="2">
        <f t="shared" si="4"/>
        <v>0.39</v>
      </c>
      <c r="Q125" s="2">
        <f t="shared" si="6"/>
        <v>0.56691111111111114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25400</v>
      </c>
      <c r="J126" s="17"/>
      <c r="K126" s="14">
        <v>92</v>
      </c>
      <c r="L126" s="15">
        <v>4420</v>
      </c>
      <c r="M126" s="3">
        <v>0.1</v>
      </c>
      <c r="N126" s="2">
        <v>3.895</v>
      </c>
      <c r="O126" s="2">
        <f t="shared" si="5"/>
        <v>38.949999999999996</v>
      </c>
      <c r="P126" s="2">
        <f t="shared" si="4"/>
        <v>0.38950000000000001</v>
      </c>
      <c r="Q126" s="2">
        <f t="shared" si="6"/>
        <v>0.57340694444444451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25400</v>
      </c>
      <c r="J127" s="17"/>
      <c r="K127" s="14">
        <v>93</v>
      </c>
      <c r="L127" s="15">
        <v>4380</v>
      </c>
      <c r="M127" s="3">
        <v>0.1</v>
      </c>
      <c r="N127" s="2">
        <v>3.9050000000000002</v>
      </c>
      <c r="O127" s="2">
        <f t="shared" si="5"/>
        <v>39.049999999999997</v>
      </c>
      <c r="P127" s="2">
        <f t="shared" si="4"/>
        <v>0.39050000000000007</v>
      </c>
      <c r="Q127" s="2">
        <f t="shared" si="6"/>
        <v>0.57990694444444446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25500</v>
      </c>
      <c r="J128" s="17"/>
      <c r="K128" s="14">
        <v>94</v>
      </c>
      <c r="L128" s="15">
        <v>4340</v>
      </c>
      <c r="M128" s="3">
        <v>0.1</v>
      </c>
      <c r="N128" s="2">
        <v>3.9050000000000002</v>
      </c>
      <c r="O128" s="2">
        <f t="shared" si="5"/>
        <v>39.049999999999997</v>
      </c>
      <c r="P128" s="2">
        <f t="shared" si="4"/>
        <v>0.39050000000000007</v>
      </c>
      <c r="Q128" s="2">
        <f t="shared" si="6"/>
        <v>0.5864152777777778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25500</v>
      </c>
      <c r="J129" s="17"/>
      <c r="K129" s="14">
        <v>95</v>
      </c>
      <c r="L129" s="15">
        <v>4310</v>
      </c>
      <c r="M129" s="3">
        <v>0.1</v>
      </c>
      <c r="N129" s="2">
        <v>3.915</v>
      </c>
      <c r="O129" s="2">
        <f t="shared" si="5"/>
        <v>39.15</v>
      </c>
      <c r="P129" s="2">
        <f t="shared" si="4"/>
        <v>0.39150000000000001</v>
      </c>
      <c r="Q129" s="2">
        <f t="shared" si="6"/>
        <v>0.59293194444444441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25400</v>
      </c>
      <c r="J130" s="17"/>
      <c r="K130" s="14">
        <v>96</v>
      </c>
      <c r="L130" s="15">
        <v>4270</v>
      </c>
      <c r="M130" s="3">
        <v>0.1</v>
      </c>
      <c r="N130" s="2">
        <v>3.92</v>
      </c>
      <c r="O130" s="2">
        <f t="shared" si="5"/>
        <v>39.199999999999996</v>
      </c>
      <c r="P130" s="2">
        <f t="shared" si="4"/>
        <v>0.39200000000000002</v>
      </c>
      <c r="Q130" s="2">
        <f t="shared" si="6"/>
        <v>0.59946111111111111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25500</v>
      </c>
      <c r="J131" s="17"/>
      <c r="K131" s="14">
        <v>97</v>
      </c>
      <c r="L131" s="15">
        <v>4230</v>
      </c>
      <c r="M131" s="3">
        <v>0.1</v>
      </c>
      <c r="N131" s="2">
        <v>3.92</v>
      </c>
      <c r="O131" s="2">
        <f t="shared" si="5"/>
        <v>39.199999999999996</v>
      </c>
      <c r="P131" s="2">
        <f t="shared" si="4"/>
        <v>0.39200000000000002</v>
      </c>
      <c r="Q131" s="2">
        <f t="shared" si="6"/>
        <v>0.60599444444444439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25600</v>
      </c>
      <c r="J132" s="17"/>
      <c r="K132" s="14">
        <v>98</v>
      </c>
      <c r="L132" s="15">
        <v>4200</v>
      </c>
      <c r="M132" s="3">
        <v>0.1</v>
      </c>
      <c r="N132" s="2">
        <v>3.94</v>
      </c>
      <c r="O132" s="2">
        <f t="shared" si="5"/>
        <v>39.4</v>
      </c>
      <c r="P132" s="2">
        <f t="shared" si="4"/>
        <v>0.39400000000000002</v>
      </c>
      <c r="Q132" s="2">
        <f t="shared" si="6"/>
        <v>0.61254444444444434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25600</v>
      </c>
      <c r="J133" s="17"/>
      <c r="K133" s="14">
        <v>99</v>
      </c>
      <c r="L133" s="15">
        <v>4170</v>
      </c>
      <c r="M133" s="3">
        <v>0.1</v>
      </c>
      <c r="N133" s="2">
        <v>3.9350000000000001</v>
      </c>
      <c r="O133" s="2">
        <f t="shared" si="5"/>
        <v>39.35</v>
      </c>
      <c r="P133" s="2">
        <f t="shared" si="4"/>
        <v>0.39350000000000002</v>
      </c>
      <c r="Q133" s="2">
        <f t="shared" si="6"/>
        <v>0.61910694444444436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25600</v>
      </c>
      <c r="J134" s="17"/>
      <c r="K134" s="14">
        <v>100</v>
      </c>
      <c r="L134" s="15">
        <v>4120</v>
      </c>
      <c r="M134" s="3">
        <v>0.1</v>
      </c>
      <c r="N134" s="2">
        <v>3.9433333333333334</v>
      </c>
      <c r="O134" s="2">
        <f t="shared" si="5"/>
        <v>39.43333333333333</v>
      </c>
      <c r="P134" s="2">
        <f t="shared" si="4"/>
        <v>0.39433333333333337</v>
      </c>
      <c r="Q134" s="2">
        <f t="shared" si="6"/>
        <v>0.62567222222222219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25600</v>
      </c>
      <c r="J135" s="17"/>
      <c r="K135" s="14">
        <v>101</v>
      </c>
      <c r="L135" s="15">
        <v>4090</v>
      </c>
      <c r="M135" s="3">
        <v>0.1</v>
      </c>
      <c r="N135" s="2">
        <v>3.9550000000000001</v>
      </c>
      <c r="O135" s="2">
        <f t="shared" si="5"/>
        <v>39.549999999999997</v>
      </c>
      <c r="P135" s="2">
        <f t="shared" si="4"/>
        <v>0.39550000000000002</v>
      </c>
      <c r="Q135" s="2">
        <f t="shared" si="6"/>
        <v>0.63225416666666667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25600</v>
      </c>
      <c r="J136" s="17"/>
      <c r="K136" s="14">
        <v>102</v>
      </c>
      <c r="L136" s="15">
        <v>4060</v>
      </c>
      <c r="M136" s="3">
        <v>0.1</v>
      </c>
      <c r="N136" s="2">
        <v>3.95</v>
      </c>
      <c r="O136" s="2">
        <f t="shared" si="5"/>
        <v>39.5</v>
      </c>
      <c r="P136" s="2">
        <f t="shared" si="4"/>
        <v>0.39500000000000002</v>
      </c>
      <c r="Q136" s="2">
        <f t="shared" si="6"/>
        <v>0.63884166666666664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25600</v>
      </c>
      <c r="J137" s="17"/>
      <c r="K137" s="14">
        <v>103</v>
      </c>
      <c r="L137" s="15">
        <v>4020</v>
      </c>
      <c r="M137" s="3">
        <v>0.1</v>
      </c>
      <c r="N137" s="2">
        <v>3.9666666666666668</v>
      </c>
      <c r="O137" s="2">
        <f t="shared" si="5"/>
        <v>39.666666666666664</v>
      </c>
      <c r="P137" s="2">
        <f t="shared" si="4"/>
        <v>0.39666666666666672</v>
      </c>
      <c r="Q137" s="2">
        <f t="shared" si="6"/>
        <v>0.6454388888888889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25600</v>
      </c>
      <c r="J138" s="17"/>
      <c r="K138" s="14">
        <v>104</v>
      </c>
      <c r="L138" s="15">
        <v>3990</v>
      </c>
      <c r="M138" s="3">
        <v>0.1</v>
      </c>
      <c r="N138" s="2">
        <v>3.9750000000000001</v>
      </c>
      <c r="O138" s="2">
        <f t="shared" si="5"/>
        <v>39.75</v>
      </c>
      <c r="P138" s="2">
        <f t="shared" si="4"/>
        <v>0.39750000000000002</v>
      </c>
      <c r="Q138" s="2">
        <f t="shared" si="6"/>
        <v>0.6520569444444444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25700</v>
      </c>
      <c r="J139" s="17"/>
      <c r="K139" s="14">
        <v>105</v>
      </c>
      <c r="L139" s="15">
        <v>3950</v>
      </c>
      <c r="M139" s="3">
        <v>0.1</v>
      </c>
      <c r="N139" s="2">
        <v>3.98</v>
      </c>
      <c r="O139" s="2">
        <f t="shared" si="5"/>
        <v>39.799999999999997</v>
      </c>
      <c r="P139" s="2">
        <f t="shared" si="4"/>
        <v>0.39800000000000002</v>
      </c>
      <c r="Q139" s="2">
        <f t="shared" si="6"/>
        <v>0.65868611111111108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25800</v>
      </c>
      <c r="J140" s="17"/>
      <c r="K140" s="14">
        <v>106</v>
      </c>
      <c r="L140" s="15">
        <v>3920</v>
      </c>
      <c r="M140" s="3">
        <v>0.1</v>
      </c>
      <c r="N140" s="2">
        <v>3.98</v>
      </c>
      <c r="O140" s="2">
        <f t="shared" si="5"/>
        <v>39.799999999999997</v>
      </c>
      <c r="P140" s="2">
        <f t="shared" si="4"/>
        <v>0.39800000000000002</v>
      </c>
      <c r="Q140" s="2">
        <f t="shared" si="6"/>
        <v>0.66531944444444446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25800</v>
      </c>
      <c r="J141" s="17"/>
      <c r="K141" s="14">
        <v>107</v>
      </c>
      <c r="L141" s="15">
        <v>3880</v>
      </c>
      <c r="M141" s="3">
        <v>0.1</v>
      </c>
      <c r="N141" s="2">
        <v>3.98</v>
      </c>
      <c r="O141" s="2">
        <f t="shared" si="5"/>
        <v>39.799999999999997</v>
      </c>
      <c r="P141" s="2">
        <f t="shared" si="4"/>
        <v>0.39800000000000002</v>
      </c>
      <c r="Q141" s="2">
        <f t="shared" si="6"/>
        <v>0.67195277777777784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25800</v>
      </c>
      <c r="J142" s="17"/>
      <c r="K142" s="14">
        <v>108</v>
      </c>
      <c r="L142" s="15">
        <v>3840</v>
      </c>
      <c r="M142" s="3">
        <v>0.1</v>
      </c>
      <c r="N142" s="2">
        <v>3.99</v>
      </c>
      <c r="O142" s="2">
        <f t="shared" si="5"/>
        <v>39.9</v>
      </c>
      <c r="P142" s="2">
        <f t="shared" si="4"/>
        <v>0.39900000000000002</v>
      </c>
      <c r="Q142" s="2">
        <f t="shared" si="6"/>
        <v>0.6785944444444445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25800</v>
      </c>
      <c r="J143" s="17"/>
      <c r="K143" s="14">
        <v>109</v>
      </c>
      <c r="L143" s="15">
        <v>3810</v>
      </c>
      <c r="M143" s="3">
        <v>0.1</v>
      </c>
      <c r="N143" s="2">
        <v>3.9950000000000001</v>
      </c>
      <c r="O143" s="2">
        <f t="shared" si="5"/>
        <v>39.949999999999996</v>
      </c>
      <c r="P143" s="2">
        <f t="shared" si="4"/>
        <v>0.39950000000000002</v>
      </c>
      <c r="Q143" s="2">
        <f t="shared" si="6"/>
        <v>0.68524861111111113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25800</v>
      </c>
      <c r="J144" s="17"/>
      <c r="K144" s="14">
        <v>110</v>
      </c>
      <c r="L144" s="15">
        <v>3770</v>
      </c>
      <c r="M144" s="3">
        <v>0.1</v>
      </c>
      <c r="N144" s="2">
        <v>4.0049999999999999</v>
      </c>
      <c r="O144" s="2">
        <f t="shared" si="5"/>
        <v>40.049999999999997</v>
      </c>
      <c r="P144" s="2">
        <f t="shared" si="4"/>
        <v>0.40050000000000002</v>
      </c>
      <c r="Q144" s="2">
        <f t="shared" si="6"/>
        <v>0.69191527777777784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25800</v>
      </c>
      <c r="J145" s="17"/>
      <c r="K145" s="14">
        <v>111</v>
      </c>
      <c r="L145" s="15">
        <v>3740</v>
      </c>
      <c r="M145" s="3">
        <v>0.1</v>
      </c>
      <c r="N145" s="2">
        <v>4.0049999999999999</v>
      </c>
      <c r="O145" s="2">
        <f t="shared" si="5"/>
        <v>40.049999999999997</v>
      </c>
      <c r="P145" s="2">
        <f t="shared" si="4"/>
        <v>0.40050000000000002</v>
      </c>
      <c r="Q145" s="2">
        <f t="shared" si="6"/>
        <v>0.69859027777777782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25800</v>
      </c>
      <c r="J146" s="17"/>
      <c r="K146" s="14">
        <v>112</v>
      </c>
      <c r="L146" s="15">
        <v>3710</v>
      </c>
      <c r="M146" s="3">
        <v>0.1</v>
      </c>
      <c r="N146" s="2">
        <v>4.0199999999999996</v>
      </c>
      <c r="O146" s="2">
        <f t="shared" si="5"/>
        <v>40.199999999999996</v>
      </c>
      <c r="P146" s="2">
        <f t="shared" si="4"/>
        <v>0.40199999999999997</v>
      </c>
      <c r="Q146" s="2">
        <f t="shared" si="6"/>
        <v>0.70527777777777778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25800</v>
      </c>
      <c r="J147" s="17"/>
      <c r="K147" s="14">
        <v>113</v>
      </c>
      <c r="L147" s="15">
        <v>3670</v>
      </c>
      <c r="M147" s="3">
        <v>0.1</v>
      </c>
      <c r="N147" s="2">
        <v>4.03</v>
      </c>
      <c r="O147" s="2">
        <f t="shared" si="5"/>
        <v>40.299999999999997</v>
      </c>
      <c r="P147" s="2">
        <f t="shared" si="4"/>
        <v>0.40300000000000002</v>
      </c>
      <c r="Q147" s="2">
        <f t="shared" si="6"/>
        <v>0.7119861111111111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25900</v>
      </c>
      <c r="J148" s="17"/>
      <c r="K148" s="14">
        <v>114</v>
      </c>
      <c r="L148" s="15">
        <v>3640</v>
      </c>
      <c r="M148" s="3">
        <v>0.1</v>
      </c>
      <c r="N148" s="2">
        <v>4.0350000000000001</v>
      </c>
      <c r="O148" s="2">
        <f t="shared" si="5"/>
        <v>40.35</v>
      </c>
      <c r="P148" s="2">
        <f t="shared" si="4"/>
        <v>0.40350000000000003</v>
      </c>
      <c r="Q148" s="2">
        <f t="shared" si="6"/>
        <v>0.71870694444444438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25900</v>
      </c>
      <c r="J149" s="17"/>
      <c r="K149" s="14">
        <v>115</v>
      </c>
      <c r="L149" s="15">
        <v>3600</v>
      </c>
      <c r="M149" s="3">
        <v>0.1</v>
      </c>
      <c r="N149" s="2">
        <v>4.05</v>
      </c>
      <c r="O149" s="2">
        <f t="shared" si="5"/>
        <v>40.499999999999993</v>
      </c>
      <c r="P149" s="2">
        <f t="shared" si="4"/>
        <v>0.40500000000000003</v>
      </c>
      <c r="Q149" s="2">
        <f t="shared" si="6"/>
        <v>0.72544444444444434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26100</v>
      </c>
      <c r="J150" s="17"/>
      <c r="K150" s="14">
        <v>116</v>
      </c>
      <c r="L150" s="15">
        <v>3570</v>
      </c>
      <c r="M150" s="3">
        <v>0.1</v>
      </c>
      <c r="N150" s="2">
        <v>4.0549999999999997</v>
      </c>
      <c r="O150" s="2">
        <f t="shared" si="5"/>
        <v>40.549999999999997</v>
      </c>
      <c r="P150" s="2">
        <f t="shared" si="4"/>
        <v>0.40549999999999997</v>
      </c>
      <c r="Q150" s="2">
        <f t="shared" si="6"/>
        <v>0.73219861111111095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26000</v>
      </c>
      <c r="J151" s="17"/>
      <c r="K151" s="14">
        <v>117</v>
      </c>
      <c r="L151" s="15">
        <v>3530</v>
      </c>
      <c r="M151" s="3">
        <v>0.1</v>
      </c>
      <c r="N151" s="2">
        <v>4.0599999999999996</v>
      </c>
      <c r="O151" s="2">
        <f t="shared" si="5"/>
        <v>40.599999999999994</v>
      </c>
      <c r="P151" s="2">
        <f t="shared" si="4"/>
        <v>0.40599999999999997</v>
      </c>
      <c r="Q151" s="2">
        <f t="shared" si="6"/>
        <v>0.73896111111111096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26100</v>
      </c>
      <c r="J152" s="17"/>
      <c r="K152" s="14">
        <v>118</v>
      </c>
      <c r="L152" s="15">
        <v>3500</v>
      </c>
      <c r="M152" s="3">
        <v>0.1</v>
      </c>
      <c r="N152" s="2">
        <v>4.07</v>
      </c>
      <c r="O152" s="2">
        <f t="shared" si="5"/>
        <v>40.700000000000003</v>
      </c>
      <c r="P152" s="2">
        <f t="shared" si="4"/>
        <v>0.40700000000000003</v>
      </c>
      <c r="Q152" s="2">
        <f t="shared" si="6"/>
        <v>0.74573611111111093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26100</v>
      </c>
      <c r="J153" s="17"/>
      <c r="K153" s="14">
        <v>119</v>
      </c>
      <c r="L153" s="15">
        <v>3460</v>
      </c>
      <c r="M153" s="3">
        <v>0.1</v>
      </c>
      <c r="N153" s="2">
        <v>4.0750000000000002</v>
      </c>
      <c r="O153" s="2">
        <f t="shared" si="5"/>
        <v>40.75</v>
      </c>
      <c r="P153" s="2">
        <f t="shared" si="4"/>
        <v>0.40750000000000003</v>
      </c>
      <c r="Q153" s="2">
        <f t="shared" si="6"/>
        <v>0.75252361111111088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26100</v>
      </c>
      <c r="J154" s="17"/>
      <c r="K154" s="14">
        <v>120</v>
      </c>
      <c r="L154" s="15">
        <v>3430</v>
      </c>
      <c r="M154" s="3">
        <v>0.1</v>
      </c>
      <c r="N154" s="2">
        <v>4.07</v>
      </c>
      <c r="O154" s="2">
        <f t="shared" si="5"/>
        <v>40.700000000000003</v>
      </c>
      <c r="P154" s="2">
        <f t="shared" si="4"/>
        <v>0.40700000000000003</v>
      </c>
      <c r="Q154" s="2">
        <f t="shared" si="6"/>
        <v>0.75931111111111083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26100</v>
      </c>
      <c r="J155" s="17"/>
      <c r="K155" s="14">
        <v>121</v>
      </c>
      <c r="L155" s="15">
        <v>3390</v>
      </c>
      <c r="M155" s="3">
        <v>0.1</v>
      </c>
      <c r="N155" s="2">
        <v>4.085</v>
      </c>
      <c r="O155" s="2">
        <f t="shared" si="5"/>
        <v>40.849999999999994</v>
      </c>
      <c r="P155" s="2">
        <f t="shared" si="4"/>
        <v>0.40850000000000003</v>
      </c>
      <c r="Q155" s="2">
        <f t="shared" si="6"/>
        <v>0.76610694444444416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26100</v>
      </c>
      <c r="J156" s="17"/>
      <c r="K156" s="14">
        <v>122</v>
      </c>
      <c r="L156" s="15">
        <v>3360</v>
      </c>
      <c r="M156" s="3">
        <v>0.1</v>
      </c>
      <c r="N156" s="2">
        <v>4.0949999999999998</v>
      </c>
      <c r="O156" s="2">
        <f t="shared" si="5"/>
        <v>40.949999999999996</v>
      </c>
      <c r="P156" s="2">
        <f t="shared" si="4"/>
        <v>0.40949999999999998</v>
      </c>
      <c r="Q156" s="2">
        <f t="shared" si="6"/>
        <v>0.77292361111111085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26000</v>
      </c>
      <c r="J157" s="17"/>
      <c r="K157" s="14">
        <v>123</v>
      </c>
      <c r="L157" s="15">
        <v>3320</v>
      </c>
      <c r="M157" s="3">
        <v>0.1</v>
      </c>
      <c r="N157" s="2">
        <v>4.1050000000000004</v>
      </c>
      <c r="O157" s="2">
        <f t="shared" si="5"/>
        <v>41.050000000000004</v>
      </c>
      <c r="P157" s="2">
        <f t="shared" si="4"/>
        <v>0.41050000000000009</v>
      </c>
      <c r="Q157" s="2">
        <f t="shared" si="6"/>
        <v>0.77975694444444421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26000</v>
      </c>
      <c r="J158" s="17"/>
      <c r="K158" s="14">
        <v>124</v>
      </c>
      <c r="L158" s="15">
        <v>3290</v>
      </c>
      <c r="M158" s="3">
        <v>0.1</v>
      </c>
      <c r="N158" s="2">
        <v>4.1100000000000003</v>
      </c>
      <c r="O158" s="2">
        <f t="shared" si="5"/>
        <v>41.1</v>
      </c>
      <c r="P158" s="2">
        <f t="shared" si="4"/>
        <v>0.41100000000000003</v>
      </c>
      <c r="Q158" s="2">
        <f t="shared" si="6"/>
        <v>0.78660277777777754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26100</v>
      </c>
      <c r="J159" s="17"/>
      <c r="K159" s="14">
        <v>125</v>
      </c>
      <c r="L159" s="15">
        <v>3250</v>
      </c>
      <c r="M159" s="3">
        <v>0.1</v>
      </c>
      <c r="N159" s="2">
        <v>4.13</v>
      </c>
      <c r="O159" s="2">
        <f t="shared" si="5"/>
        <v>41.3</v>
      </c>
      <c r="P159" s="2">
        <f t="shared" si="4"/>
        <v>0.41300000000000003</v>
      </c>
      <c r="Q159" s="2">
        <f t="shared" si="6"/>
        <v>0.79346944444444423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26100</v>
      </c>
      <c r="J160" s="17"/>
      <c r="K160" s="14">
        <v>126</v>
      </c>
      <c r="L160" s="15">
        <v>3220</v>
      </c>
      <c r="M160" s="3">
        <v>0.1</v>
      </c>
      <c r="N160" s="2">
        <v>4.12</v>
      </c>
      <c r="O160" s="2">
        <f t="shared" si="5"/>
        <v>41.199999999999996</v>
      </c>
      <c r="P160" s="2">
        <f t="shared" si="4"/>
        <v>0.41200000000000003</v>
      </c>
      <c r="Q160" s="2">
        <f t="shared" si="6"/>
        <v>0.80034444444444419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26100</v>
      </c>
      <c r="J161" s="17"/>
      <c r="K161" s="14">
        <v>127</v>
      </c>
      <c r="L161" s="15">
        <v>3190</v>
      </c>
      <c r="M161" s="3">
        <v>0.1</v>
      </c>
      <c r="N161" s="2">
        <v>4.1399999999999997</v>
      </c>
      <c r="O161" s="2">
        <f t="shared" si="5"/>
        <v>41.399999999999991</v>
      </c>
      <c r="P161" s="2">
        <f t="shared" si="4"/>
        <v>0.41399999999999998</v>
      </c>
      <c r="Q161" s="2">
        <f t="shared" si="6"/>
        <v>0.80722777777777754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26100</v>
      </c>
      <c r="J162" s="17"/>
      <c r="K162" s="14">
        <v>128</v>
      </c>
      <c r="L162" s="15">
        <v>3150</v>
      </c>
      <c r="M162" s="3">
        <v>0.1</v>
      </c>
      <c r="N162" s="2">
        <v>4.1500000000000004</v>
      </c>
      <c r="O162" s="2">
        <f t="shared" si="5"/>
        <v>41.5</v>
      </c>
      <c r="P162" s="2">
        <f t="shared" ref="P162:P225" si="8">M162*N162</f>
        <v>0.41500000000000004</v>
      </c>
      <c r="Q162" s="2">
        <f t="shared" si="6"/>
        <v>0.81413611111111084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26100</v>
      </c>
      <c r="J163" s="17"/>
      <c r="K163" s="14">
        <v>129</v>
      </c>
      <c r="L163" s="15">
        <v>3120</v>
      </c>
      <c r="M163" s="3">
        <v>0.1</v>
      </c>
      <c r="N163" s="2">
        <v>4.1550000000000002</v>
      </c>
      <c r="O163" s="2">
        <f t="shared" ref="O163:O226" si="9">N163/M163</f>
        <v>41.55</v>
      </c>
      <c r="P163" s="2">
        <f t="shared" si="8"/>
        <v>0.41550000000000004</v>
      </c>
      <c r="Q163" s="2">
        <f t="shared" ref="Q163:Q226" si="10">AVERAGE(P163,P162)*(K163-K162)/60+Q162</f>
        <v>0.82105694444444421</v>
      </c>
      <c r="R163" s="14">
        <f t="shared" ref="R163:R22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26100</v>
      </c>
      <c r="J164" s="17"/>
      <c r="K164" s="14">
        <v>130</v>
      </c>
      <c r="L164" s="15">
        <v>3080</v>
      </c>
      <c r="M164" s="3">
        <v>0.1</v>
      </c>
      <c r="N164" s="2">
        <v>4.165</v>
      </c>
      <c r="O164" s="2">
        <f t="shared" si="9"/>
        <v>41.65</v>
      </c>
      <c r="P164" s="2">
        <f t="shared" si="8"/>
        <v>0.41650000000000004</v>
      </c>
      <c r="Q164" s="2">
        <f t="shared" si="10"/>
        <v>0.82799027777777756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26100</v>
      </c>
      <c r="J165" s="17"/>
      <c r="K165" s="14">
        <v>131</v>
      </c>
      <c r="L165" s="15">
        <v>3050</v>
      </c>
      <c r="M165" s="3">
        <v>0.1</v>
      </c>
      <c r="N165" s="2">
        <v>4.17</v>
      </c>
      <c r="O165" s="2">
        <f t="shared" si="9"/>
        <v>41.699999999999996</v>
      </c>
      <c r="P165" s="2">
        <f t="shared" si="8"/>
        <v>0.41700000000000004</v>
      </c>
      <c r="Q165" s="2">
        <f t="shared" si="10"/>
        <v>0.83493611111111088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26100</v>
      </c>
      <c r="J166" s="17"/>
      <c r="K166" s="14">
        <v>132</v>
      </c>
      <c r="L166" s="15">
        <v>3020</v>
      </c>
      <c r="M166" s="3">
        <v>0.1</v>
      </c>
      <c r="N166" s="2">
        <v>4.1850000000000005</v>
      </c>
      <c r="O166" s="2">
        <f t="shared" si="9"/>
        <v>41.85</v>
      </c>
      <c r="P166" s="2">
        <f t="shared" si="8"/>
        <v>0.41850000000000009</v>
      </c>
      <c r="Q166" s="2">
        <f t="shared" si="10"/>
        <v>0.84189861111111086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26100</v>
      </c>
      <c r="J167" s="17"/>
      <c r="K167" s="14">
        <v>133</v>
      </c>
      <c r="L167" s="15">
        <v>2980</v>
      </c>
      <c r="M167" s="3">
        <v>0.1</v>
      </c>
      <c r="N167" s="2">
        <v>4.1900000000000004</v>
      </c>
      <c r="O167" s="2">
        <f t="shared" si="9"/>
        <v>41.9</v>
      </c>
      <c r="P167" s="2">
        <f t="shared" si="8"/>
        <v>0.41900000000000004</v>
      </c>
      <c r="Q167" s="2">
        <f t="shared" si="10"/>
        <v>0.84887777777777751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26100</v>
      </c>
      <c r="J168" s="17"/>
      <c r="K168" s="14">
        <v>134</v>
      </c>
      <c r="L168" s="15">
        <v>2950</v>
      </c>
      <c r="M168" s="3">
        <v>0.1</v>
      </c>
      <c r="N168" s="2">
        <v>4.2050000000000001</v>
      </c>
      <c r="O168" s="2">
        <f t="shared" si="9"/>
        <v>42.05</v>
      </c>
      <c r="P168" s="2">
        <f t="shared" si="8"/>
        <v>0.42050000000000004</v>
      </c>
      <c r="Q168" s="2">
        <f t="shared" si="10"/>
        <v>0.85587361111111082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26200</v>
      </c>
      <c r="J169" s="17"/>
      <c r="K169" s="14">
        <v>135</v>
      </c>
      <c r="L169" s="15">
        <v>2910</v>
      </c>
      <c r="M169" s="3">
        <v>0.1</v>
      </c>
      <c r="N169" s="2">
        <v>4.2133333333333338</v>
      </c>
      <c r="O169" s="2">
        <f t="shared" si="9"/>
        <v>42.133333333333333</v>
      </c>
      <c r="P169" s="2">
        <f t="shared" si="8"/>
        <v>0.42133333333333339</v>
      </c>
      <c r="Q169" s="2">
        <f t="shared" si="10"/>
        <v>0.86288888888888859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26200</v>
      </c>
      <c r="J170" s="17"/>
      <c r="K170" s="14">
        <v>136</v>
      </c>
      <c r="L170" s="15">
        <v>2880</v>
      </c>
      <c r="M170" s="3">
        <v>0.1</v>
      </c>
      <c r="N170" s="2">
        <v>4.2249999999999996</v>
      </c>
      <c r="O170" s="2">
        <f t="shared" si="9"/>
        <v>42.249999999999993</v>
      </c>
      <c r="P170" s="2">
        <f t="shared" si="8"/>
        <v>0.42249999999999999</v>
      </c>
      <c r="Q170" s="2">
        <f t="shared" si="10"/>
        <v>0.86992083333333303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26200</v>
      </c>
      <c r="J171" s="17"/>
      <c r="K171" s="14">
        <v>137</v>
      </c>
      <c r="L171" s="15">
        <v>2850</v>
      </c>
      <c r="M171" s="3">
        <v>0.1</v>
      </c>
      <c r="N171" s="2">
        <v>4.2350000000000003</v>
      </c>
      <c r="O171" s="2">
        <f t="shared" si="9"/>
        <v>42.35</v>
      </c>
      <c r="P171" s="2">
        <f t="shared" si="8"/>
        <v>0.42350000000000004</v>
      </c>
      <c r="Q171" s="2">
        <f t="shared" si="10"/>
        <v>0.87697083333333303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26200</v>
      </c>
      <c r="J172" s="17"/>
      <c r="K172" s="14">
        <v>138</v>
      </c>
      <c r="L172" s="15">
        <v>2810</v>
      </c>
      <c r="M172" s="3">
        <v>0.1</v>
      </c>
      <c r="N172" s="2">
        <v>4.2450000000000001</v>
      </c>
      <c r="O172" s="2">
        <f t="shared" si="9"/>
        <v>42.449999999999996</v>
      </c>
      <c r="P172" s="2">
        <f t="shared" si="8"/>
        <v>0.42450000000000004</v>
      </c>
      <c r="Q172" s="2">
        <f t="shared" si="10"/>
        <v>0.8840374999999997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26100</v>
      </c>
      <c r="J173" s="17"/>
      <c r="K173" s="14">
        <v>139</v>
      </c>
      <c r="L173" s="15">
        <v>2780</v>
      </c>
      <c r="M173" s="3">
        <v>0.1</v>
      </c>
      <c r="N173" s="2">
        <v>4.2549999999999999</v>
      </c>
      <c r="O173" s="2">
        <f t="shared" si="9"/>
        <v>42.55</v>
      </c>
      <c r="P173" s="2">
        <f t="shared" si="8"/>
        <v>0.42549999999999999</v>
      </c>
      <c r="Q173" s="2">
        <f t="shared" si="10"/>
        <v>0.89112083333333303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26100</v>
      </c>
      <c r="J174" s="17"/>
      <c r="K174" s="14">
        <v>140</v>
      </c>
      <c r="L174" s="15">
        <v>2750</v>
      </c>
      <c r="M174" s="3">
        <v>0.1</v>
      </c>
      <c r="N174" s="2">
        <v>4.2750000000000004</v>
      </c>
      <c r="O174" s="2">
        <f t="shared" si="9"/>
        <v>42.75</v>
      </c>
      <c r="P174" s="2">
        <f t="shared" si="8"/>
        <v>0.42750000000000005</v>
      </c>
      <c r="Q174" s="2">
        <f t="shared" si="10"/>
        <v>0.89822916666666641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26100</v>
      </c>
      <c r="J175" s="17"/>
      <c r="K175" s="14">
        <v>141</v>
      </c>
      <c r="L175" s="15">
        <v>2710</v>
      </c>
      <c r="M175" s="3">
        <v>0.1</v>
      </c>
      <c r="N175" s="2">
        <v>4.2850000000000001</v>
      </c>
      <c r="O175" s="2">
        <f t="shared" si="9"/>
        <v>42.85</v>
      </c>
      <c r="P175" s="2">
        <f t="shared" si="8"/>
        <v>0.42850000000000005</v>
      </c>
      <c r="Q175" s="2">
        <f t="shared" si="10"/>
        <v>0.90536249999999974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26200</v>
      </c>
      <c r="J176" s="17"/>
      <c r="K176" s="14">
        <v>142</v>
      </c>
      <c r="L176" s="15">
        <v>2680</v>
      </c>
      <c r="M176" s="3">
        <v>0.1</v>
      </c>
      <c r="N176" s="2">
        <v>4.29</v>
      </c>
      <c r="O176" s="2">
        <f t="shared" si="9"/>
        <v>42.9</v>
      </c>
      <c r="P176" s="2">
        <f t="shared" si="8"/>
        <v>0.42900000000000005</v>
      </c>
      <c r="Q176" s="2">
        <f t="shared" si="10"/>
        <v>0.91250833333333303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26200</v>
      </c>
      <c r="J177" s="17"/>
      <c r="K177" s="14">
        <v>143</v>
      </c>
      <c r="L177" s="15">
        <v>2650</v>
      </c>
      <c r="M177" s="3">
        <v>0.1</v>
      </c>
      <c r="N177" s="2">
        <v>4.3049999999999997</v>
      </c>
      <c r="O177" s="2">
        <f t="shared" si="9"/>
        <v>43.05</v>
      </c>
      <c r="P177" s="2">
        <f t="shared" si="8"/>
        <v>0.43049999999999999</v>
      </c>
      <c r="Q177" s="2">
        <f t="shared" si="10"/>
        <v>0.91967083333333299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26200</v>
      </c>
      <c r="J178" s="17"/>
      <c r="K178" s="14">
        <v>144</v>
      </c>
      <c r="L178" s="15">
        <v>2610</v>
      </c>
      <c r="M178" s="3">
        <v>0.1</v>
      </c>
      <c r="N178" s="2">
        <v>4.32</v>
      </c>
      <c r="O178" s="2">
        <f t="shared" si="9"/>
        <v>43.2</v>
      </c>
      <c r="P178" s="2">
        <f t="shared" si="8"/>
        <v>0.43200000000000005</v>
      </c>
      <c r="Q178" s="2">
        <f t="shared" si="10"/>
        <v>0.92685833333333301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26200</v>
      </c>
      <c r="J179" s="17"/>
      <c r="K179" s="14">
        <v>145</v>
      </c>
      <c r="L179" s="15">
        <v>2580</v>
      </c>
      <c r="M179" s="3">
        <v>0.1</v>
      </c>
      <c r="N179" s="2">
        <v>4.3250000000000002</v>
      </c>
      <c r="O179" s="2">
        <f t="shared" si="9"/>
        <v>43.25</v>
      </c>
      <c r="P179" s="2">
        <f t="shared" si="8"/>
        <v>0.43250000000000005</v>
      </c>
      <c r="Q179" s="2">
        <f t="shared" si="10"/>
        <v>0.93406249999999968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26200</v>
      </c>
      <c r="J180" s="17"/>
      <c r="K180" s="14">
        <v>146</v>
      </c>
      <c r="L180" s="15">
        <v>2540</v>
      </c>
      <c r="M180" s="3">
        <v>0.1</v>
      </c>
      <c r="N180" s="2">
        <v>4.335</v>
      </c>
      <c r="O180" s="2">
        <f t="shared" si="9"/>
        <v>43.349999999999994</v>
      </c>
      <c r="P180" s="2">
        <f t="shared" si="8"/>
        <v>0.4335</v>
      </c>
      <c r="Q180" s="2">
        <f t="shared" si="10"/>
        <v>0.94127916666666633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26200</v>
      </c>
      <c r="J181" s="17"/>
      <c r="K181" s="14">
        <v>147</v>
      </c>
      <c r="L181" s="15">
        <v>2510</v>
      </c>
      <c r="M181" s="3">
        <v>0.1</v>
      </c>
      <c r="N181" s="2">
        <v>4.3600000000000003</v>
      </c>
      <c r="O181" s="2">
        <f t="shared" si="9"/>
        <v>43.6</v>
      </c>
      <c r="P181" s="2">
        <f t="shared" si="8"/>
        <v>0.43600000000000005</v>
      </c>
      <c r="Q181" s="2">
        <f t="shared" si="10"/>
        <v>0.94852499999999962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26200</v>
      </c>
      <c r="J182" s="17"/>
      <c r="K182" s="14">
        <v>148</v>
      </c>
      <c r="L182" s="15">
        <v>2480</v>
      </c>
      <c r="M182" s="3">
        <v>0.1</v>
      </c>
      <c r="N182" s="2">
        <v>4.3600000000000003</v>
      </c>
      <c r="O182" s="2">
        <f t="shared" si="9"/>
        <v>43.6</v>
      </c>
      <c r="P182" s="2">
        <f t="shared" si="8"/>
        <v>0.43600000000000005</v>
      </c>
      <c r="Q182" s="2">
        <f t="shared" si="10"/>
        <v>0.95579166666666626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26200</v>
      </c>
      <c r="J183" s="17"/>
      <c r="K183" s="14">
        <v>149</v>
      </c>
      <c r="L183" s="15">
        <v>2440</v>
      </c>
      <c r="M183" s="3">
        <v>0.1</v>
      </c>
      <c r="N183" s="2">
        <v>4.38</v>
      </c>
      <c r="O183" s="2">
        <f t="shared" si="9"/>
        <v>43.8</v>
      </c>
      <c r="P183" s="2">
        <f t="shared" si="8"/>
        <v>0.438</v>
      </c>
      <c r="Q183" s="2">
        <f t="shared" si="10"/>
        <v>0.96307499999999957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26200</v>
      </c>
      <c r="J184" s="17"/>
      <c r="K184" s="14">
        <v>150</v>
      </c>
      <c r="L184" s="15">
        <v>2410</v>
      </c>
      <c r="M184" s="3">
        <v>0.1</v>
      </c>
      <c r="N184" s="2">
        <v>4.4000000000000004</v>
      </c>
      <c r="O184" s="2">
        <f t="shared" si="9"/>
        <v>44</v>
      </c>
      <c r="P184" s="2">
        <f t="shared" si="8"/>
        <v>0.44000000000000006</v>
      </c>
      <c r="Q184" s="2">
        <f t="shared" si="10"/>
        <v>0.97039166666666621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26200</v>
      </c>
      <c r="J185" s="17"/>
      <c r="K185" s="14">
        <v>151</v>
      </c>
      <c r="L185" s="15">
        <v>2380</v>
      </c>
      <c r="M185" s="3">
        <v>0.1</v>
      </c>
      <c r="N185" s="2">
        <v>4.4050000000000002</v>
      </c>
      <c r="O185" s="2">
        <f t="shared" si="9"/>
        <v>44.05</v>
      </c>
      <c r="P185" s="2">
        <f t="shared" si="8"/>
        <v>0.44050000000000006</v>
      </c>
      <c r="Q185" s="2">
        <f t="shared" si="10"/>
        <v>0.97772916666666621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26200</v>
      </c>
      <c r="J186" s="17"/>
      <c r="K186" s="14">
        <v>152</v>
      </c>
      <c r="L186" s="15">
        <v>2350</v>
      </c>
      <c r="M186" s="3">
        <v>0.1</v>
      </c>
      <c r="N186" s="2">
        <v>4.42</v>
      </c>
      <c r="O186" s="2">
        <f t="shared" si="9"/>
        <v>44.199999999999996</v>
      </c>
      <c r="P186" s="2">
        <f t="shared" si="8"/>
        <v>0.442</v>
      </c>
      <c r="Q186" s="2">
        <f t="shared" si="10"/>
        <v>0.98508333333333287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26300</v>
      </c>
      <c r="J187" s="17"/>
      <c r="K187" s="14">
        <v>153</v>
      </c>
      <c r="L187" s="15">
        <v>2310</v>
      </c>
      <c r="M187" s="3">
        <v>0.1</v>
      </c>
      <c r="N187" s="2">
        <v>4.4400000000000004</v>
      </c>
      <c r="O187" s="2">
        <f t="shared" si="9"/>
        <v>44.4</v>
      </c>
      <c r="P187" s="2">
        <f t="shared" si="8"/>
        <v>0.44400000000000006</v>
      </c>
      <c r="Q187" s="2">
        <f t="shared" si="10"/>
        <v>0.99246666666666616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26300</v>
      </c>
      <c r="J188" s="17"/>
      <c r="K188" s="14">
        <v>154</v>
      </c>
      <c r="L188" s="15">
        <v>2280</v>
      </c>
      <c r="M188" s="3">
        <v>0.1</v>
      </c>
      <c r="N188" s="2">
        <v>4.45</v>
      </c>
      <c r="O188" s="2">
        <f t="shared" si="9"/>
        <v>44.5</v>
      </c>
      <c r="P188" s="2">
        <f t="shared" si="8"/>
        <v>0.44500000000000006</v>
      </c>
      <c r="Q188" s="2">
        <f t="shared" si="10"/>
        <v>0.99987499999999951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26300</v>
      </c>
      <c r="J189" s="17"/>
      <c r="K189" s="14">
        <v>155</v>
      </c>
      <c r="L189" s="15">
        <v>2250</v>
      </c>
      <c r="M189" s="3">
        <v>0.1</v>
      </c>
      <c r="N189" s="2">
        <v>4.4800000000000004</v>
      </c>
      <c r="O189" s="2">
        <f t="shared" si="9"/>
        <v>44.800000000000004</v>
      </c>
      <c r="P189" s="2">
        <f t="shared" si="8"/>
        <v>0.44800000000000006</v>
      </c>
      <c r="Q189" s="2">
        <f t="shared" si="10"/>
        <v>1.0073166666666662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26300</v>
      </c>
      <c r="J190" s="17"/>
      <c r="K190" s="14">
        <v>156</v>
      </c>
      <c r="L190" s="15">
        <v>2210</v>
      </c>
      <c r="M190" s="3">
        <v>0.1</v>
      </c>
      <c r="N190" s="2">
        <v>4.49</v>
      </c>
      <c r="O190" s="2">
        <f t="shared" si="9"/>
        <v>44.9</v>
      </c>
      <c r="P190" s="2">
        <f t="shared" si="8"/>
        <v>0.44900000000000007</v>
      </c>
      <c r="Q190" s="2">
        <f t="shared" si="10"/>
        <v>1.0147916666666661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26300</v>
      </c>
      <c r="J191" s="17"/>
      <c r="K191" s="14">
        <v>157</v>
      </c>
      <c r="L191" s="15">
        <v>2180</v>
      </c>
      <c r="M191" s="3">
        <v>0.1</v>
      </c>
      <c r="N191" s="2">
        <v>4.49</v>
      </c>
      <c r="O191" s="2">
        <f t="shared" si="9"/>
        <v>44.9</v>
      </c>
      <c r="P191" s="2">
        <f t="shared" si="8"/>
        <v>0.44900000000000007</v>
      </c>
      <c r="Q191" s="2">
        <f t="shared" si="10"/>
        <v>1.0222749999999994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26300</v>
      </c>
      <c r="J192" s="17"/>
      <c r="K192" s="14">
        <v>158</v>
      </c>
      <c r="L192" s="15">
        <v>2150</v>
      </c>
      <c r="M192" s="3">
        <v>0.1</v>
      </c>
      <c r="N192" s="2">
        <v>4.5199999999999996</v>
      </c>
      <c r="O192" s="2">
        <f t="shared" si="9"/>
        <v>45.199999999999996</v>
      </c>
      <c r="P192" s="2">
        <f t="shared" si="8"/>
        <v>0.45199999999999996</v>
      </c>
      <c r="Q192" s="2">
        <f t="shared" si="10"/>
        <v>1.0297833333333326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26300</v>
      </c>
      <c r="J193" s="17"/>
      <c r="K193" s="14">
        <v>159</v>
      </c>
      <c r="L193" s="15">
        <v>2110</v>
      </c>
      <c r="M193" s="3">
        <v>0.1</v>
      </c>
      <c r="N193" s="2">
        <v>4.54</v>
      </c>
      <c r="O193" s="2">
        <f t="shared" si="9"/>
        <v>45.4</v>
      </c>
      <c r="P193" s="2">
        <f t="shared" si="8"/>
        <v>0.45400000000000001</v>
      </c>
      <c r="Q193" s="2">
        <f t="shared" si="10"/>
        <v>1.0373333333333326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26300</v>
      </c>
      <c r="J194" s="17"/>
      <c r="K194" s="14">
        <v>160</v>
      </c>
      <c r="L194" s="15">
        <v>2080</v>
      </c>
      <c r="M194" s="3">
        <v>0.1</v>
      </c>
      <c r="N194" s="2">
        <v>4.5599999999999996</v>
      </c>
      <c r="O194" s="2">
        <f t="shared" si="9"/>
        <v>45.599999999999994</v>
      </c>
      <c r="P194" s="2">
        <f t="shared" si="8"/>
        <v>0.45599999999999996</v>
      </c>
      <c r="Q194" s="2">
        <f t="shared" si="10"/>
        <v>1.0449166666666658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26300</v>
      </c>
      <c r="J195" s="17"/>
      <c r="K195" s="14">
        <v>161</v>
      </c>
      <c r="L195" s="15">
        <v>2050</v>
      </c>
      <c r="M195" s="3">
        <v>0.1</v>
      </c>
      <c r="N195" s="2">
        <v>4.5750000000000002</v>
      </c>
      <c r="O195" s="2">
        <f t="shared" si="9"/>
        <v>45.75</v>
      </c>
      <c r="P195" s="2">
        <f t="shared" si="8"/>
        <v>0.45750000000000002</v>
      </c>
      <c r="Q195" s="2">
        <f t="shared" si="10"/>
        <v>1.0525291666666658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26300</v>
      </c>
      <c r="J196" s="17"/>
      <c r="K196" s="14">
        <v>162</v>
      </c>
      <c r="L196" s="15">
        <v>2020</v>
      </c>
      <c r="M196" s="3">
        <v>0.1</v>
      </c>
      <c r="N196" s="2">
        <v>4.59</v>
      </c>
      <c r="O196" s="2">
        <f t="shared" si="9"/>
        <v>45.9</v>
      </c>
      <c r="P196" s="2">
        <f t="shared" si="8"/>
        <v>0.45900000000000002</v>
      </c>
      <c r="Q196" s="2">
        <f t="shared" si="10"/>
        <v>1.0601666666666658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26400</v>
      </c>
      <c r="J197" s="17"/>
      <c r="K197" s="14">
        <v>163</v>
      </c>
      <c r="L197" s="15">
        <v>1983</v>
      </c>
      <c r="M197" s="3">
        <v>0.1</v>
      </c>
      <c r="N197" s="2">
        <v>4.62</v>
      </c>
      <c r="O197" s="2">
        <f t="shared" si="9"/>
        <v>46.199999999999996</v>
      </c>
      <c r="P197" s="2">
        <f t="shared" si="8"/>
        <v>0.46200000000000002</v>
      </c>
      <c r="Q197" s="2">
        <f t="shared" si="10"/>
        <v>1.0678416666666659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26400</v>
      </c>
      <c r="J198" s="17"/>
      <c r="K198" s="14">
        <v>164</v>
      </c>
      <c r="L198" s="15">
        <v>1950</v>
      </c>
      <c r="M198" s="3">
        <v>0.1</v>
      </c>
      <c r="N198" s="2">
        <v>4.6349999999999998</v>
      </c>
      <c r="O198" s="2">
        <f t="shared" si="9"/>
        <v>46.349999999999994</v>
      </c>
      <c r="P198" s="2">
        <f t="shared" si="8"/>
        <v>0.46350000000000002</v>
      </c>
      <c r="Q198" s="2">
        <f t="shared" si="10"/>
        <v>1.0755541666666659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26400</v>
      </c>
      <c r="J199" s="17"/>
      <c r="K199" s="14">
        <v>165</v>
      </c>
      <c r="L199" s="15">
        <v>1918</v>
      </c>
      <c r="M199" s="3">
        <v>0.1</v>
      </c>
      <c r="N199" s="2">
        <v>4.6550000000000002</v>
      </c>
      <c r="O199" s="2">
        <f t="shared" si="9"/>
        <v>46.55</v>
      </c>
      <c r="P199" s="2">
        <f t="shared" si="8"/>
        <v>0.46550000000000002</v>
      </c>
      <c r="Q199" s="2">
        <f t="shared" si="10"/>
        <v>1.0832958333333327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26400</v>
      </c>
      <c r="J200" s="17"/>
      <c r="K200" s="14">
        <v>166</v>
      </c>
      <c r="L200" s="15">
        <v>1885</v>
      </c>
      <c r="M200" s="3">
        <v>0.1</v>
      </c>
      <c r="N200" s="2">
        <v>4.67</v>
      </c>
      <c r="O200" s="2">
        <f t="shared" si="9"/>
        <v>46.699999999999996</v>
      </c>
      <c r="P200" s="2">
        <f t="shared" si="8"/>
        <v>0.46700000000000003</v>
      </c>
      <c r="Q200" s="2">
        <f t="shared" si="10"/>
        <v>1.091066666666666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26400</v>
      </c>
      <c r="J201" s="17"/>
      <c r="K201" s="14">
        <v>167</v>
      </c>
      <c r="L201" s="15">
        <v>1852</v>
      </c>
      <c r="M201" s="3">
        <v>0.1</v>
      </c>
      <c r="N201" s="2">
        <v>4.6900000000000004</v>
      </c>
      <c r="O201" s="2">
        <f t="shared" si="9"/>
        <v>46.9</v>
      </c>
      <c r="P201" s="2">
        <f t="shared" si="8"/>
        <v>0.46900000000000008</v>
      </c>
      <c r="Q201" s="2">
        <f t="shared" si="10"/>
        <v>1.098866666666666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26400</v>
      </c>
      <c r="J202" s="17"/>
      <c r="K202" s="14">
        <v>168</v>
      </c>
      <c r="L202" s="15">
        <v>1820</v>
      </c>
      <c r="M202" s="3">
        <v>0.1</v>
      </c>
      <c r="N202" s="2">
        <v>4.7149999999999999</v>
      </c>
      <c r="O202" s="2">
        <f t="shared" si="9"/>
        <v>47.15</v>
      </c>
      <c r="P202" s="2">
        <f t="shared" si="8"/>
        <v>0.47150000000000003</v>
      </c>
      <c r="Q202" s="2">
        <f t="shared" si="10"/>
        <v>1.1067041666666659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26400</v>
      </c>
      <c r="J203" s="17"/>
      <c r="K203" s="14">
        <v>169</v>
      </c>
      <c r="L203" s="15">
        <v>1787</v>
      </c>
      <c r="M203" s="3">
        <v>0.1</v>
      </c>
      <c r="N203" s="2">
        <v>4.74</v>
      </c>
      <c r="O203" s="2">
        <f t="shared" si="9"/>
        <v>47.4</v>
      </c>
      <c r="P203" s="2">
        <f t="shared" si="8"/>
        <v>0.47400000000000003</v>
      </c>
      <c r="Q203" s="2">
        <f t="shared" si="10"/>
        <v>1.1145833333333326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26400</v>
      </c>
      <c r="J204" s="17"/>
      <c r="K204" s="14">
        <v>170</v>
      </c>
      <c r="L204" s="15">
        <v>1755</v>
      </c>
      <c r="M204" s="3">
        <v>0.1</v>
      </c>
      <c r="N204" s="2">
        <v>4.7649999999999997</v>
      </c>
      <c r="O204" s="2">
        <f t="shared" si="9"/>
        <v>47.649999999999991</v>
      </c>
      <c r="P204" s="2">
        <f t="shared" si="8"/>
        <v>0.47649999999999998</v>
      </c>
      <c r="Q204" s="2">
        <f t="shared" si="10"/>
        <v>1.122504166666666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26400</v>
      </c>
      <c r="J205" s="17"/>
      <c r="K205" s="14">
        <v>171</v>
      </c>
      <c r="L205" s="15">
        <v>1722</v>
      </c>
      <c r="M205" s="3">
        <v>0.1</v>
      </c>
      <c r="N205" s="2">
        <v>4.7949999999999999</v>
      </c>
      <c r="O205" s="2">
        <f t="shared" si="9"/>
        <v>47.949999999999996</v>
      </c>
      <c r="P205" s="2">
        <f t="shared" si="8"/>
        <v>0.47950000000000004</v>
      </c>
      <c r="Q205" s="2">
        <f t="shared" si="10"/>
        <v>1.1304708333333326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26400</v>
      </c>
      <c r="J206" s="17"/>
      <c r="K206" s="14">
        <v>172</v>
      </c>
      <c r="L206" s="15">
        <v>1690</v>
      </c>
      <c r="M206" s="3">
        <v>0.1</v>
      </c>
      <c r="N206" s="2">
        <v>4.8250000000000002</v>
      </c>
      <c r="O206" s="2">
        <f t="shared" si="9"/>
        <v>48.25</v>
      </c>
      <c r="P206" s="2">
        <f t="shared" si="8"/>
        <v>0.48250000000000004</v>
      </c>
      <c r="Q206" s="2">
        <f t="shared" si="10"/>
        <v>1.1384874999999992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26400</v>
      </c>
      <c r="J207" s="17"/>
      <c r="K207" s="14">
        <v>173</v>
      </c>
      <c r="L207" s="15">
        <v>1657</v>
      </c>
      <c r="M207" s="3">
        <v>0.1</v>
      </c>
      <c r="N207" s="2">
        <v>4.84</v>
      </c>
      <c r="O207" s="2">
        <f t="shared" si="9"/>
        <v>48.4</v>
      </c>
      <c r="P207" s="2">
        <f t="shared" si="8"/>
        <v>0.48399999999999999</v>
      </c>
      <c r="Q207" s="2">
        <f t="shared" si="10"/>
        <v>1.1465416666666659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26400</v>
      </c>
      <c r="J208" s="17"/>
      <c r="K208" s="14">
        <v>174</v>
      </c>
      <c r="L208" s="15">
        <v>1625</v>
      </c>
      <c r="M208" s="3">
        <v>0.1</v>
      </c>
      <c r="N208" s="2">
        <v>4.8650000000000002</v>
      </c>
      <c r="O208" s="2">
        <f t="shared" si="9"/>
        <v>48.65</v>
      </c>
      <c r="P208" s="2">
        <f t="shared" si="8"/>
        <v>0.48650000000000004</v>
      </c>
      <c r="Q208" s="2">
        <f t="shared" si="10"/>
        <v>1.1546291666666659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26400</v>
      </c>
      <c r="J209" s="17"/>
      <c r="K209" s="14">
        <v>175</v>
      </c>
      <c r="L209" s="15">
        <v>1592</v>
      </c>
      <c r="M209" s="3">
        <v>0.1</v>
      </c>
      <c r="N209" s="2">
        <v>4.9000000000000004</v>
      </c>
      <c r="O209" s="2">
        <f t="shared" si="9"/>
        <v>49</v>
      </c>
      <c r="P209" s="2">
        <f t="shared" si="8"/>
        <v>0.49000000000000005</v>
      </c>
      <c r="Q209" s="2">
        <f t="shared" si="10"/>
        <v>1.1627666666666658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26400</v>
      </c>
      <c r="J210" s="17"/>
      <c r="K210" s="14">
        <v>176</v>
      </c>
      <c r="L210" s="15">
        <v>1560</v>
      </c>
      <c r="M210" s="3">
        <v>0.1</v>
      </c>
      <c r="N210" s="2">
        <v>4.915</v>
      </c>
      <c r="O210" s="2">
        <f t="shared" si="9"/>
        <v>49.15</v>
      </c>
      <c r="P210" s="2">
        <f t="shared" si="8"/>
        <v>0.49150000000000005</v>
      </c>
      <c r="Q210" s="2">
        <f t="shared" si="10"/>
        <v>1.1709458333333325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26400</v>
      </c>
      <c r="J211" s="17"/>
      <c r="K211" s="14">
        <v>177</v>
      </c>
      <c r="L211" s="15">
        <v>1528</v>
      </c>
      <c r="M211" s="3">
        <v>0.1</v>
      </c>
      <c r="N211" s="2">
        <v>4.95</v>
      </c>
      <c r="O211" s="2">
        <f t="shared" si="9"/>
        <v>49.5</v>
      </c>
      <c r="P211" s="2">
        <f t="shared" si="8"/>
        <v>0.49500000000000005</v>
      </c>
      <c r="Q211" s="2">
        <f t="shared" si="10"/>
        <v>1.1791666666666658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26500</v>
      </c>
      <c r="J212" s="17"/>
      <c r="K212" s="14">
        <v>178</v>
      </c>
      <c r="L212" s="15">
        <v>1495</v>
      </c>
      <c r="M212" s="3">
        <v>0.1</v>
      </c>
      <c r="N212" s="2">
        <v>4.99</v>
      </c>
      <c r="O212" s="2">
        <f t="shared" si="9"/>
        <v>49.9</v>
      </c>
      <c r="P212" s="2">
        <f t="shared" si="8"/>
        <v>0.49900000000000005</v>
      </c>
      <c r="Q212" s="2">
        <f t="shared" si="10"/>
        <v>1.1874499999999992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26500</v>
      </c>
      <c r="J213" s="17"/>
      <c r="K213" s="14">
        <v>179</v>
      </c>
      <c r="L213" s="15">
        <v>1463</v>
      </c>
      <c r="M213" s="3">
        <v>0.1</v>
      </c>
      <c r="N213" s="2">
        <v>5.01</v>
      </c>
      <c r="O213" s="2">
        <f t="shared" si="9"/>
        <v>50.099999999999994</v>
      </c>
      <c r="P213" s="2">
        <f t="shared" si="8"/>
        <v>0.501</v>
      </c>
      <c r="Q213" s="2">
        <f t="shared" si="10"/>
        <v>1.1957833333333325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26400</v>
      </c>
      <c r="J214" s="17"/>
      <c r="K214" s="14">
        <v>180</v>
      </c>
      <c r="L214" s="15">
        <v>1431</v>
      </c>
      <c r="M214" s="3">
        <v>0.1</v>
      </c>
      <c r="N214" s="2">
        <v>5.043333333333333</v>
      </c>
      <c r="O214" s="2">
        <f t="shared" si="9"/>
        <v>50.43333333333333</v>
      </c>
      <c r="P214" s="2">
        <f t="shared" si="8"/>
        <v>0.5043333333333333</v>
      </c>
      <c r="Q214" s="2">
        <f t="shared" si="10"/>
        <v>1.2041611111111103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26500</v>
      </c>
      <c r="J215" s="17"/>
      <c r="K215" s="14">
        <v>181</v>
      </c>
      <c r="L215" s="15">
        <v>1399</v>
      </c>
      <c r="M215" s="3">
        <v>0.1</v>
      </c>
      <c r="N215" s="2">
        <v>5.08</v>
      </c>
      <c r="O215" s="2">
        <f t="shared" si="9"/>
        <v>50.8</v>
      </c>
      <c r="P215" s="2">
        <f t="shared" si="8"/>
        <v>0.50800000000000001</v>
      </c>
      <c r="Q215" s="2">
        <f t="shared" si="10"/>
        <v>1.2125972222222214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26500</v>
      </c>
      <c r="J216" s="17"/>
      <c r="K216" s="14">
        <v>182</v>
      </c>
      <c r="L216" s="15">
        <v>1366</v>
      </c>
      <c r="M216" s="3">
        <v>0.1</v>
      </c>
      <c r="N216" s="2">
        <v>5.1150000000000002</v>
      </c>
      <c r="O216" s="2">
        <f t="shared" si="9"/>
        <v>51.15</v>
      </c>
      <c r="P216" s="2">
        <f t="shared" si="8"/>
        <v>0.51150000000000007</v>
      </c>
      <c r="Q216" s="2">
        <f t="shared" si="10"/>
        <v>1.2210930555555548</v>
      </c>
      <c r="R216" s="14">
        <f t="shared" si="11"/>
        <v>1089</v>
      </c>
    </row>
    <row r="217" spans="2:18" ht="19.899999999999999" customHeight="1" x14ac:dyDescent="0.2">
      <c r="B217" s="17"/>
      <c r="C217" s="14">
        <v>183</v>
      </c>
      <c r="E217" s="14">
        <v>26500</v>
      </c>
      <c r="J217" s="17"/>
      <c r="K217" s="14">
        <v>183</v>
      </c>
      <c r="L217" s="15">
        <v>1334</v>
      </c>
      <c r="M217" s="3">
        <v>0.1</v>
      </c>
      <c r="N217" s="2">
        <v>5.16</v>
      </c>
      <c r="O217" s="2">
        <f t="shared" si="9"/>
        <v>51.6</v>
      </c>
      <c r="P217" s="2">
        <f t="shared" si="8"/>
        <v>0.51600000000000001</v>
      </c>
      <c r="Q217" s="2">
        <f t="shared" si="10"/>
        <v>1.2296555555555548</v>
      </c>
      <c r="R217" s="14">
        <f t="shared" si="11"/>
        <v>1095</v>
      </c>
    </row>
    <row r="218" spans="2:18" ht="19.899999999999999" customHeight="1" x14ac:dyDescent="0.2">
      <c r="B218" s="17"/>
      <c r="C218" s="14">
        <v>184</v>
      </c>
      <c r="E218" s="14">
        <v>26500</v>
      </c>
      <c r="J218" s="17"/>
      <c r="K218" s="14">
        <v>184</v>
      </c>
      <c r="L218" s="15">
        <v>1302</v>
      </c>
      <c r="M218" s="3">
        <v>0.1</v>
      </c>
      <c r="N218" s="2">
        <v>5.1950000000000003</v>
      </c>
      <c r="O218" s="2">
        <f t="shared" si="9"/>
        <v>51.95</v>
      </c>
      <c r="P218" s="2">
        <f t="shared" si="8"/>
        <v>0.51950000000000007</v>
      </c>
      <c r="Q218" s="2">
        <f t="shared" si="10"/>
        <v>1.2382847222222215</v>
      </c>
      <c r="R218" s="14">
        <f t="shared" si="11"/>
        <v>1101</v>
      </c>
    </row>
    <row r="219" spans="2:18" ht="19.899999999999999" customHeight="1" x14ac:dyDescent="0.2">
      <c r="B219" s="17"/>
      <c r="C219" s="14">
        <v>185</v>
      </c>
      <c r="E219" s="14">
        <v>26500</v>
      </c>
      <c r="J219" s="17"/>
      <c r="K219" s="14">
        <v>185</v>
      </c>
      <c r="L219" s="15">
        <v>1270</v>
      </c>
      <c r="M219" s="3">
        <v>0.1</v>
      </c>
      <c r="N219" s="2">
        <v>5.2450000000000001</v>
      </c>
      <c r="O219" s="2">
        <f t="shared" si="9"/>
        <v>52.449999999999996</v>
      </c>
      <c r="P219" s="2">
        <f t="shared" si="8"/>
        <v>0.52450000000000008</v>
      </c>
      <c r="Q219" s="2">
        <f t="shared" si="10"/>
        <v>1.2469847222222215</v>
      </c>
      <c r="R219" s="14">
        <f t="shared" si="11"/>
        <v>1107</v>
      </c>
    </row>
    <row r="220" spans="2:18" ht="19.899999999999999" customHeight="1" x14ac:dyDescent="0.2">
      <c r="B220" s="17"/>
      <c r="C220" s="14">
        <v>186</v>
      </c>
      <c r="E220" s="14">
        <v>26500</v>
      </c>
      <c r="J220" s="17"/>
      <c r="K220" s="14">
        <v>186</v>
      </c>
      <c r="L220" s="15">
        <v>1238</v>
      </c>
      <c r="M220" s="3">
        <v>0.1</v>
      </c>
      <c r="N220" s="2">
        <v>5.28</v>
      </c>
      <c r="O220" s="2">
        <f t="shared" si="9"/>
        <v>52.8</v>
      </c>
      <c r="P220" s="2">
        <f t="shared" si="8"/>
        <v>0.52800000000000002</v>
      </c>
      <c r="Q220" s="2">
        <f t="shared" si="10"/>
        <v>1.2557555555555548</v>
      </c>
      <c r="R220" s="14">
        <f t="shared" si="11"/>
        <v>1113</v>
      </c>
    </row>
    <row r="221" spans="2:18" ht="19.899999999999999" customHeight="1" x14ac:dyDescent="0.2">
      <c r="B221" s="17"/>
      <c r="C221" s="14">
        <v>187</v>
      </c>
      <c r="E221" s="14">
        <v>26500</v>
      </c>
      <c r="J221" s="17"/>
      <c r="K221" s="14">
        <v>187</v>
      </c>
      <c r="L221" s="15">
        <v>1206</v>
      </c>
      <c r="M221" s="3">
        <v>0.1</v>
      </c>
      <c r="N221" s="2">
        <v>5.33</v>
      </c>
      <c r="O221" s="2">
        <f t="shared" si="9"/>
        <v>53.3</v>
      </c>
      <c r="P221" s="2">
        <f t="shared" si="8"/>
        <v>0.53300000000000003</v>
      </c>
      <c r="Q221" s="2">
        <f t="shared" si="10"/>
        <v>1.2645972222222215</v>
      </c>
      <c r="R221" s="14">
        <f t="shared" si="11"/>
        <v>1119</v>
      </c>
    </row>
    <row r="222" spans="2:18" ht="19.899999999999999" customHeight="1" x14ac:dyDescent="0.2">
      <c r="B222" s="17"/>
      <c r="C222" s="14">
        <v>188</v>
      </c>
      <c r="E222" s="14">
        <v>26500</v>
      </c>
      <c r="J222" s="17"/>
      <c r="K222" s="14">
        <v>188</v>
      </c>
      <c r="L222" s="15">
        <v>1174</v>
      </c>
      <c r="M222" s="3">
        <v>0.1</v>
      </c>
      <c r="N222" s="2">
        <v>5.375</v>
      </c>
      <c r="O222" s="2">
        <f t="shared" si="9"/>
        <v>53.75</v>
      </c>
      <c r="P222" s="2">
        <f t="shared" si="8"/>
        <v>0.53749999999999998</v>
      </c>
      <c r="Q222" s="2">
        <f t="shared" si="10"/>
        <v>1.2735180555555548</v>
      </c>
      <c r="R222" s="14">
        <f t="shared" si="11"/>
        <v>1125</v>
      </c>
    </row>
    <row r="223" spans="2:18" ht="19.899999999999999" customHeight="1" x14ac:dyDescent="0.2">
      <c r="B223" s="17"/>
      <c r="C223" s="14">
        <v>189</v>
      </c>
      <c r="E223" s="14">
        <v>26500</v>
      </c>
      <c r="J223" s="17"/>
      <c r="K223" s="14">
        <v>189</v>
      </c>
      <c r="L223" s="15">
        <v>1142</v>
      </c>
      <c r="M223" s="3">
        <v>0.1</v>
      </c>
      <c r="N223" s="2">
        <v>5.42</v>
      </c>
      <c r="O223" s="2">
        <f t="shared" si="9"/>
        <v>54.199999999999996</v>
      </c>
      <c r="P223" s="2">
        <f t="shared" si="8"/>
        <v>0.54200000000000004</v>
      </c>
      <c r="Q223" s="2">
        <f t="shared" si="10"/>
        <v>1.2825138888888881</v>
      </c>
      <c r="R223" s="14">
        <f t="shared" si="11"/>
        <v>1131</v>
      </c>
    </row>
    <row r="224" spans="2:18" ht="19.899999999999999" customHeight="1" x14ac:dyDescent="0.2">
      <c r="B224" s="17"/>
      <c r="C224" s="14">
        <v>190</v>
      </c>
      <c r="E224" s="14">
        <v>26500</v>
      </c>
      <c r="J224" s="17"/>
      <c r="K224" s="14">
        <v>190</v>
      </c>
      <c r="L224" s="15">
        <v>1110</v>
      </c>
      <c r="M224" s="3">
        <v>0.1</v>
      </c>
      <c r="N224" s="2">
        <v>5.48</v>
      </c>
      <c r="O224" s="2">
        <f t="shared" si="9"/>
        <v>54.800000000000004</v>
      </c>
      <c r="P224" s="2">
        <f t="shared" si="8"/>
        <v>0.54800000000000004</v>
      </c>
      <c r="Q224" s="2">
        <f t="shared" si="10"/>
        <v>1.2915972222222214</v>
      </c>
      <c r="R224" s="14">
        <f t="shared" si="11"/>
        <v>1137</v>
      </c>
    </row>
    <row r="225" spans="2:18" ht="19.899999999999999" customHeight="1" x14ac:dyDescent="0.2">
      <c r="B225" s="17"/>
      <c r="C225" s="14">
        <v>191</v>
      </c>
      <c r="E225" s="14">
        <v>26500</v>
      </c>
      <c r="J225" s="17"/>
      <c r="K225" s="14">
        <v>191</v>
      </c>
      <c r="L225" s="15">
        <v>1078</v>
      </c>
      <c r="M225" s="3">
        <v>0.1</v>
      </c>
      <c r="N225" s="2">
        <v>5.5350000000000001</v>
      </c>
      <c r="O225" s="2">
        <f t="shared" si="9"/>
        <v>55.35</v>
      </c>
      <c r="P225" s="2">
        <f t="shared" si="8"/>
        <v>0.55349999999999999</v>
      </c>
      <c r="Q225" s="2">
        <f t="shared" si="10"/>
        <v>1.3007763888888881</v>
      </c>
      <c r="R225" s="14">
        <f t="shared" si="11"/>
        <v>1143</v>
      </c>
    </row>
    <row r="226" spans="2:18" ht="19.899999999999999" customHeight="1" x14ac:dyDescent="0.2">
      <c r="B226" s="17"/>
      <c r="C226" s="14">
        <v>192</v>
      </c>
      <c r="E226" s="14">
        <v>26500</v>
      </c>
      <c r="J226" s="17"/>
      <c r="K226" s="14">
        <v>192</v>
      </c>
      <c r="L226" s="15">
        <v>1046</v>
      </c>
      <c r="M226" s="3">
        <v>0.1</v>
      </c>
      <c r="N226" s="2">
        <v>5.59</v>
      </c>
      <c r="O226" s="2">
        <f t="shared" si="9"/>
        <v>55.9</v>
      </c>
      <c r="P226" s="2">
        <f>M226*N226</f>
        <v>0.55900000000000005</v>
      </c>
      <c r="Q226" s="2">
        <f t="shared" si="10"/>
        <v>1.3100472222222215</v>
      </c>
      <c r="R226" s="14">
        <f t="shared" si="11"/>
        <v>1149</v>
      </c>
    </row>
    <row r="227" spans="2:18" ht="19.899999999999999" customHeight="1" x14ac:dyDescent="0.2">
      <c r="B227" s="17"/>
      <c r="C227" s="14">
        <v>193</v>
      </c>
      <c r="E227" s="14">
        <v>26500</v>
      </c>
      <c r="J227" s="17"/>
      <c r="K227" s="14">
        <v>193</v>
      </c>
      <c r="L227" s="15">
        <v>1014</v>
      </c>
      <c r="M227" s="3">
        <v>0.1</v>
      </c>
      <c r="N227" s="2">
        <v>5.66</v>
      </c>
      <c r="O227" s="2">
        <f>N227/M227</f>
        <v>56.6</v>
      </c>
      <c r="P227" s="2">
        <f>M227*N227</f>
        <v>0.56600000000000006</v>
      </c>
      <c r="Q227" s="2">
        <f>AVERAGE(P227,P226)*(K227-K226)/60+Q226</f>
        <v>1.3194222222222214</v>
      </c>
      <c r="R227" s="14">
        <f>AVERAGE(M227,M226)*((K227-K226)*60)+R226</f>
        <v>1155</v>
      </c>
    </row>
    <row r="228" spans="2:18" ht="19.899999999999999" customHeight="1" x14ac:dyDescent="0.2">
      <c r="B228" s="17"/>
      <c r="C228" s="2"/>
      <c r="E228" s="14"/>
      <c r="J228" s="17"/>
      <c r="K228" s="2"/>
      <c r="M228" s="3"/>
      <c r="N228" s="2"/>
      <c r="O228" s="2"/>
      <c r="P228" s="2"/>
      <c r="Q228" s="2"/>
      <c r="R228" s="14"/>
    </row>
    <row r="229" spans="2:18" ht="19.899999999999999" customHeight="1" x14ac:dyDescent="0.2">
      <c r="B229" s="17"/>
      <c r="C229" s="2"/>
      <c r="E229" s="14"/>
      <c r="J229" s="17"/>
      <c r="K229" s="2"/>
      <c r="M229" s="3"/>
      <c r="N229" s="2"/>
      <c r="O229" s="2"/>
      <c r="P229" s="2"/>
      <c r="Q229" s="2"/>
      <c r="R229" s="14"/>
    </row>
    <row r="230" spans="2:18" ht="19.899999999999999" customHeight="1" x14ac:dyDescent="0.2">
      <c r="B230" s="17"/>
      <c r="C230" s="2"/>
      <c r="E230" s="14"/>
      <c r="J230" s="17"/>
      <c r="K230" s="2"/>
      <c r="M230" s="3"/>
      <c r="N230" s="2"/>
      <c r="O230" s="2"/>
      <c r="P230" s="2"/>
      <c r="Q230" s="2"/>
      <c r="R230" s="14"/>
    </row>
    <row r="231" spans="2:18" ht="19.899999999999999" customHeight="1" x14ac:dyDescent="0.2">
      <c r="B231" s="17"/>
      <c r="C231" s="2"/>
      <c r="E231" s="14"/>
      <c r="J231" s="17"/>
      <c r="K231" s="2"/>
      <c r="M231" s="3"/>
      <c r="N231" s="2"/>
      <c r="O231" s="2"/>
      <c r="P231" s="2"/>
      <c r="Q231" s="2"/>
      <c r="R231" s="14"/>
    </row>
    <row r="232" spans="2:18" ht="19.899999999999999" customHeight="1" x14ac:dyDescent="0.2">
      <c r="B232" s="17"/>
      <c r="C232" s="2"/>
      <c r="E232" s="14"/>
      <c r="J232" s="17"/>
      <c r="K232" s="2"/>
      <c r="M232" s="3"/>
      <c r="N232" s="2"/>
      <c r="O232" s="2"/>
      <c r="P232" s="2"/>
      <c r="Q232" s="2"/>
      <c r="R232" s="14"/>
    </row>
    <row r="233" spans="2:18" ht="19.899999999999999" customHeight="1" x14ac:dyDescent="0.2">
      <c r="B233" s="17"/>
      <c r="C233" s="2"/>
      <c r="E233" s="14"/>
      <c r="J233" s="17"/>
      <c r="K233" s="2"/>
      <c r="M233" s="3"/>
      <c r="N233" s="2"/>
      <c r="O233" s="2"/>
      <c r="P233" s="2"/>
      <c r="Q233" s="2"/>
      <c r="R233" s="14"/>
    </row>
    <row r="234" spans="2:18" ht="19.899999999999999" customHeight="1" x14ac:dyDescent="0.2">
      <c r="B234" s="17"/>
      <c r="C234" s="2"/>
      <c r="E234" s="14"/>
      <c r="J234" s="17"/>
      <c r="K234" s="2"/>
      <c r="M234" s="3"/>
      <c r="N234" s="2"/>
      <c r="O234" s="2"/>
      <c r="P234" s="2"/>
      <c r="Q234" s="2"/>
      <c r="R234" s="14"/>
    </row>
    <row r="235" spans="2:18" ht="19.899999999999999" customHeight="1" x14ac:dyDescent="0.2">
      <c r="B235" s="17"/>
      <c r="C235" s="2"/>
      <c r="E235" s="14"/>
      <c r="J235" s="17"/>
      <c r="K235" s="2"/>
      <c r="M235" s="3"/>
      <c r="N235" s="2"/>
      <c r="O235" s="2"/>
      <c r="P235" s="2"/>
      <c r="Q235" s="2"/>
      <c r="R235" s="14"/>
    </row>
    <row r="236" spans="2:18" ht="19.899999999999999" customHeight="1" x14ac:dyDescent="0.2">
      <c r="B236" s="17"/>
      <c r="C236" s="2"/>
      <c r="E236" s="14"/>
      <c r="J236" s="17"/>
      <c r="K236" s="2"/>
      <c r="M236" s="3"/>
      <c r="N236" s="2"/>
      <c r="O236" s="2"/>
      <c r="P236" s="2"/>
      <c r="Q236" s="2"/>
      <c r="R236" s="14"/>
    </row>
    <row r="237" spans="2:18" ht="19.899999999999999" customHeight="1" x14ac:dyDescent="0.2">
      <c r="B237" s="17"/>
      <c r="C237" s="2"/>
      <c r="E237" s="14"/>
      <c r="J237" s="17"/>
      <c r="K237" s="2"/>
      <c r="M237" s="3"/>
      <c r="N237" s="2"/>
      <c r="O237" s="2"/>
      <c r="P237" s="2"/>
      <c r="Q237" s="2"/>
      <c r="R237" s="14"/>
    </row>
    <row r="238" spans="2:18" ht="19.899999999999999" customHeight="1" x14ac:dyDescent="0.2">
      <c r="B238" s="17"/>
      <c r="C238" s="2"/>
      <c r="E238" s="14"/>
      <c r="J238" s="17"/>
      <c r="K238" s="2"/>
      <c r="M238" s="3"/>
      <c r="N238" s="2"/>
      <c r="O238" s="2"/>
      <c r="P238" s="2"/>
      <c r="Q238" s="2"/>
      <c r="R238" s="14"/>
    </row>
    <row r="239" spans="2:18" ht="19.899999999999999" customHeight="1" x14ac:dyDescent="0.2">
      <c r="B239" s="17"/>
      <c r="C239" s="2"/>
      <c r="E239" s="14"/>
      <c r="J239" s="17"/>
      <c r="K239" s="2"/>
      <c r="M239" s="3"/>
      <c r="N239" s="2"/>
      <c r="O239" s="2"/>
      <c r="P239" s="2"/>
      <c r="Q239" s="2"/>
      <c r="R239" s="14"/>
    </row>
    <row r="240" spans="2:18" ht="19.899999999999999" customHeight="1" x14ac:dyDescent="0.2">
      <c r="B240" s="17"/>
      <c r="C240" s="2"/>
      <c r="E240" s="14"/>
      <c r="J240" s="17"/>
      <c r="K240" s="2"/>
      <c r="M240" s="3"/>
      <c r="N240" s="2"/>
      <c r="O240" s="2"/>
      <c r="P240" s="2"/>
      <c r="Q240" s="2"/>
      <c r="R240" s="14"/>
    </row>
    <row r="241" spans="2:18" ht="19.899999999999999" customHeight="1" x14ac:dyDescent="0.2">
      <c r="B241" s="17"/>
      <c r="C241" s="2"/>
      <c r="E241" s="14"/>
      <c r="J241" s="17"/>
      <c r="K241" s="2"/>
      <c r="M241" s="3"/>
      <c r="N241" s="2"/>
      <c r="O241" s="2"/>
      <c r="P241" s="2"/>
      <c r="Q241" s="2"/>
      <c r="R241" s="14"/>
    </row>
    <row r="242" spans="2:18" ht="19.899999999999999" customHeight="1" x14ac:dyDescent="0.2">
      <c r="B242" s="17"/>
      <c r="C242" s="2"/>
      <c r="E242" s="14"/>
      <c r="J242" s="17"/>
      <c r="K242" s="2"/>
      <c r="M242" s="3"/>
      <c r="N242" s="2"/>
      <c r="O242" s="2"/>
      <c r="P242" s="2"/>
      <c r="Q242" s="2"/>
      <c r="R242" s="14"/>
    </row>
    <row r="243" spans="2:18" ht="19.899999999999999" customHeight="1" x14ac:dyDescent="0.2">
      <c r="B243" s="17"/>
      <c r="C243" s="2"/>
      <c r="E243" s="14"/>
      <c r="J243" s="17"/>
      <c r="K243" s="2"/>
      <c r="M243" s="3"/>
      <c r="N243" s="2"/>
      <c r="O243" s="2"/>
      <c r="P243" s="2"/>
      <c r="Q243" s="2"/>
      <c r="R243" s="14"/>
    </row>
    <row r="244" spans="2:18" ht="19.899999999999999" customHeight="1" x14ac:dyDescent="0.2">
      <c r="B244" s="17"/>
      <c r="C244" s="2"/>
      <c r="E244" s="14"/>
      <c r="J244" s="17"/>
      <c r="K244" s="2"/>
      <c r="M244" s="3"/>
      <c r="N244" s="2"/>
      <c r="O244" s="2"/>
      <c r="P244" s="2"/>
      <c r="Q244" s="2"/>
      <c r="R244" s="14"/>
    </row>
    <row r="245" spans="2:18" ht="19.899999999999999" customHeight="1" x14ac:dyDescent="0.2">
      <c r="B245" s="17"/>
      <c r="C245" s="2"/>
      <c r="E245" s="14"/>
      <c r="J245" s="17"/>
      <c r="K245" s="2"/>
      <c r="M245" s="3"/>
      <c r="N245" s="2"/>
      <c r="O245" s="2"/>
      <c r="P245" s="2"/>
      <c r="Q245" s="2"/>
      <c r="R245" s="14"/>
    </row>
    <row r="246" spans="2:18" ht="19.899999999999999" customHeight="1" x14ac:dyDescent="0.2">
      <c r="B246" s="17"/>
      <c r="C246" s="2"/>
      <c r="E246" s="14"/>
      <c r="J246" s="17"/>
      <c r="K246" s="2"/>
      <c r="M246" s="3"/>
      <c r="N246" s="2"/>
      <c r="O246" s="2"/>
      <c r="P246" s="2"/>
      <c r="Q246" s="2"/>
      <c r="R246" s="14"/>
    </row>
    <row r="247" spans="2:18" ht="19.899999999999999" customHeight="1" x14ac:dyDescent="0.2">
      <c r="B247" s="17"/>
      <c r="C247" s="2"/>
      <c r="E247" s="14"/>
      <c r="J247" s="17"/>
      <c r="K247" s="2"/>
      <c r="M247" s="3"/>
      <c r="N247" s="2"/>
      <c r="O247" s="2"/>
      <c r="P247" s="2"/>
      <c r="Q247" s="2"/>
      <c r="R247" s="14"/>
    </row>
    <row r="248" spans="2:18" ht="19.899999999999999" customHeight="1" x14ac:dyDescent="0.2">
      <c r="B248" s="17"/>
      <c r="C248" s="2"/>
      <c r="E248" s="14"/>
      <c r="J248" s="17"/>
      <c r="K248" s="2"/>
      <c r="M248" s="3"/>
      <c r="N248" s="2"/>
      <c r="O248" s="2"/>
      <c r="P248" s="2"/>
      <c r="Q248" s="2"/>
      <c r="R248" s="14"/>
    </row>
    <row r="249" spans="2:18" ht="19.899999999999999" customHeight="1" x14ac:dyDescent="0.2">
      <c r="B249" s="17"/>
      <c r="C249" s="2"/>
      <c r="E249" s="14"/>
      <c r="J249" s="17"/>
      <c r="K249" s="2"/>
      <c r="M249" s="3"/>
      <c r="N249" s="2"/>
      <c r="O249" s="2"/>
      <c r="P249" s="2"/>
      <c r="Q249" s="2"/>
      <c r="R249" s="14"/>
    </row>
    <row r="250" spans="2:18" ht="19.899999999999999" customHeight="1" x14ac:dyDescent="0.2">
      <c r="B250" s="17"/>
      <c r="C250" s="2"/>
      <c r="E250" s="14"/>
      <c r="J250" s="17"/>
      <c r="K250" s="2"/>
      <c r="M250" s="3"/>
      <c r="N250" s="2"/>
      <c r="O250" s="2"/>
      <c r="P250" s="2"/>
      <c r="Q250" s="2"/>
      <c r="R250" s="14"/>
    </row>
    <row r="251" spans="2:18" ht="19.899999999999999" customHeight="1" x14ac:dyDescent="0.2">
      <c r="B251" s="17"/>
      <c r="C251" s="2"/>
      <c r="E251" s="14"/>
      <c r="J251" s="17"/>
      <c r="K251" s="2"/>
      <c r="M251" s="3"/>
      <c r="N251" s="2"/>
      <c r="O251" s="2"/>
      <c r="P251" s="2"/>
      <c r="Q251" s="2"/>
      <c r="R251" s="14"/>
    </row>
    <row r="252" spans="2:18" ht="19.899999999999999" customHeight="1" x14ac:dyDescent="0.2">
      <c r="B252" s="17"/>
      <c r="C252" s="2"/>
      <c r="E252" s="14"/>
      <c r="J252" s="17"/>
      <c r="K252" s="2"/>
      <c r="M252" s="3"/>
      <c r="N252" s="2"/>
      <c r="O252" s="2"/>
      <c r="P252" s="2"/>
      <c r="Q252" s="2"/>
      <c r="R252" s="14"/>
    </row>
    <row r="253" spans="2:18" ht="19.899999999999999" customHeight="1" x14ac:dyDescent="0.2">
      <c r="B253" s="17"/>
      <c r="C253" s="2"/>
      <c r="E253" s="14"/>
      <c r="J253" s="17"/>
      <c r="K253" s="2"/>
      <c r="M253" s="3"/>
      <c r="N253" s="2"/>
      <c r="O253" s="2"/>
      <c r="P253" s="2"/>
      <c r="Q253" s="2"/>
      <c r="R253" s="14"/>
    </row>
    <row r="254" spans="2:18" ht="19.899999999999999" customHeight="1" x14ac:dyDescent="0.2">
      <c r="B254" s="17"/>
      <c r="C254" s="2"/>
      <c r="E254" s="14"/>
      <c r="J254" s="17"/>
      <c r="K254" s="2"/>
      <c r="M254" s="3"/>
      <c r="N254" s="2"/>
      <c r="O254" s="2"/>
      <c r="P254" s="2"/>
      <c r="Q254" s="2"/>
      <c r="R254" s="14"/>
    </row>
    <row r="255" spans="2:18" ht="19.899999999999999" customHeight="1" x14ac:dyDescent="0.2">
      <c r="B255" s="17"/>
      <c r="C255" s="2"/>
      <c r="E255" s="14"/>
      <c r="J255" s="17"/>
      <c r="K255" s="2"/>
      <c r="M255" s="3"/>
      <c r="N255" s="2"/>
      <c r="O255" s="2"/>
      <c r="P255" s="2"/>
      <c r="Q255" s="2"/>
      <c r="R255" s="14"/>
    </row>
    <row r="256" spans="2:18" ht="19.899999999999999" customHeight="1" x14ac:dyDescent="0.2">
      <c r="B256" s="17"/>
      <c r="C256" s="2"/>
      <c r="E256" s="14"/>
      <c r="J256" s="17"/>
      <c r="K256" s="2"/>
      <c r="M256" s="3"/>
      <c r="N256" s="2"/>
      <c r="O256" s="2"/>
      <c r="P256" s="2"/>
      <c r="Q256" s="2"/>
      <c r="R256" s="14"/>
    </row>
    <row r="257" spans="2:18" ht="19.899999999999999" customHeight="1" x14ac:dyDescent="0.2">
      <c r="B257" s="17"/>
      <c r="C257" s="2"/>
      <c r="E257" s="14"/>
      <c r="J257" s="17"/>
      <c r="K257" s="2"/>
      <c r="M257" s="3"/>
      <c r="N257" s="2"/>
      <c r="O257" s="2"/>
      <c r="P257" s="2"/>
      <c r="Q257" s="2"/>
      <c r="R257" s="14"/>
    </row>
    <row r="258" spans="2:18" ht="19.899999999999999" customHeight="1" x14ac:dyDescent="0.2">
      <c r="B258" s="17"/>
      <c r="C258" s="2"/>
      <c r="E258" s="14"/>
      <c r="J258" s="17"/>
      <c r="K258" s="2"/>
      <c r="M258" s="3"/>
      <c r="N258" s="2"/>
      <c r="O258" s="2"/>
      <c r="P258" s="2"/>
      <c r="Q258" s="2"/>
      <c r="R258" s="14"/>
    </row>
    <row r="259" spans="2:18" ht="19.899999999999999" customHeight="1" x14ac:dyDescent="0.2">
      <c r="B259" s="17"/>
      <c r="C259" s="2"/>
      <c r="E259" s="14"/>
      <c r="J259" s="17"/>
      <c r="K259" s="2"/>
      <c r="M259" s="3"/>
      <c r="N259" s="2"/>
      <c r="O259" s="2"/>
      <c r="P259" s="2"/>
      <c r="Q259" s="2"/>
      <c r="R259" s="14"/>
    </row>
    <row r="260" spans="2:18" ht="19.899999999999999" customHeight="1" x14ac:dyDescent="0.2">
      <c r="B260" s="17"/>
      <c r="C260" s="2"/>
      <c r="E260" s="14"/>
      <c r="J260" s="17"/>
      <c r="K260" s="2"/>
      <c r="M260" s="3"/>
      <c r="N260" s="2"/>
      <c r="O260" s="2"/>
      <c r="P260" s="2"/>
      <c r="Q260" s="2"/>
      <c r="R260" s="14"/>
    </row>
    <row r="261" spans="2:18" ht="19.899999999999999" customHeight="1" x14ac:dyDescent="0.2">
      <c r="B261" s="17"/>
      <c r="C261" s="2"/>
      <c r="E261" s="14"/>
      <c r="J261" s="17"/>
      <c r="K261" s="2"/>
      <c r="M261" s="3"/>
      <c r="N261" s="2"/>
      <c r="O261" s="2"/>
      <c r="P261" s="2"/>
      <c r="Q261" s="2"/>
      <c r="R261" s="14"/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17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17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17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17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17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17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17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17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17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17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17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17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17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17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17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17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17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17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17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17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17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17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17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17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17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17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17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17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17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17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17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17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17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4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4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17"/>
      <c r="C685" s="2"/>
      <c r="F685" s="14"/>
      <c r="J685" s="4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17"/>
      <c r="C686" s="2"/>
      <c r="F686" s="14"/>
      <c r="J686" s="4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17"/>
      <c r="C687" s="2"/>
      <c r="F687" s="14"/>
      <c r="J687" s="4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17"/>
      <c r="C688" s="2"/>
      <c r="F688" s="14"/>
      <c r="J688" s="4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17"/>
      <c r="C689" s="2"/>
      <c r="F689" s="14"/>
      <c r="J689" s="4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17"/>
      <c r="C690" s="2"/>
      <c r="F690" s="14"/>
      <c r="J690" s="4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17"/>
      <c r="C691" s="2"/>
      <c r="F691" s="14"/>
      <c r="J691" s="4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17"/>
      <c r="C692" s="2"/>
      <c r="F692" s="14"/>
      <c r="J692" s="4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17"/>
      <c r="C693" s="2"/>
      <c r="F693" s="14"/>
      <c r="J693" s="4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17"/>
      <c r="C694" s="2"/>
      <c r="F694" s="14"/>
      <c r="J694" s="4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17"/>
      <c r="C695" s="2"/>
      <c r="F695" s="14"/>
      <c r="J695" s="4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17"/>
      <c r="C696" s="2"/>
      <c r="F696" s="14"/>
      <c r="J696" s="4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17"/>
      <c r="C697" s="2"/>
      <c r="F697" s="14"/>
      <c r="J697" s="4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17"/>
      <c r="C698" s="2"/>
      <c r="F698" s="14"/>
      <c r="J698" s="4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17"/>
      <c r="C699" s="2"/>
      <c r="F699" s="14"/>
      <c r="J699" s="4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17"/>
      <c r="C700" s="2"/>
      <c r="F700" s="14"/>
      <c r="J700" s="4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17"/>
      <c r="C701" s="2"/>
      <c r="F701" s="14"/>
      <c r="J701" s="4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17"/>
      <c r="C702" s="2"/>
      <c r="F702" s="14"/>
      <c r="J702" s="4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17"/>
      <c r="C703" s="2"/>
      <c r="F703" s="14"/>
      <c r="J703" s="4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17"/>
      <c r="C704" s="2"/>
      <c r="F704" s="14"/>
      <c r="J704" s="4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17"/>
      <c r="C705" s="2"/>
      <c r="F705" s="14"/>
      <c r="J705" s="4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17"/>
      <c r="C706" s="2"/>
      <c r="F706" s="14"/>
      <c r="J706" s="4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17"/>
      <c r="C707" s="2"/>
      <c r="F707" s="14"/>
      <c r="J707" s="4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17"/>
      <c r="C708" s="2"/>
      <c r="F708" s="14"/>
      <c r="J708" s="4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17"/>
      <c r="C709" s="2"/>
      <c r="F709" s="14"/>
      <c r="J709" s="4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17"/>
      <c r="C710" s="2"/>
      <c r="F710" s="14"/>
      <c r="J710" s="4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17"/>
      <c r="C711" s="2"/>
      <c r="F711" s="14"/>
      <c r="J711" s="4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17"/>
      <c r="C712" s="2"/>
      <c r="F712" s="14"/>
      <c r="J712" s="4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17"/>
      <c r="C713" s="2"/>
      <c r="F713" s="14"/>
      <c r="J713" s="4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17"/>
      <c r="C714" s="2"/>
      <c r="F714" s="14"/>
      <c r="J714" s="4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17"/>
      <c r="C715" s="2"/>
      <c r="F715" s="14"/>
      <c r="J715" s="4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17"/>
      <c r="C716" s="2"/>
      <c r="F716" s="14"/>
      <c r="J716" s="4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17"/>
      <c r="C717" s="2"/>
      <c r="F717" s="14"/>
      <c r="J717" s="4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4"/>
      <c r="C718" s="2"/>
      <c r="F718" s="14"/>
      <c r="J718" s="4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4"/>
      <c r="C719" s="2"/>
      <c r="F719" s="14"/>
      <c r="J719" s="4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4"/>
      <c r="C720" s="2"/>
      <c r="F720" s="14"/>
      <c r="J720" s="4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4"/>
      <c r="C721" s="2"/>
      <c r="F721" s="14"/>
      <c r="J721" s="4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4"/>
      <c r="C722" s="2"/>
      <c r="F722" s="14"/>
      <c r="J722" s="4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4"/>
      <c r="C723" s="2"/>
      <c r="F723" s="14"/>
      <c r="J723" s="4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4"/>
      <c r="C724" s="2"/>
      <c r="F724" s="14"/>
      <c r="J724" s="4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4"/>
      <c r="C725" s="2"/>
      <c r="F725" s="14"/>
      <c r="J725" s="4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4"/>
      <c r="C726" s="2"/>
      <c r="F726" s="14"/>
      <c r="J726" s="4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4"/>
      <c r="C727" s="2"/>
      <c r="F727" s="14"/>
      <c r="J727" s="4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4"/>
      <c r="C728" s="2"/>
      <c r="F728" s="14"/>
      <c r="J728" s="4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4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4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4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4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4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4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4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4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4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4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4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4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4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4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4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4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4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4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4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4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4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4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4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4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4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4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4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4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4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4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4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4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4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4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4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4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4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4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4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4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4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4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1.022</v>
      </c>
      <c r="D16" s="44">
        <v>1.02</v>
      </c>
      <c r="E16" s="12" t="s">
        <v>88</v>
      </c>
      <c r="F16" s="39" t="s">
        <v>83</v>
      </c>
      <c r="G16" s="46">
        <f>G17*G18</f>
        <v>6.5800322675626655</v>
      </c>
      <c r="H16" s="47">
        <f>H17*H18</f>
        <v>0.73276491876623362</v>
      </c>
      <c r="I16" s="12" t="s">
        <v>71</v>
      </c>
      <c r="J16" s="39" t="s">
        <v>83</v>
      </c>
      <c r="K16" s="46">
        <f>K17*K18</f>
        <v>26.725736451449688</v>
      </c>
      <c r="L16" s="47">
        <f>L17*L18</f>
        <v>30.579409761092091</v>
      </c>
      <c r="M16" s="12" t="s">
        <v>71</v>
      </c>
      <c r="N16" s="39" t="s">
        <v>86</v>
      </c>
      <c r="O16" s="55">
        <f>MAX(Q34:Q1960)*3.6/G19*-1*(18/14)</f>
        <v>4.9675379570217126</v>
      </c>
      <c r="P16" s="25" t="s">
        <v>16</v>
      </c>
      <c r="Q16" s="55">
        <f>MAX(Q34:Q1960)*3.6/G29*-1*(18/14)</f>
        <v>5.0006309162566334</v>
      </c>
    </row>
    <row r="17" spans="2:32" ht="19.899999999999999" customHeight="1" x14ac:dyDescent="0.2">
      <c r="B17" s="39" t="s">
        <v>45</v>
      </c>
      <c r="C17" s="45">
        <v>76.099999999999994</v>
      </c>
      <c r="D17" s="45">
        <v>76</v>
      </c>
      <c r="E17" s="12" t="s">
        <v>87</v>
      </c>
      <c r="F17" s="39" t="s">
        <v>84</v>
      </c>
      <c r="G17" s="46">
        <f>(1.3552*L34/1000^2+183.73*L34/1000)/1000/18*(18+61)</f>
        <v>6.5800322675626655</v>
      </c>
      <c r="H17" s="47">
        <f>(1.3552*(MIN(L34:L2002)/1000)^2+183.73*(MIN(L34:L2002)/1000))/1000/18*(18+61)</f>
        <v>0.7828685029553778</v>
      </c>
      <c r="I17" s="12" t="s">
        <v>91</v>
      </c>
      <c r="J17" s="39" t="s">
        <v>84</v>
      </c>
      <c r="K17" s="46">
        <f>(1.3552*E34/1000^2+183.73*E34/1000)/1000/18*(18+61)</f>
        <v>21.127064388497779</v>
      </c>
      <c r="L17" s="47">
        <f>(1.3552*MAX(E34:E1002)/1000^2+183.73*(MAX(E34:E1002)/1000))/1000/18*(18+61)</f>
        <v>22.82045504559111</v>
      </c>
      <c r="M17" s="12" t="s">
        <v>91</v>
      </c>
      <c r="N17" s="25"/>
      <c r="O17" s="46">
        <f>O16/3.6</f>
        <v>1.3798716547282535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0.93600000000000005</v>
      </c>
      <c r="I18" s="12" t="s">
        <v>88</v>
      </c>
      <c r="J18" s="39" t="s">
        <v>85</v>
      </c>
      <c r="K18" s="44">
        <v>1.2649999999999999</v>
      </c>
      <c r="L18" s="48">
        <v>1.34</v>
      </c>
      <c r="M18" s="12" t="s">
        <v>88</v>
      </c>
      <c r="N18" s="39" t="s">
        <v>18</v>
      </c>
      <c r="O18" s="43">
        <f>(G19/18*96485)*-1</f>
        <v>7141.437849982578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-1.3322887630169085</v>
      </c>
      <c r="H19" s="80"/>
      <c r="I19" s="12" t="s">
        <v>71</v>
      </c>
      <c r="J19" s="39" t="s">
        <v>72</v>
      </c>
      <c r="K19" s="80">
        <f>L16/(18+61)*18-K16/(18+61)*18</f>
        <v>0.8780521465008011</v>
      </c>
      <c r="L19" s="80"/>
      <c r="M19" s="12" t="s">
        <v>71</v>
      </c>
      <c r="N19" s="39" t="s">
        <v>19</v>
      </c>
      <c r="O19" s="43">
        <f>MAX(R33:R1048576)*10</f>
        <v>12510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0.5708583413255458</v>
      </c>
      <c r="P20" s="25"/>
      <c r="Q20" s="49">
        <f>(G29*-1/18*96485)/O19</f>
        <v>0.5670805396571631</v>
      </c>
    </row>
    <row r="21" spans="2:32" ht="19.899999999999999" customHeight="1" x14ac:dyDescent="0.2">
      <c r="B21" s="9" t="s">
        <v>82</v>
      </c>
      <c r="C21" s="42">
        <v>7.78</v>
      </c>
      <c r="D21" s="44">
        <v>7.77</v>
      </c>
      <c r="E21" s="25"/>
      <c r="F21" s="9" t="s">
        <v>82</v>
      </c>
      <c r="G21" s="42">
        <v>8.01</v>
      </c>
      <c r="H21" s="42">
        <v>8.6300000000000008</v>
      </c>
      <c r="I21" s="25"/>
      <c r="J21" s="9" t="s">
        <v>82</v>
      </c>
      <c r="K21" s="42">
        <v>8.64</v>
      </c>
      <c r="L21" s="42">
        <v>8.6300000000000008</v>
      </c>
      <c r="M21" s="25"/>
      <c r="N21" s="39" t="s">
        <v>21</v>
      </c>
      <c r="O21" s="49">
        <f>ABS(K19/G19)</f>
        <v>0.65905543218160245</v>
      </c>
      <c r="P21" s="25"/>
      <c r="Q21" s="49">
        <f>K29/G29*-1</f>
        <v>0.79298995369754777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0.88102360731349982</v>
      </c>
      <c r="P22" s="25"/>
      <c r="Q22" s="49">
        <f>1-H28/G28</f>
        <v>0.90524760601915188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1.080152671755725</v>
      </c>
      <c r="P23" s="25"/>
      <c r="Q23" s="50">
        <f>L28/$K$28</f>
        <v>1.1639613179396648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1548</v>
      </c>
      <c r="D27" s="42">
        <v>1876</v>
      </c>
      <c r="E27" s="12" t="s">
        <v>89</v>
      </c>
      <c r="F27" s="39" t="s">
        <v>64</v>
      </c>
      <c r="G27" s="42">
        <v>1462</v>
      </c>
      <c r="H27" s="42">
        <v>148</v>
      </c>
      <c r="I27" s="12" t="s">
        <v>89</v>
      </c>
      <c r="J27" s="39" t="s">
        <v>64</v>
      </c>
      <c r="K27" s="42">
        <v>5060</v>
      </c>
      <c r="L27" s="42">
        <v>5560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1582.056</v>
      </c>
      <c r="D28" s="43">
        <f>D27*D16</f>
        <v>1913.52</v>
      </c>
      <c r="E28" s="12" t="s">
        <v>90</v>
      </c>
      <c r="F28" s="39" t="s">
        <v>67</v>
      </c>
      <c r="G28" s="43">
        <f>G27*G18</f>
        <v>1462</v>
      </c>
      <c r="H28" s="43">
        <f>H27*H18</f>
        <v>138.52800000000002</v>
      </c>
      <c r="I28" s="12" t="s">
        <v>90</v>
      </c>
      <c r="J28" s="39" t="s">
        <v>67</v>
      </c>
      <c r="K28" s="43">
        <f>K27*K18</f>
        <v>6400.9</v>
      </c>
      <c r="L28" s="43">
        <f>L27*L18</f>
        <v>7450.4000000000005</v>
      </c>
      <c r="M28" s="12" t="s">
        <v>90</v>
      </c>
      <c r="N28" s="39" t="s">
        <v>68</v>
      </c>
      <c r="O28" s="46">
        <f>(C16*C27+G18*G27+K18*K27)/1000</f>
        <v>9.4449559999999995</v>
      </c>
      <c r="P28" s="43">
        <f>(C16+G18+K18)*1000</f>
        <v>3287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5" customHeight="1" x14ac:dyDescent="0.2">
      <c r="B29" s="39" t="s">
        <v>72</v>
      </c>
      <c r="C29" s="80">
        <f>(D28-C28)/1000</f>
        <v>0.33146399999999993</v>
      </c>
      <c r="D29" s="80"/>
      <c r="E29" s="12" t="s">
        <v>71</v>
      </c>
      <c r="F29" s="39" t="s">
        <v>72</v>
      </c>
      <c r="G29" s="80">
        <f>(H28-G28)/1000</f>
        <v>-1.323472</v>
      </c>
      <c r="H29" s="80"/>
      <c r="I29" s="12" t="s">
        <v>71</v>
      </c>
      <c r="J29" s="39" t="s">
        <v>72</v>
      </c>
      <c r="K29" s="80">
        <f>(L28-K28)/1000</f>
        <v>1.049500000000001</v>
      </c>
      <c r="L29" s="80"/>
      <c r="M29" s="12" t="s">
        <v>71</v>
      </c>
      <c r="N29" s="39" t="s">
        <v>73</v>
      </c>
      <c r="O29" s="46">
        <f>(D16*D27+H18*H27+L18*L27)/1000</f>
        <v>9.5024480000000011</v>
      </c>
      <c r="P29" s="43">
        <f>(D16+H18+L18)*1000</f>
        <v>3296.0000000000005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-2.0000000000000018</v>
      </c>
      <c r="D30" s="80"/>
      <c r="E30" s="12" t="s">
        <v>71</v>
      </c>
      <c r="F30" s="39" t="s">
        <v>76</v>
      </c>
      <c r="G30" s="80">
        <f>(H18-G18)*1000</f>
        <v>-63.999999999999943</v>
      </c>
      <c r="H30" s="80"/>
      <c r="I30" s="12" t="s">
        <v>71</v>
      </c>
      <c r="J30" s="39" t="s">
        <v>76</v>
      </c>
      <c r="K30" s="80">
        <f>(L18-K18)*1000</f>
        <v>75.000000000000171</v>
      </c>
      <c r="L30" s="80"/>
      <c r="M30" s="12" t="s">
        <v>71</v>
      </c>
      <c r="N30" s="39" t="s">
        <v>77</v>
      </c>
      <c r="O30" s="49">
        <f>(O29-O28)/O28</f>
        <v>6.0870585315592422E-3</v>
      </c>
      <c r="P30" s="49">
        <f>(P29-P28)/P28</f>
        <v>2.7380590203834668E-3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0.25045033064545374</v>
      </c>
      <c r="N32" s="2">
        <f>AVERAGE(N35:N500)</f>
        <v>4.1183572567783093</v>
      </c>
      <c r="O32" s="2">
        <f>AVERAGE(O35:O500)</f>
        <v>41.183572567783102</v>
      </c>
      <c r="P32" s="2">
        <f>AVERAGE(P35:P500)</f>
        <v>0.41183572567783094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26200</v>
      </c>
      <c r="J34" s="17"/>
      <c r="K34" s="14">
        <v>0</v>
      </c>
      <c r="L34" s="15">
        <v>8160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26200</v>
      </c>
      <c r="J35" s="17"/>
      <c r="K35" s="14">
        <v>1</v>
      </c>
      <c r="L35" s="15">
        <v>8130</v>
      </c>
      <c r="M35" s="3">
        <v>0.1</v>
      </c>
      <c r="N35" s="2">
        <v>3.6533333333333338</v>
      </c>
      <c r="O35" s="2">
        <f t="shared" ref="O35:O98" si="1">N35/M35</f>
        <v>36.533333333333339</v>
      </c>
      <c r="P35" s="2">
        <f t="shared" si="0"/>
        <v>0.3653333333333334</v>
      </c>
      <c r="Q35" s="2">
        <f t="shared" ref="Q35:Q98" si="2">AVERAGE(P35,P34)*(K35-K34)/60+Q34</f>
        <v>3.0444444444444451E-3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26200</v>
      </c>
      <c r="J36" s="17"/>
      <c r="K36" s="14">
        <v>2</v>
      </c>
      <c r="L36" s="15">
        <v>8090</v>
      </c>
      <c r="M36" s="3">
        <v>0.1</v>
      </c>
      <c r="N36" s="2">
        <v>3.7450000000000001</v>
      </c>
      <c r="O36" s="2">
        <f t="shared" si="1"/>
        <v>37.449999999999996</v>
      </c>
      <c r="P36" s="2">
        <f t="shared" si="0"/>
        <v>0.37450000000000006</v>
      </c>
      <c r="Q36" s="2">
        <f t="shared" si="2"/>
        <v>9.2097222222222233E-3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26200</v>
      </c>
      <c r="J37" s="17"/>
      <c r="K37" s="14">
        <v>3</v>
      </c>
      <c r="L37" s="15">
        <v>8050</v>
      </c>
      <c r="M37" s="3">
        <v>0.1</v>
      </c>
      <c r="N37" s="2">
        <v>3.75</v>
      </c>
      <c r="O37" s="2">
        <f t="shared" si="1"/>
        <v>37.5</v>
      </c>
      <c r="P37" s="2">
        <f t="shared" si="0"/>
        <v>0.375</v>
      </c>
      <c r="Q37" s="2">
        <f t="shared" si="2"/>
        <v>1.5455555555555557E-2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26300</v>
      </c>
      <c r="J38" s="17"/>
      <c r="K38" s="14">
        <v>4</v>
      </c>
      <c r="L38" s="15">
        <v>8010</v>
      </c>
      <c r="M38" s="3">
        <v>0.1</v>
      </c>
      <c r="N38" s="2">
        <v>3.7450000000000001</v>
      </c>
      <c r="O38" s="2">
        <f t="shared" si="1"/>
        <v>37.449999999999996</v>
      </c>
      <c r="P38" s="2">
        <f t="shared" si="0"/>
        <v>0.37450000000000006</v>
      </c>
      <c r="Q38" s="2">
        <f t="shared" si="2"/>
        <v>2.1701388888888892E-2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26300</v>
      </c>
      <c r="J39" s="17"/>
      <c r="K39" s="14">
        <v>5</v>
      </c>
      <c r="L39" s="15">
        <v>7970</v>
      </c>
      <c r="M39" s="3">
        <v>0.1</v>
      </c>
      <c r="N39" s="2">
        <v>3.74</v>
      </c>
      <c r="O39" s="2">
        <f t="shared" si="1"/>
        <v>37.4</v>
      </c>
      <c r="P39" s="2">
        <f t="shared" si="0"/>
        <v>0.37400000000000005</v>
      </c>
      <c r="Q39" s="2">
        <f t="shared" si="2"/>
        <v>2.7938888888888895E-2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26300</v>
      </c>
      <c r="J40" s="17"/>
      <c r="K40" s="14">
        <v>6</v>
      </c>
      <c r="L40" s="15">
        <v>7930</v>
      </c>
      <c r="M40" s="3">
        <v>0.1</v>
      </c>
      <c r="N40" s="2">
        <v>3.74</v>
      </c>
      <c r="O40" s="2">
        <f t="shared" si="1"/>
        <v>37.4</v>
      </c>
      <c r="P40" s="2">
        <f t="shared" si="0"/>
        <v>0.37400000000000005</v>
      </c>
      <c r="Q40" s="2">
        <f t="shared" si="2"/>
        <v>3.4172222222222229E-2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26300</v>
      </c>
      <c r="J41" s="17"/>
      <c r="K41" s="14">
        <v>7</v>
      </c>
      <c r="L41" s="15">
        <v>7890</v>
      </c>
      <c r="M41" s="3">
        <v>0.1</v>
      </c>
      <c r="N41" s="2">
        <v>3.7450000000000001</v>
      </c>
      <c r="O41" s="2">
        <f t="shared" si="1"/>
        <v>37.449999999999996</v>
      </c>
      <c r="P41" s="2">
        <f t="shared" si="0"/>
        <v>0.37450000000000006</v>
      </c>
      <c r="Q41" s="2">
        <f t="shared" si="2"/>
        <v>4.0409722222222229E-2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26300</v>
      </c>
      <c r="J42" s="17"/>
      <c r="K42" s="14">
        <v>8</v>
      </c>
      <c r="L42" s="15">
        <v>7850</v>
      </c>
      <c r="M42" s="3">
        <v>0.1</v>
      </c>
      <c r="N42" s="2">
        <v>3.7350000000000003</v>
      </c>
      <c r="O42" s="2">
        <f t="shared" si="1"/>
        <v>37.35</v>
      </c>
      <c r="P42" s="2">
        <f t="shared" si="0"/>
        <v>0.37350000000000005</v>
      </c>
      <c r="Q42" s="2">
        <f t="shared" si="2"/>
        <v>4.6643055555555563E-2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26300</v>
      </c>
      <c r="J43" s="17"/>
      <c r="K43" s="14">
        <v>9</v>
      </c>
      <c r="L43" s="15">
        <v>7810</v>
      </c>
      <c r="M43" s="3">
        <v>0.1</v>
      </c>
      <c r="N43" s="2">
        <v>3.7350000000000003</v>
      </c>
      <c r="O43" s="2">
        <f t="shared" si="1"/>
        <v>37.35</v>
      </c>
      <c r="P43" s="2">
        <f t="shared" si="0"/>
        <v>0.37350000000000005</v>
      </c>
      <c r="Q43" s="2">
        <f t="shared" si="2"/>
        <v>5.2868055555555564E-2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26400</v>
      </c>
      <c r="J44" s="17"/>
      <c r="K44" s="14">
        <v>10</v>
      </c>
      <c r="L44" s="15">
        <v>7770</v>
      </c>
      <c r="M44" s="3">
        <v>0.1</v>
      </c>
      <c r="N44" s="2">
        <v>3.7300000000000004</v>
      </c>
      <c r="O44" s="2">
        <f t="shared" si="1"/>
        <v>37.300000000000004</v>
      </c>
      <c r="P44" s="2">
        <f t="shared" si="0"/>
        <v>0.37300000000000005</v>
      </c>
      <c r="Q44" s="2">
        <f t="shared" si="2"/>
        <v>5.9088888888888899E-2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26400</v>
      </c>
      <c r="J45" s="17"/>
      <c r="K45" s="14">
        <v>11</v>
      </c>
      <c r="L45" s="15">
        <v>7730</v>
      </c>
      <c r="M45" s="3">
        <v>0.1</v>
      </c>
      <c r="N45" s="2">
        <v>3.7250000000000001</v>
      </c>
      <c r="O45" s="2">
        <f t="shared" si="1"/>
        <v>37.25</v>
      </c>
      <c r="P45" s="2">
        <f t="shared" si="0"/>
        <v>0.37250000000000005</v>
      </c>
      <c r="Q45" s="2">
        <f t="shared" si="2"/>
        <v>6.5301388888888895E-2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26400</v>
      </c>
      <c r="J46" s="17"/>
      <c r="K46" s="14">
        <v>12</v>
      </c>
      <c r="L46" s="15">
        <v>7690</v>
      </c>
      <c r="M46" s="3">
        <v>0.1</v>
      </c>
      <c r="N46" s="2">
        <v>3.7250000000000001</v>
      </c>
      <c r="O46" s="2">
        <f t="shared" si="1"/>
        <v>37.25</v>
      </c>
      <c r="P46" s="2">
        <f t="shared" si="0"/>
        <v>0.37250000000000005</v>
      </c>
      <c r="Q46" s="2">
        <f t="shared" si="2"/>
        <v>7.1509722222222225E-2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26400</v>
      </c>
      <c r="J47" s="17"/>
      <c r="K47" s="14">
        <v>13</v>
      </c>
      <c r="L47" s="15">
        <v>7660</v>
      </c>
      <c r="M47" s="3">
        <v>0.1</v>
      </c>
      <c r="N47" s="2">
        <v>3.7350000000000003</v>
      </c>
      <c r="O47" s="2">
        <f t="shared" si="1"/>
        <v>37.35</v>
      </c>
      <c r="P47" s="2">
        <f t="shared" si="0"/>
        <v>0.37350000000000005</v>
      </c>
      <c r="Q47" s="2">
        <f t="shared" si="2"/>
        <v>7.7726388888888887E-2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26400</v>
      </c>
      <c r="J48" s="17"/>
      <c r="K48" s="14">
        <v>14</v>
      </c>
      <c r="L48" s="15">
        <v>7620</v>
      </c>
      <c r="M48" s="3">
        <v>0.1</v>
      </c>
      <c r="N48" s="2">
        <v>3.7466666666666666</v>
      </c>
      <c r="O48" s="2">
        <f t="shared" si="1"/>
        <v>37.466666666666661</v>
      </c>
      <c r="P48" s="2">
        <f t="shared" si="0"/>
        <v>0.3746666666666667</v>
      </c>
      <c r="Q48" s="2">
        <f t="shared" si="2"/>
        <v>8.3961111111111111E-2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26500</v>
      </c>
      <c r="J49" s="17"/>
      <c r="K49" s="14">
        <v>15</v>
      </c>
      <c r="L49" s="15">
        <v>7570</v>
      </c>
      <c r="M49" s="3">
        <v>0.1</v>
      </c>
      <c r="N49" s="2">
        <v>3.75</v>
      </c>
      <c r="O49" s="2">
        <f t="shared" si="1"/>
        <v>37.5</v>
      </c>
      <c r="P49" s="2">
        <f t="shared" si="0"/>
        <v>0.375</v>
      </c>
      <c r="Q49" s="2">
        <f t="shared" si="2"/>
        <v>9.0208333333333335E-2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26500</v>
      </c>
      <c r="J50" s="17"/>
      <c r="K50" s="14">
        <v>16</v>
      </c>
      <c r="L50" s="15">
        <v>7530</v>
      </c>
      <c r="M50" s="3">
        <v>0.1</v>
      </c>
      <c r="N50" s="2">
        <v>3.75</v>
      </c>
      <c r="O50" s="2">
        <f t="shared" si="1"/>
        <v>37.5</v>
      </c>
      <c r="P50" s="2">
        <f t="shared" si="0"/>
        <v>0.375</v>
      </c>
      <c r="Q50" s="2">
        <f t="shared" si="2"/>
        <v>9.645833333333334E-2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26500</v>
      </c>
      <c r="J51" s="17"/>
      <c r="K51" s="14">
        <v>17</v>
      </c>
      <c r="L51" s="15">
        <v>7490</v>
      </c>
      <c r="M51" s="3">
        <v>0.1</v>
      </c>
      <c r="N51" s="2">
        <v>3.67</v>
      </c>
      <c r="O51" s="2">
        <f t="shared" si="1"/>
        <v>36.699999999999996</v>
      </c>
      <c r="P51" s="2">
        <f t="shared" si="0"/>
        <v>0.36699999999999999</v>
      </c>
      <c r="Q51" s="2">
        <f t="shared" si="2"/>
        <v>0.10264166666666667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26500</v>
      </c>
      <c r="J52" s="17"/>
      <c r="K52" s="14">
        <v>18</v>
      </c>
      <c r="L52" s="15">
        <v>7460</v>
      </c>
      <c r="M52" s="3">
        <v>0.1</v>
      </c>
      <c r="N52" s="2">
        <v>3.68</v>
      </c>
      <c r="O52" s="2">
        <f t="shared" si="1"/>
        <v>36.799999999999997</v>
      </c>
      <c r="P52" s="2">
        <f t="shared" si="0"/>
        <v>0.36800000000000005</v>
      </c>
      <c r="Q52" s="2">
        <f t="shared" si="2"/>
        <v>0.10876666666666668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26500</v>
      </c>
      <c r="J53" s="17"/>
      <c r="K53" s="14">
        <v>19</v>
      </c>
      <c r="L53" s="15">
        <v>7410</v>
      </c>
      <c r="M53" s="3">
        <v>0.1</v>
      </c>
      <c r="N53" s="2">
        <v>3.6749999999999998</v>
      </c>
      <c r="O53" s="2">
        <f t="shared" si="1"/>
        <v>36.749999999999993</v>
      </c>
      <c r="P53" s="2">
        <f t="shared" si="0"/>
        <v>0.36749999999999999</v>
      </c>
      <c r="Q53" s="2">
        <f t="shared" si="2"/>
        <v>0.11489583333333335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26500</v>
      </c>
      <c r="J54" s="17"/>
      <c r="K54" s="14">
        <v>20</v>
      </c>
      <c r="L54" s="15">
        <v>7370</v>
      </c>
      <c r="M54" s="3">
        <v>0.1</v>
      </c>
      <c r="N54" s="2">
        <v>3.7</v>
      </c>
      <c r="O54" s="2">
        <f t="shared" si="1"/>
        <v>37</v>
      </c>
      <c r="P54" s="2">
        <f t="shared" si="0"/>
        <v>0.37000000000000005</v>
      </c>
      <c r="Q54" s="2">
        <f t="shared" si="2"/>
        <v>0.12104166666666669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26600</v>
      </c>
      <c r="J55" s="17"/>
      <c r="K55" s="14">
        <v>21</v>
      </c>
      <c r="L55" s="15">
        <v>7340</v>
      </c>
      <c r="M55" s="3">
        <v>0.1</v>
      </c>
      <c r="N55" s="2">
        <v>3.68</v>
      </c>
      <c r="O55" s="2">
        <f t="shared" si="1"/>
        <v>36.799999999999997</v>
      </c>
      <c r="P55" s="2">
        <f t="shared" si="0"/>
        <v>0.36800000000000005</v>
      </c>
      <c r="Q55" s="2">
        <f t="shared" si="2"/>
        <v>0.12719166666666668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26600</v>
      </c>
      <c r="J56" s="17"/>
      <c r="K56" s="14">
        <v>22</v>
      </c>
      <c r="L56" s="15">
        <v>7300</v>
      </c>
      <c r="M56" s="3">
        <v>0.1</v>
      </c>
      <c r="N56" s="2">
        <v>3.7</v>
      </c>
      <c r="O56" s="2">
        <f t="shared" si="1"/>
        <v>37</v>
      </c>
      <c r="P56" s="2">
        <f t="shared" si="0"/>
        <v>0.37000000000000005</v>
      </c>
      <c r="Q56" s="2">
        <f t="shared" si="2"/>
        <v>0.13334166666666666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26600</v>
      </c>
      <c r="J57" s="17"/>
      <c r="K57" s="14">
        <v>23</v>
      </c>
      <c r="L57" s="15">
        <v>7260</v>
      </c>
      <c r="M57" s="3">
        <v>0.1</v>
      </c>
      <c r="N57" s="2">
        <v>3.7</v>
      </c>
      <c r="O57" s="2">
        <f t="shared" si="1"/>
        <v>37</v>
      </c>
      <c r="P57" s="2">
        <f t="shared" si="0"/>
        <v>0.37000000000000005</v>
      </c>
      <c r="Q57" s="2">
        <f t="shared" si="2"/>
        <v>0.13950833333333335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26600</v>
      </c>
      <c r="J58" s="17"/>
      <c r="K58" s="14">
        <v>24</v>
      </c>
      <c r="L58" s="15">
        <v>7220</v>
      </c>
      <c r="M58" s="3">
        <v>0.1</v>
      </c>
      <c r="N58" s="2">
        <v>3.6900000000000004</v>
      </c>
      <c r="O58" s="2">
        <f t="shared" si="1"/>
        <v>36.9</v>
      </c>
      <c r="P58" s="2">
        <f t="shared" si="0"/>
        <v>0.36900000000000005</v>
      </c>
      <c r="Q58" s="2">
        <f t="shared" si="2"/>
        <v>0.14566666666666667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26600</v>
      </c>
      <c r="J59" s="17"/>
      <c r="K59" s="14">
        <v>25</v>
      </c>
      <c r="L59" s="15">
        <v>7180</v>
      </c>
      <c r="M59" s="3">
        <v>0.1</v>
      </c>
      <c r="N59" s="2">
        <v>3.69</v>
      </c>
      <c r="O59" s="2">
        <f t="shared" si="1"/>
        <v>36.9</v>
      </c>
      <c r="P59" s="2">
        <f t="shared" si="0"/>
        <v>0.36899999999999999</v>
      </c>
      <c r="Q59" s="2">
        <f t="shared" si="2"/>
        <v>0.15181666666666666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26600</v>
      </c>
      <c r="J60" s="17"/>
      <c r="K60" s="14">
        <v>26</v>
      </c>
      <c r="L60" s="15">
        <v>7140</v>
      </c>
      <c r="M60" s="3">
        <v>0.1</v>
      </c>
      <c r="N60" s="2">
        <v>3.6950000000000003</v>
      </c>
      <c r="O60" s="2">
        <f t="shared" si="1"/>
        <v>36.950000000000003</v>
      </c>
      <c r="P60" s="2">
        <f t="shared" si="0"/>
        <v>0.36950000000000005</v>
      </c>
      <c r="Q60" s="2">
        <f t="shared" si="2"/>
        <v>0.15797083333333331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26600</v>
      </c>
      <c r="J61" s="17"/>
      <c r="K61" s="14">
        <v>27</v>
      </c>
      <c r="L61" s="15">
        <v>7100</v>
      </c>
      <c r="M61" s="3">
        <v>0.1</v>
      </c>
      <c r="N61" s="2">
        <v>3.71</v>
      </c>
      <c r="O61" s="2">
        <f t="shared" si="1"/>
        <v>37.099999999999994</v>
      </c>
      <c r="P61" s="2">
        <f t="shared" si="0"/>
        <v>0.371</v>
      </c>
      <c r="Q61" s="2">
        <f t="shared" si="2"/>
        <v>0.16414166666666663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26700</v>
      </c>
      <c r="J62" s="17"/>
      <c r="K62" s="14">
        <v>28</v>
      </c>
      <c r="L62" s="15">
        <v>7060</v>
      </c>
      <c r="M62" s="3">
        <v>0.1</v>
      </c>
      <c r="N62" s="2">
        <v>3.6950000000000003</v>
      </c>
      <c r="O62" s="2">
        <f t="shared" si="1"/>
        <v>36.950000000000003</v>
      </c>
      <c r="P62" s="2">
        <f t="shared" si="0"/>
        <v>0.36950000000000005</v>
      </c>
      <c r="Q62" s="2">
        <f t="shared" si="2"/>
        <v>0.17031249999999998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26700</v>
      </c>
      <c r="J63" s="17"/>
      <c r="K63" s="14">
        <v>29</v>
      </c>
      <c r="L63" s="15">
        <v>7030</v>
      </c>
      <c r="M63" s="3">
        <v>0.1</v>
      </c>
      <c r="N63" s="2">
        <v>3.7</v>
      </c>
      <c r="O63" s="2">
        <f t="shared" si="1"/>
        <v>37</v>
      </c>
      <c r="P63" s="2">
        <f t="shared" si="0"/>
        <v>0.37000000000000005</v>
      </c>
      <c r="Q63" s="2">
        <f t="shared" si="2"/>
        <v>0.17647499999999997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26700</v>
      </c>
      <c r="J64" s="17"/>
      <c r="K64" s="14">
        <v>30</v>
      </c>
      <c r="L64" s="15">
        <v>6990</v>
      </c>
      <c r="M64" s="3">
        <v>0.1</v>
      </c>
      <c r="N64" s="2">
        <v>3.71</v>
      </c>
      <c r="O64" s="2">
        <f t="shared" si="1"/>
        <v>37.099999999999994</v>
      </c>
      <c r="P64" s="2">
        <f t="shared" si="0"/>
        <v>0.371</v>
      </c>
      <c r="Q64" s="2">
        <f t="shared" si="2"/>
        <v>0.18264999999999998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26700</v>
      </c>
      <c r="J65" s="17"/>
      <c r="K65" s="14">
        <v>31</v>
      </c>
      <c r="L65" s="15">
        <v>6950</v>
      </c>
      <c r="M65" s="3">
        <v>0.1</v>
      </c>
      <c r="N65" s="2">
        <v>3.7050000000000001</v>
      </c>
      <c r="O65" s="2">
        <f t="shared" si="1"/>
        <v>37.049999999999997</v>
      </c>
      <c r="P65" s="2">
        <f t="shared" si="0"/>
        <v>0.37050000000000005</v>
      </c>
      <c r="Q65" s="2">
        <f t="shared" si="2"/>
        <v>0.18882916666666666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26700</v>
      </c>
      <c r="J66" s="17"/>
      <c r="K66" s="14">
        <v>32</v>
      </c>
      <c r="L66" s="15">
        <v>6910</v>
      </c>
      <c r="M66" s="3">
        <v>0.1</v>
      </c>
      <c r="N66" s="2">
        <v>3.7</v>
      </c>
      <c r="O66" s="2">
        <f t="shared" si="1"/>
        <v>37</v>
      </c>
      <c r="P66" s="2">
        <f t="shared" si="0"/>
        <v>0.37000000000000005</v>
      </c>
      <c r="Q66" s="2">
        <f t="shared" si="2"/>
        <v>0.19500000000000001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26700</v>
      </c>
      <c r="J67" s="17"/>
      <c r="K67" s="14">
        <v>33</v>
      </c>
      <c r="L67" s="15">
        <v>6870</v>
      </c>
      <c r="M67" s="3">
        <v>0.1</v>
      </c>
      <c r="N67" s="2">
        <v>3.7</v>
      </c>
      <c r="O67" s="2">
        <f t="shared" si="1"/>
        <v>37</v>
      </c>
      <c r="P67" s="2">
        <f t="shared" si="0"/>
        <v>0.37000000000000005</v>
      </c>
      <c r="Q67" s="2">
        <f t="shared" si="2"/>
        <v>0.20116666666666666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26800</v>
      </c>
      <c r="J68" s="17"/>
      <c r="K68" s="14">
        <v>34</v>
      </c>
      <c r="L68" s="15">
        <v>6830</v>
      </c>
      <c r="M68" s="3">
        <v>0.1</v>
      </c>
      <c r="N68" s="2">
        <v>3.71</v>
      </c>
      <c r="O68" s="2">
        <f t="shared" si="1"/>
        <v>37.099999999999994</v>
      </c>
      <c r="P68" s="2">
        <f t="shared" si="0"/>
        <v>0.371</v>
      </c>
      <c r="Q68" s="2">
        <f t="shared" si="2"/>
        <v>0.20734166666666667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26800</v>
      </c>
      <c r="J69" s="17"/>
      <c r="K69" s="14">
        <v>35</v>
      </c>
      <c r="L69" s="15">
        <v>6800</v>
      </c>
      <c r="M69" s="3">
        <v>0.1</v>
      </c>
      <c r="N69" s="2">
        <v>3.7</v>
      </c>
      <c r="O69" s="2">
        <f t="shared" si="1"/>
        <v>37</v>
      </c>
      <c r="P69" s="2">
        <f t="shared" si="0"/>
        <v>0.37000000000000005</v>
      </c>
      <c r="Q69" s="2">
        <f t="shared" si="2"/>
        <v>0.21351666666666669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26800</v>
      </c>
      <c r="J70" s="17"/>
      <c r="K70" s="14">
        <v>36</v>
      </c>
      <c r="L70" s="15">
        <v>6760</v>
      </c>
      <c r="M70" s="3">
        <v>0.1</v>
      </c>
      <c r="N70" s="2">
        <v>3.7050000000000001</v>
      </c>
      <c r="O70" s="2">
        <f t="shared" si="1"/>
        <v>37.049999999999997</v>
      </c>
      <c r="P70" s="2">
        <f t="shared" si="0"/>
        <v>0.37050000000000005</v>
      </c>
      <c r="Q70" s="2">
        <f t="shared" si="2"/>
        <v>0.21968750000000004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26800</v>
      </c>
      <c r="J71" s="17"/>
      <c r="K71" s="14">
        <v>37</v>
      </c>
      <c r="L71" s="15">
        <v>6720</v>
      </c>
      <c r="M71" s="3">
        <v>0.1</v>
      </c>
      <c r="N71" s="2">
        <v>3.7149999999999999</v>
      </c>
      <c r="O71" s="2">
        <f t="shared" si="1"/>
        <v>37.15</v>
      </c>
      <c r="P71" s="2">
        <f t="shared" si="0"/>
        <v>0.3715</v>
      </c>
      <c r="Q71" s="2">
        <f t="shared" si="2"/>
        <v>0.22587083333333338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26800</v>
      </c>
      <c r="J72" s="17"/>
      <c r="K72" s="14">
        <v>38</v>
      </c>
      <c r="L72" s="15">
        <v>6680</v>
      </c>
      <c r="M72" s="3">
        <v>0.1</v>
      </c>
      <c r="N72" s="2">
        <v>3.71</v>
      </c>
      <c r="O72" s="2">
        <f t="shared" si="1"/>
        <v>37.099999999999994</v>
      </c>
      <c r="P72" s="2">
        <f t="shared" si="0"/>
        <v>0.371</v>
      </c>
      <c r="Q72" s="2">
        <f t="shared" si="2"/>
        <v>0.23205833333333339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26800</v>
      </c>
      <c r="J73" s="17"/>
      <c r="K73" s="14">
        <v>39</v>
      </c>
      <c r="L73" s="15">
        <v>6640</v>
      </c>
      <c r="M73" s="3">
        <v>0.1</v>
      </c>
      <c r="N73" s="2">
        <v>3.7</v>
      </c>
      <c r="O73" s="2">
        <f t="shared" si="1"/>
        <v>37</v>
      </c>
      <c r="P73" s="2">
        <f t="shared" si="0"/>
        <v>0.37000000000000005</v>
      </c>
      <c r="Q73" s="2">
        <f t="shared" si="2"/>
        <v>0.23823333333333341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26800</v>
      </c>
      <c r="J74" s="17"/>
      <c r="K74" s="14">
        <v>40</v>
      </c>
      <c r="L74" s="15">
        <v>6600</v>
      </c>
      <c r="M74" s="3">
        <v>0.1</v>
      </c>
      <c r="N74" s="2">
        <v>3.7149999999999999</v>
      </c>
      <c r="O74" s="2">
        <f t="shared" si="1"/>
        <v>37.15</v>
      </c>
      <c r="P74" s="2">
        <f t="shared" si="0"/>
        <v>0.3715</v>
      </c>
      <c r="Q74" s="2">
        <f t="shared" si="2"/>
        <v>0.24441250000000009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26900</v>
      </c>
      <c r="J75" s="17"/>
      <c r="K75" s="14">
        <v>41</v>
      </c>
      <c r="L75" s="15">
        <v>6570</v>
      </c>
      <c r="M75" s="3">
        <v>0.1</v>
      </c>
      <c r="N75" s="2">
        <v>3.72</v>
      </c>
      <c r="O75" s="2">
        <f t="shared" si="1"/>
        <v>37.200000000000003</v>
      </c>
      <c r="P75" s="2">
        <f t="shared" si="0"/>
        <v>0.37200000000000005</v>
      </c>
      <c r="Q75" s="2">
        <f t="shared" si="2"/>
        <v>0.25060833333333343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26900</v>
      </c>
      <c r="J76" s="17"/>
      <c r="K76" s="14">
        <v>42</v>
      </c>
      <c r="L76" s="15">
        <v>6530</v>
      </c>
      <c r="M76" s="3">
        <v>0.1</v>
      </c>
      <c r="N76" s="2">
        <v>3.7149999999999999</v>
      </c>
      <c r="O76" s="2">
        <f t="shared" si="1"/>
        <v>37.15</v>
      </c>
      <c r="P76" s="2">
        <f t="shared" si="0"/>
        <v>0.3715</v>
      </c>
      <c r="Q76" s="2">
        <f t="shared" si="2"/>
        <v>0.25680416666666678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26900</v>
      </c>
      <c r="J77" s="17"/>
      <c r="K77" s="14">
        <v>43</v>
      </c>
      <c r="L77" s="15">
        <v>6490</v>
      </c>
      <c r="M77" s="3">
        <v>0.1</v>
      </c>
      <c r="N77" s="2">
        <v>3.7149999999999999</v>
      </c>
      <c r="O77" s="2">
        <f t="shared" si="1"/>
        <v>37.15</v>
      </c>
      <c r="P77" s="2">
        <f t="shared" si="0"/>
        <v>0.3715</v>
      </c>
      <c r="Q77" s="2">
        <f t="shared" si="2"/>
        <v>0.26299583333333343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26900</v>
      </c>
      <c r="J78" s="17"/>
      <c r="K78" s="14">
        <v>44</v>
      </c>
      <c r="L78" s="15">
        <v>6450</v>
      </c>
      <c r="M78" s="3">
        <v>0.1</v>
      </c>
      <c r="N78" s="2">
        <v>3.7149999999999999</v>
      </c>
      <c r="O78" s="2">
        <f t="shared" si="1"/>
        <v>37.15</v>
      </c>
      <c r="P78" s="2">
        <f t="shared" si="0"/>
        <v>0.3715</v>
      </c>
      <c r="Q78" s="2">
        <f t="shared" si="2"/>
        <v>0.26918750000000008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26900</v>
      </c>
      <c r="J79" s="17"/>
      <c r="K79" s="14">
        <v>45</v>
      </c>
      <c r="L79" s="15">
        <v>6420</v>
      </c>
      <c r="M79" s="3">
        <v>0.1</v>
      </c>
      <c r="N79" s="2">
        <v>3.72</v>
      </c>
      <c r="O79" s="2">
        <f t="shared" si="1"/>
        <v>37.200000000000003</v>
      </c>
      <c r="P79" s="2">
        <f t="shared" si="0"/>
        <v>0.37200000000000005</v>
      </c>
      <c r="Q79" s="2">
        <f t="shared" si="2"/>
        <v>0.27538333333333342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26900</v>
      </c>
      <c r="J80" s="17"/>
      <c r="K80" s="14">
        <v>46</v>
      </c>
      <c r="L80" s="15">
        <v>6380</v>
      </c>
      <c r="M80" s="3">
        <v>0.1</v>
      </c>
      <c r="N80" s="2">
        <v>3.72</v>
      </c>
      <c r="O80" s="2">
        <f t="shared" si="1"/>
        <v>37.200000000000003</v>
      </c>
      <c r="P80" s="2">
        <f t="shared" si="0"/>
        <v>0.37200000000000005</v>
      </c>
      <c r="Q80" s="2">
        <f t="shared" si="2"/>
        <v>0.28158333333333341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26900</v>
      </c>
      <c r="J81" s="17"/>
      <c r="K81" s="14">
        <v>47</v>
      </c>
      <c r="L81" s="15">
        <v>6340</v>
      </c>
      <c r="M81" s="3">
        <v>0.1</v>
      </c>
      <c r="N81" s="2">
        <v>3.72</v>
      </c>
      <c r="O81" s="2">
        <f t="shared" si="1"/>
        <v>37.200000000000003</v>
      </c>
      <c r="P81" s="2">
        <f t="shared" si="0"/>
        <v>0.37200000000000005</v>
      </c>
      <c r="Q81" s="2">
        <f t="shared" si="2"/>
        <v>0.28778333333333339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27000</v>
      </c>
      <c r="J82" s="17"/>
      <c r="K82" s="14">
        <v>48</v>
      </c>
      <c r="L82" s="15">
        <v>6300</v>
      </c>
      <c r="M82" s="3">
        <v>0.1</v>
      </c>
      <c r="N82" s="2">
        <v>3.73</v>
      </c>
      <c r="O82" s="2">
        <f t="shared" si="1"/>
        <v>37.299999999999997</v>
      </c>
      <c r="P82" s="2">
        <f t="shared" si="0"/>
        <v>0.373</v>
      </c>
      <c r="Q82" s="2">
        <f t="shared" si="2"/>
        <v>0.29399166666666671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27000</v>
      </c>
      <c r="J83" s="17"/>
      <c r="K83" s="14">
        <v>49</v>
      </c>
      <c r="L83" s="15">
        <v>6260</v>
      </c>
      <c r="M83" s="3">
        <v>0.1</v>
      </c>
      <c r="N83" s="2">
        <v>3.72</v>
      </c>
      <c r="O83" s="2">
        <f t="shared" si="1"/>
        <v>37.200000000000003</v>
      </c>
      <c r="P83" s="2">
        <f t="shared" si="0"/>
        <v>0.37200000000000005</v>
      </c>
      <c r="Q83" s="2">
        <f t="shared" si="2"/>
        <v>0.30020000000000002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27000</v>
      </c>
      <c r="J84" s="17"/>
      <c r="K84" s="14">
        <v>50</v>
      </c>
      <c r="L84" s="15">
        <v>6230</v>
      </c>
      <c r="M84" s="3">
        <v>0.1</v>
      </c>
      <c r="N84" s="2">
        <v>3.7300000000000004</v>
      </c>
      <c r="O84" s="2">
        <f t="shared" si="1"/>
        <v>37.300000000000004</v>
      </c>
      <c r="P84" s="2">
        <f t="shared" si="0"/>
        <v>0.37300000000000005</v>
      </c>
      <c r="Q84" s="2">
        <f t="shared" si="2"/>
        <v>0.30640833333333334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27000</v>
      </c>
      <c r="J85" s="17"/>
      <c r="K85" s="14">
        <v>51</v>
      </c>
      <c r="L85" s="15">
        <v>6190</v>
      </c>
      <c r="M85" s="3">
        <v>0.1</v>
      </c>
      <c r="N85" s="2">
        <v>3.7250000000000001</v>
      </c>
      <c r="O85" s="2">
        <f t="shared" si="1"/>
        <v>37.25</v>
      </c>
      <c r="P85" s="2">
        <f t="shared" si="0"/>
        <v>0.37250000000000005</v>
      </c>
      <c r="Q85" s="2">
        <f t="shared" si="2"/>
        <v>0.31262083333333335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27000</v>
      </c>
      <c r="J86" s="17"/>
      <c r="K86" s="14">
        <v>52</v>
      </c>
      <c r="L86" s="15">
        <v>6150</v>
      </c>
      <c r="M86" s="3">
        <v>0.1</v>
      </c>
      <c r="N86" s="2">
        <v>3.7350000000000003</v>
      </c>
      <c r="O86" s="2">
        <f t="shared" si="1"/>
        <v>37.35</v>
      </c>
      <c r="P86" s="2">
        <f t="shared" si="0"/>
        <v>0.37350000000000005</v>
      </c>
      <c r="Q86" s="2">
        <f t="shared" si="2"/>
        <v>0.3188375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27000</v>
      </c>
      <c r="J87" s="17"/>
      <c r="K87" s="14">
        <v>53</v>
      </c>
      <c r="L87" s="15">
        <v>6120</v>
      </c>
      <c r="M87" s="3">
        <v>0.1</v>
      </c>
      <c r="N87" s="2">
        <v>3.7350000000000003</v>
      </c>
      <c r="O87" s="2">
        <f t="shared" si="1"/>
        <v>37.35</v>
      </c>
      <c r="P87" s="2">
        <f t="shared" si="0"/>
        <v>0.37350000000000005</v>
      </c>
      <c r="Q87" s="2">
        <f t="shared" si="2"/>
        <v>0.32506249999999998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27100</v>
      </c>
      <c r="J88" s="17"/>
      <c r="K88" s="14">
        <v>54</v>
      </c>
      <c r="L88" s="15">
        <v>6080</v>
      </c>
      <c r="M88" s="3">
        <v>0.1</v>
      </c>
      <c r="N88" s="2">
        <v>3.7350000000000003</v>
      </c>
      <c r="O88" s="2">
        <f t="shared" si="1"/>
        <v>37.35</v>
      </c>
      <c r="P88" s="2">
        <f t="shared" si="0"/>
        <v>0.37350000000000005</v>
      </c>
      <c r="Q88" s="2">
        <f t="shared" si="2"/>
        <v>0.33128749999999996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27100</v>
      </c>
      <c r="J89" s="17"/>
      <c r="K89" s="14">
        <v>55</v>
      </c>
      <c r="L89" s="15">
        <v>6040</v>
      </c>
      <c r="M89" s="3">
        <v>0.1</v>
      </c>
      <c r="N89" s="2">
        <v>3.7333333333333338</v>
      </c>
      <c r="O89" s="2">
        <f t="shared" si="1"/>
        <v>37.333333333333336</v>
      </c>
      <c r="P89" s="2">
        <f t="shared" si="0"/>
        <v>0.37333333333333341</v>
      </c>
      <c r="Q89" s="2">
        <f t="shared" si="2"/>
        <v>0.3375111111111111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27100</v>
      </c>
      <c r="J90" s="17"/>
      <c r="K90" s="14">
        <v>56</v>
      </c>
      <c r="L90" s="15">
        <v>6000</v>
      </c>
      <c r="M90" s="3">
        <v>0.1</v>
      </c>
      <c r="N90" s="2">
        <v>3.7450000000000001</v>
      </c>
      <c r="O90" s="2">
        <f t="shared" si="1"/>
        <v>37.449999999999996</v>
      </c>
      <c r="P90" s="2">
        <f t="shared" si="0"/>
        <v>0.37450000000000006</v>
      </c>
      <c r="Q90" s="2">
        <f t="shared" si="2"/>
        <v>0.34374305555555557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27100</v>
      </c>
      <c r="J91" s="17"/>
      <c r="K91" s="14">
        <v>57</v>
      </c>
      <c r="L91" s="15">
        <v>5970</v>
      </c>
      <c r="M91" s="3">
        <v>0.1</v>
      </c>
      <c r="N91" s="2">
        <v>3.75</v>
      </c>
      <c r="O91" s="2">
        <f t="shared" si="1"/>
        <v>37.5</v>
      </c>
      <c r="P91" s="2">
        <f t="shared" si="0"/>
        <v>0.375</v>
      </c>
      <c r="Q91" s="2">
        <f t="shared" si="2"/>
        <v>0.3499888888888889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27100</v>
      </c>
      <c r="J92" s="17"/>
      <c r="K92" s="14">
        <v>58</v>
      </c>
      <c r="L92" s="15">
        <v>5930</v>
      </c>
      <c r="M92" s="3">
        <v>0.1</v>
      </c>
      <c r="N92" s="2">
        <v>3.7450000000000001</v>
      </c>
      <c r="O92" s="2">
        <f t="shared" si="1"/>
        <v>37.449999999999996</v>
      </c>
      <c r="P92" s="2">
        <f t="shared" si="0"/>
        <v>0.37450000000000006</v>
      </c>
      <c r="Q92" s="2">
        <f t="shared" si="2"/>
        <v>0.35623472222222224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27100</v>
      </c>
      <c r="J93" s="17"/>
      <c r="K93" s="14">
        <v>59</v>
      </c>
      <c r="L93" s="15">
        <v>5890</v>
      </c>
      <c r="M93" s="3">
        <v>0.1</v>
      </c>
      <c r="N93" s="2">
        <v>3.74</v>
      </c>
      <c r="O93" s="2">
        <f t="shared" si="1"/>
        <v>37.4</v>
      </c>
      <c r="P93" s="2">
        <f t="shared" si="0"/>
        <v>0.37400000000000005</v>
      </c>
      <c r="Q93" s="2">
        <f t="shared" si="2"/>
        <v>0.36247222222222225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27100</v>
      </c>
      <c r="J94" s="17"/>
      <c r="K94" s="14">
        <v>60</v>
      </c>
      <c r="L94" s="15">
        <v>5860</v>
      </c>
      <c r="M94" s="3">
        <v>0.1</v>
      </c>
      <c r="N94" s="2">
        <v>3.7450000000000001</v>
      </c>
      <c r="O94" s="2">
        <f t="shared" si="1"/>
        <v>37.449999999999996</v>
      </c>
      <c r="P94" s="2">
        <f t="shared" si="0"/>
        <v>0.37450000000000006</v>
      </c>
      <c r="Q94" s="2">
        <f t="shared" si="2"/>
        <v>0.36870972222222226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27200</v>
      </c>
      <c r="J95" s="17"/>
      <c r="K95" s="14">
        <v>61</v>
      </c>
      <c r="L95" s="15">
        <v>5820</v>
      </c>
      <c r="M95" s="3">
        <v>0.1</v>
      </c>
      <c r="N95" s="2">
        <v>3.7549999999999999</v>
      </c>
      <c r="O95" s="2">
        <f t="shared" si="1"/>
        <v>37.549999999999997</v>
      </c>
      <c r="P95" s="2">
        <f t="shared" si="0"/>
        <v>0.3755</v>
      </c>
      <c r="Q95" s="2">
        <f t="shared" si="2"/>
        <v>0.37495972222222224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27200</v>
      </c>
      <c r="J96" s="17"/>
      <c r="K96" s="14">
        <v>62</v>
      </c>
      <c r="L96" s="15">
        <v>5780</v>
      </c>
      <c r="M96" s="3">
        <v>0.1</v>
      </c>
      <c r="N96" s="2">
        <v>3.7649999999999997</v>
      </c>
      <c r="O96" s="2">
        <f t="shared" si="1"/>
        <v>37.649999999999991</v>
      </c>
      <c r="P96" s="2">
        <f t="shared" si="0"/>
        <v>0.3765</v>
      </c>
      <c r="Q96" s="2">
        <f t="shared" si="2"/>
        <v>0.38122638888888888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27200</v>
      </c>
      <c r="J97" s="17"/>
      <c r="K97" s="14">
        <v>63</v>
      </c>
      <c r="L97" s="15">
        <v>5750</v>
      </c>
      <c r="M97" s="3">
        <v>0.1</v>
      </c>
      <c r="N97" s="2">
        <v>3.7549999999999999</v>
      </c>
      <c r="O97" s="2">
        <f t="shared" si="1"/>
        <v>37.549999999999997</v>
      </c>
      <c r="P97" s="2">
        <f t="shared" si="0"/>
        <v>0.3755</v>
      </c>
      <c r="Q97" s="2">
        <f t="shared" si="2"/>
        <v>0.38749305555555552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27200</v>
      </c>
      <c r="J98" s="17"/>
      <c r="K98" s="14">
        <v>64</v>
      </c>
      <c r="L98" s="15">
        <v>5710</v>
      </c>
      <c r="M98" s="3">
        <v>0.1</v>
      </c>
      <c r="N98" s="2">
        <v>3.7649999999999997</v>
      </c>
      <c r="O98" s="2">
        <f t="shared" si="1"/>
        <v>37.649999999999991</v>
      </c>
      <c r="P98" s="2">
        <f t="shared" ref="P98:P161" si="4">M98*N98</f>
        <v>0.3765</v>
      </c>
      <c r="Q98" s="2">
        <f t="shared" si="2"/>
        <v>0.39375972222222216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27200</v>
      </c>
      <c r="J99" s="17"/>
      <c r="K99" s="14">
        <v>65</v>
      </c>
      <c r="L99" s="15">
        <v>5680</v>
      </c>
      <c r="M99" s="3">
        <v>0.1</v>
      </c>
      <c r="N99" s="2">
        <v>3.7666666666666662</v>
      </c>
      <c r="O99" s="2">
        <f t="shared" ref="O99:O162" si="5">N99/M99</f>
        <v>37.666666666666657</v>
      </c>
      <c r="P99" s="2">
        <f t="shared" si="4"/>
        <v>0.37666666666666665</v>
      </c>
      <c r="Q99" s="2">
        <f t="shared" ref="Q99:Q162" si="6">AVERAGE(P99,P98)*(K99-K98)/60+Q98</f>
        <v>0.40003611111111104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27200</v>
      </c>
      <c r="J100" s="17"/>
      <c r="K100" s="14">
        <v>66</v>
      </c>
      <c r="L100" s="15">
        <v>5640</v>
      </c>
      <c r="M100" s="3">
        <v>0.1</v>
      </c>
      <c r="N100" s="2">
        <v>3.76</v>
      </c>
      <c r="O100" s="2">
        <f t="shared" si="5"/>
        <v>37.599999999999994</v>
      </c>
      <c r="P100" s="2">
        <f t="shared" si="4"/>
        <v>0.376</v>
      </c>
      <c r="Q100" s="2">
        <f t="shared" si="6"/>
        <v>0.40630833333333327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27200</v>
      </c>
      <c r="J101" s="17"/>
      <c r="K101" s="14">
        <v>67</v>
      </c>
      <c r="L101" s="15">
        <v>5600</v>
      </c>
      <c r="M101" s="3">
        <v>0.1</v>
      </c>
      <c r="N101" s="2">
        <v>3.7749999999999999</v>
      </c>
      <c r="O101" s="2">
        <f t="shared" si="5"/>
        <v>37.75</v>
      </c>
      <c r="P101" s="2">
        <f t="shared" si="4"/>
        <v>0.3775</v>
      </c>
      <c r="Q101" s="2">
        <f t="shared" si="6"/>
        <v>0.41258749999999994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27200</v>
      </c>
      <c r="J102" s="17"/>
      <c r="K102" s="14">
        <v>68</v>
      </c>
      <c r="L102" s="15">
        <v>5570</v>
      </c>
      <c r="M102" s="3">
        <v>0.1</v>
      </c>
      <c r="N102" s="2">
        <v>3.77</v>
      </c>
      <c r="O102" s="2">
        <f t="shared" si="5"/>
        <v>37.699999999999996</v>
      </c>
      <c r="P102" s="2">
        <f t="shared" si="4"/>
        <v>0.377</v>
      </c>
      <c r="Q102" s="2">
        <f t="shared" si="6"/>
        <v>0.41887499999999994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27300</v>
      </c>
      <c r="J103" s="17"/>
      <c r="K103" s="14">
        <v>69</v>
      </c>
      <c r="L103" s="15">
        <v>5530</v>
      </c>
      <c r="M103" s="3">
        <v>0.1</v>
      </c>
      <c r="N103" s="2">
        <v>3.77</v>
      </c>
      <c r="O103" s="2">
        <f t="shared" si="5"/>
        <v>37.699999999999996</v>
      </c>
      <c r="P103" s="2">
        <f t="shared" si="4"/>
        <v>0.377</v>
      </c>
      <c r="Q103" s="2">
        <f t="shared" si="6"/>
        <v>0.42515833333333325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27300</v>
      </c>
      <c r="J104" s="17"/>
      <c r="K104" s="14">
        <v>70</v>
      </c>
      <c r="L104" s="15">
        <v>5490</v>
      </c>
      <c r="M104" s="3">
        <v>0.1</v>
      </c>
      <c r="N104" s="2">
        <v>3.7850000000000001</v>
      </c>
      <c r="O104" s="2">
        <f t="shared" si="5"/>
        <v>37.85</v>
      </c>
      <c r="P104" s="2">
        <f t="shared" si="4"/>
        <v>0.37850000000000006</v>
      </c>
      <c r="Q104" s="2">
        <f t="shared" si="6"/>
        <v>0.43145416666666658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27300</v>
      </c>
      <c r="J105" s="17"/>
      <c r="K105" s="14">
        <v>71</v>
      </c>
      <c r="L105" s="15">
        <v>5460</v>
      </c>
      <c r="M105" s="3">
        <v>0.1</v>
      </c>
      <c r="N105" s="2">
        <v>3.78</v>
      </c>
      <c r="O105" s="2">
        <f t="shared" si="5"/>
        <v>37.799999999999997</v>
      </c>
      <c r="P105" s="2">
        <f t="shared" si="4"/>
        <v>0.378</v>
      </c>
      <c r="Q105" s="2">
        <f t="shared" si="6"/>
        <v>0.43775833333333325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27300</v>
      </c>
      <c r="J106" s="17"/>
      <c r="K106" s="14">
        <v>72</v>
      </c>
      <c r="L106" s="15">
        <v>5420</v>
      </c>
      <c r="M106" s="3">
        <v>0.1</v>
      </c>
      <c r="N106" s="2">
        <v>3.7949999999999999</v>
      </c>
      <c r="O106" s="2">
        <f t="shared" si="5"/>
        <v>37.949999999999996</v>
      </c>
      <c r="P106" s="2">
        <f t="shared" si="4"/>
        <v>0.3795</v>
      </c>
      <c r="Q106" s="2">
        <f t="shared" si="6"/>
        <v>0.44407083333333325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27300</v>
      </c>
      <c r="J107" s="17"/>
      <c r="K107" s="14">
        <v>73</v>
      </c>
      <c r="L107" s="15">
        <v>5390</v>
      </c>
      <c r="M107" s="3">
        <v>0.1</v>
      </c>
      <c r="N107" s="2">
        <v>3.8</v>
      </c>
      <c r="O107" s="2">
        <f t="shared" si="5"/>
        <v>37.999999999999993</v>
      </c>
      <c r="P107" s="2">
        <f t="shared" si="4"/>
        <v>0.38</v>
      </c>
      <c r="Q107" s="2">
        <f t="shared" si="6"/>
        <v>0.45039999999999991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27300</v>
      </c>
      <c r="J108" s="17"/>
      <c r="K108" s="14">
        <v>74</v>
      </c>
      <c r="L108" s="15">
        <v>5350</v>
      </c>
      <c r="M108" s="3">
        <v>0.1</v>
      </c>
      <c r="N108" s="2">
        <v>3.79</v>
      </c>
      <c r="O108" s="2">
        <f t="shared" si="5"/>
        <v>37.9</v>
      </c>
      <c r="P108" s="2">
        <f t="shared" si="4"/>
        <v>0.379</v>
      </c>
      <c r="Q108" s="2">
        <f t="shared" si="6"/>
        <v>0.45672499999999994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27300</v>
      </c>
      <c r="J109" s="17"/>
      <c r="K109" s="14">
        <v>75</v>
      </c>
      <c r="L109" s="15">
        <v>5310</v>
      </c>
      <c r="M109" s="3">
        <v>0.1</v>
      </c>
      <c r="N109" s="2">
        <v>3.81</v>
      </c>
      <c r="O109" s="2">
        <f t="shared" si="5"/>
        <v>38.1</v>
      </c>
      <c r="P109" s="2">
        <f t="shared" si="4"/>
        <v>0.38100000000000001</v>
      </c>
      <c r="Q109" s="2">
        <f t="shared" si="6"/>
        <v>0.46305833333333329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27300</v>
      </c>
      <c r="J110" s="17"/>
      <c r="K110" s="14">
        <v>76</v>
      </c>
      <c r="L110" s="15">
        <v>5280</v>
      </c>
      <c r="M110" s="3">
        <v>0.1</v>
      </c>
      <c r="N110" s="2">
        <v>3.8</v>
      </c>
      <c r="O110" s="2">
        <f t="shared" si="5"/>
        <v>37.999999999999993</v>
      </c>
      <c r="P110" s="2">
        <f t="shared" si="4"/>
        <v>0.38</v>
      </c>
      <c r="Q110" s="2">
        <f t="shared" si="6"/>
        <v>0.46939999999999998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27300</v>
      </c>
      <c r="J111" s="17"/>
      <c r="K111" s="14">
        <v>77</v>
      </c>
      <c r="L111" s="15">
        <v>5240</v>
      </c>
      <c r="M111" s="3">
        <v>0.1</v>
      </c>
      <c r="N111" s="2">
        <v>3.8049999999999997</v>
      </c>
      <c r="O111" s="2">
        <f t="shared" si="5"/>
        <v>38.049999999999997</v>
      </c>
      <c r="P111" s="2">
        <f t="shared" si="4"/>
        <v>0.3805</v>
      </c>
      <c r="Q111" s="2">
        <f t="shared" si="6"/>
        <v>0.47573749999999998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27400</v>
      </c>
      <c r="J112" s="17"/>
      <c r="K112" s="14">
        <v>78</v>
      </c>
      <c r="L112" s="15">
        <v>5210</v>
      </c>
      <c r="M112" s="3">
        <v>0.1</v>
      </c>
      <c r="N112" s="2">
        <v>3.81</v>
      </c>
      <c r="O112" s="2">
        <f t="shared" si="5"/>
        <v>38.1</v>
      </c>
      <c r="P112" s="2">
        <f t="shared" si="4"/>
        <v>0.38100000000000001</v>
      </c>
      <c r="Q112" s="2">
        <f t="shared" si="6"/>
        <v>0.48208333333333331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27400</v>
      </c>
      <c r="J113" s="17"/>
      <c r="K113" s="14">
        <v>79</v>
      </c>
      <c r="L113" s="15">
        <v>5170</v>
      </c>
      <c r="M113" s="3">
        <v>0.1</v>
      </c>
      <c r="N113" s="2">
        <v>3.8049999999999997</v>
      </c>
      <c r="O113" s="2">
        <f t="shared" si="5"/>
        <v>38.049999999999997</v>
      </c>
      <c r="P113" s="2">
        <f t="shared" si="4"/>
        <v>0.3805</v>
      </c>
      <c r="Q113" s="2">
        <f t="shared" si="6"/>
        <v>0.48842916666666664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27400</v>
      </c>
      <c r="J114" s="17"/>
      <c r="K114" s="14">
        <v>80</v>
      </c>
      <c r="L114" s="15">
        <v>5140</v>
      </c>
      <c r="M114" s="3">
        <v>0.1</v>
      </c>
      <c r="N114" s="2">
        <v>3.81</v>
      </c>
      <c r="O114" s="2">
        <f t="shared" si="5"/>
        <v>38.1</v>
      </c>
      <c r="P114" s="2">
        <f t="shared" si="4"/>
        <v>0.38100000000000001</v>
      </c>
      <c r="Q114" s="2">
        <f t="shared" si="6"/>
        <v>0.49477499999999996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27400</v>
      </c>
      <c r="J115" s="17"/>
      <c r="K115" s="14">
        <v>81</v>
      </c>
      <c r="L115" s="15">
        <v>5100</v>
      </c>
      <c r="M115" s="3">
        <v>0.1</v>
      </c>
      <c r="N115" s="2">
        <v>3.82</v>
      </c>
      <c r="O115" s="2">
        <f t="shared" si="5"/>
        <v>38.199999999999996</v>
      </c>
      <c r="P115" s="2">
        <f t="shared" si="4"/>
        <v>0.38200000000000001</v>
      </c>
      <c r="Q115" s="2">
        <f t="shared" si="6"/>
        <v>0.50113333333333332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27400</v>
      </c>
      <c r="J116" s="17"/>
      <c r="K116" s="14">
        <v>82</v>
      </c>
      <c r="L116" s="15">
        <v>5070</v>
      </c>
      <c r="M116" s="3">
        <v>0.1</v>
      </c>
      <c r="N116" s="2">
        <v>3.81</v>
      </c>
      <c r="O116" s="2">
        <f t="shared" si="5"/>
        <v>38.1</v>
      </c>
      <c r="P116" s="2">
        <f t="shared" si="4"/>
        <v>0.38100000000000001</v>
      </c>
      <c r="Q116" s="2">
        <f t="shared" si="6"/>
        <v>0.50749166666666667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27400</v>
      </c>
      <c r="J117" s="17"/>
      <c r="K117" s="14">
        <v>83</v>
      </c>
      <c r="L117" s="15">
        <v>5030</v>
      </c>
      <c r="M117" s="3">
        <v>0.1</v>
      </c>
      <c r="N117" s="2">
        <v>3.8149999999999999</v>
      </c>
      <c r="O117" s="2">
        <f t="shared" si="5"/>
        <v>38.15</v>
      </c>
      <c r="P117" s="2">
        <f t="shared" si="4"/>
        <v>0.38150000000000001</v>
      </c>
      <c r="Q117" s="2">
        <f t="shared" si="6"/>
        <v>0.51384583333333333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27400</v>
      </c>
      <c r="J118" s="17"/>
      <c r="K118" s="14">
        <v>84</v>
      </c>
      <c r="L118" s="15">
        <v>4990</v>
      </c>
      <c r="M118" s="3">
        <v>0.1</v>
      </c>
      <c r="N118" s="2">
        <v>3.82</v>
      </c>
      <c r="O118" s="2">
        <f t="shared" si="5"/>
        <v>38.199999999999996</v>
      </c>
      <c r="P118" s="2">
        <f t="shared" si="4"/>
        <v>0.38200000000000001</v>
      </c>
      <c r="Q118" s="2">
        <f t="shared" si="6"/>
        <v>0.52020833333333338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27400</v>
      </c>
      <c r="J119" s="17"/>
      <c r="K119" s="14">
        <v>85</v>
      </c>
      <c r="L119" s="15">
        <v>4960</v>
      </c>
      <c r="M119" s="3">
        <v>0.1</v>
      </c>
      <c r="N119" s="2">
        <v>3.8250000000000002</v>
      </c>
      <c r="O119" s="2">
        <f t="shared" si="5"/>
        <v>38.25</v>
      </c>
      <c r="P119" s="2">
        <f t="shared" si="4"/>
        <v>0.38250000000000006</v>
      </c>
      <c r="Q119" s="2">
        <f t="shared" si="6"/>
        <v>0.52657916666666671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27400</v>
      </c>
      <c r="J120" s="17"/>
      <c r="K120" s="14">
        <v>86</v>
      </c>
      <c r="L120" s="15">
        <v>4920</v>
      </c>
      <c r="M120" s="3">
        <v>0.1</v>
      </c>
      <c r="N120" s="2">
        <v>3.8250000000000002</v>
      </c>
      <c r="O120" s="2">
        <f t="shared" si="5"/>
        <v>38.25</v>
      </c>
      <c r="P120" s="2">
        <f t="shared" si="4"/>
        <v>0.38250000000000006</v>
      </c>
      <c r="Q120" s="2">
        <f t="shared" si="6"/>
        <v>0.53295416666666673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27500</v>
      </c>
      <c r="J121" s="17"/>
      <c r="K121" s="14">
        <v>87</v>
      </c>
      <c r="L121" s="15">
        <v>4890</v>
      </c>
      <c r="M121" s="3">
        <v>0.1</v>
      </c>
      <c r="N121" s="2">
        <v>3.83</v>
      </c>
      <c r="O121" s="2">
        <f t="shared" si="5"/>
        <v>38.299999999999997</v>
      </c>
      <c r="P121" s="2">
        <f t="shared" si="4"/>
        <v>0.38300000000000001</v>
      </c>
      <c r="Q121" s="2">
        <f t="shared" si="6"/>
        <v>0.53933333333333344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27500</v>
      </c>
      <c r="J122" s="17"/>
      <c r="K122" s="14">
        <v>88</v>
      </c>
      <c r="L122" s="15">
        <v>4850</v>
      </c>
      <c r="M122" s="3">
        <v>0.1</v>
      </c>
      <c r="N122" s="2">
        <v>3.835</v>
      </c>
      <c r="O122" s="2">
        <f t="shared" si="5"/>
        <v>38.349999999999994</v>
      </c>
      <c r="P122" s="2">
        <f t="shared" si="4"/>
        <v>0.38350000000000001</v>
      </c>
      <c r="Q122" s="2">
        <f t="shared" si="6"/>
        <v>0.54572083333333343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27500</v>
      </c>
      <c r="J123" s="17"/>
      <c r="K123" s="14">
        <v>89</v>
      </c>
      <c r="L123" s="15">
        <v>4820</v>
      </c>
      <c r="M123" s="3">
        <v>0.1</v>
      </c>
      <c r="N123" s="2">
        <v>3.84</v>
      </c>
      <c r="O123" s="2">
        <f t="shared" si="5"/>
        <v>38.4</v>
      </c>
      <c r="P123" s="2">
        <f t="shared" si="4"/>
        <v>0.38400000000000001</v>
      </c>
      <c r="Q123" s="2">
        <f t="shared" si="6"/>
        <v>0.55211666666666681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27500</v>
      </c>
      <c r="J124" s="17"/>
      <c r="K124" s="14">
        <v>90</v>
      </c>
      <c r="L124" s="15">
        <v>4790</v>
      </c>
      <c r="M124" s="3">
        <v>0.1</v>
      </c>
      <c r="N124" s="2">
        <v>3.855</v>
      </c>
      <c r="O124" s="2">
        <f t="shared" si="5"/>
        <v>38.549999999999997</v>
      </c>
      <c r="P124" s="2">
        <f t="shared" si="4"/>
        <v>0.38550000000000001</v>
      </c>
      <c r="Q124" s="2">
        <f t="shared" si="6"/>
        <v>0.55852916666666685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27500</v>
      </c>
      <c r="J125" s="17"/>
      <c r="K125" s="14">
        <v>91</v>
      </c>
      <c r="L125" s="15">
        <v>4750</v>
      </c>
      <c r="M125" s="3">
        <v>0.1</v>
      </c>
      <c r="N125" s="2">
        <v>3.85</v>
      </c>
      <c r="O125" s="2">
        <f t="shared" si="5"/>
        <v>38.5</v>
      </c>
      <c r="P125" s="2">
        <f t="shared" si="4"/>
        <v>0.38500000000000001</v>
      </c>
      <c r="Q125" s="2">
        <f t="shared" si="6"/>
        <v>0.56495000000000017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27500</v>
      </c>
      <c r="J126" s="17"/>
      <c r="K126" s="14">
        <v>92</v>
      </c>
      <c r="L126" s="15">
        <v>4720</v>
      </c>
      <c r="M126" s="3">
        <v>0.1</v>
      </c>
      <c r="N126" s="2">
        <v>3.8650000000000002</v>
      </c>
      <c r="O126" s="2">
        <f t="shared" si="5"/>
        <v>38.65</v>
      </c>
      <c r="P126" s="2">
        <f t="shared" si="4"/>
        <v>0.38650000000000007</v>
      </c>
      <c r="Q126" s="2">
        <f t="shared" si="6"/>
        <v>0.57137916666666688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27500</v>
      </c>
      <c r="J127" s="17"/>
      <c r="K127" s="14">
        <v>93</v>
      </c>
      <c r="L127" s="15">
        <v>4680</v>
      </c>
      <c r="M127" s="3">
        <v>0.1</v>
      </c>
      <c r="N127" s="2">
        <v>3.87</v>
      </c>
      <c r="O127" s="2">
        <f t="shared" si="5"/>
        <v>38.699999999999996</v>
      </c>
      <c r="P127" s="2">
        <f t="shared" si="4"/>
        <v>0.38700000000000001</v>
      </c>
      <c r="Q127" s="2">
        <f t="shared" si="6"/>
        <v>0.57782500000000026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27500</v>
      </c>
      <c r="J128" s="17"/>
      <c r="K128" s="14">
        <v>94</v>
      </c>
      <c r="L128" s="15">
        <v>4650</v>
      </c>
      <c r="M128" s="3">
        <v>0.1</v>
      </c>
      <c r="N128" s="2">
        <v>3.86</v>
      </c>
      <c r="O128" s="2">
        <f t="shared" si="5"/>
        <v>38.599999999999994</v>
      </c>
      <c r="P128" s="2">
        <f t="shared" si="4"/>
        <v>0.38600000000000001</v>
      </c>
      <c r="Q128" s="2">
        <f t="shared" si="6"/>
        <v>0.58426666666666693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27500</v>
      </c>
      <c r="J129" s="17"/>
      <c r="K129" s="14">
        <v>95</v>
      </c>
      <c r="L129" s="15">
        <v>4610</v>
      </c>
      <c r="M129" s="3">
        <v>0.1</v>
      </c>
      <c r="N129" s="2">
        <v>3.88</v>
      </c>
      <c r="O129" s="2">
        <f t="shared" si="5"/>
        <v>38.799999999999997</v>
      </c>
      <c r="P129" s="2">
        <f t="shared" si="4"/>
        <v>0.38800000000000001</v>
      </c>
      <c r="Q129" s="2">
        <f t="shared" si="6"/>
        <v>0.59071666666666689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27500</v>
      </c>
      <c r="J130" s="17"/>
      <c r="K130" s="14">
        <v>96</v>
      </c>
      <c r="L130" s="15">
        <v>4580</v>
      </c>
      <c r="M130" s="3">
        <v>0.1</v>
      </c>
      <c r="N130" s="2">
        <v>3.88</v>
      </c>
      <c r="O130" s="2">
        <f t="shared" si="5"/>
        <v>38.799999999999997</v>
      </c>
      <c r="P130" s="2">
        <f t="shared" si="4"/>
        <v>0.38800000000000001</v>
      </c>
      <c r="Q130" s="2">
        <f t="shared" si="6"/>
        <v>0.59718333333333351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27500</v>
      </c>
      <c r="J131" s="17"/>
      <c r="K131" s="14">
        <v>97</v>
      </c>
      <c r="L131" s="15">
        <v>4550</v>
      </c>
      <c r="M131" s="3">
        <v>0.1</v>
      </c>
      <c r="N131" s="2">
        <v>3.88</v>
      </c>
      <c r="O131" s="2">
        <f t="shared" si="5"/>
        <v>38.799999999999997</v>
      </c>
      <c r="P131" s="2">
        <f t="shared" si="4"/>
        <v>0.38800000000000001</v>
      </c>
      <c r="Q131" s="2">
        <f t="shared" si="6"/>
        <v>0.60365000000000013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27600</v>
      </c>
      <c r="J132" s="17"/>
      <c r="K132" s="14">
        <v>98</v>
      </c>
      <c r="L132" s="15">
        <v>4510</v>
      </c>
      <c r="M132" s="3">
        <v>0.1</v>
      </c>
      <c r="N132" s="2">
        <v>3.88</v>
      </c>
      <c r="O132" s="2">
        <f t="shared" si="5"/>
        <v>38.799999999999997</v>
      </c>
      <c r="P132" s="2">
        <f t="shared" si="4"/>
        <v>0.38800000000000001</v>
      </c>
      <c r="Q132" s="2">
        <f t="shared" si="6"/>
        <v>0.61011666666666675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27600</v>
      </c>
      <c r="J133" s="17"/>
      <c r="K133" s="14">
        <v>99</v>
      </c>
      <c r="L133" s="15">
        <v>4470</v>
      </c>
      <c r="M133" s="3">
        <v>0.1</v>
      </c>
      <c r="N133" s="2">
        <v>3.89</v>
      </c>
      <c r="O133" s="2">
        <f t="shared" si="5"/>
        <v>38.9</v>
      </c>
      <c r="P133" s="2">
        <f t="shared" si="4"/>
        <v>0.38900000000000001</v>
      </c>
      <c r="Q133" s="2">
        <f t="shared" si="6"/>
        <v>0.61659166666666676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27600</v>
      </c>
      <c r="J134" s="17"/>
      <c r="K134" s="14">
        <v>100</v>
      </c>
      <c r="L134" s="15">
        <v>4440</v>
      </c>
      <c r="M134" s="3">
        <v>0.1</v>
      </c>
      <c r="N134" s="2">
        <v>3.89</v>
      </c>
      <c r="O134" s="2">
        <f t="shared" si="5"/>
        <v>38.9</v>
      </c>
      <c r="P134" s="2">
        <f t="shared" si="4"/>
        <v>0.38900000000000001</v>
      </c>
      <c r="Q134" s="2">
        <f t="shared" si="6"/>
        <v>0.62307500000000005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27600</v>
      </c>
      <c r="J135" s="17"/>
      <c r="K135" s="14">
        <v>101</v>
      </c>
      <c r="L135" s="15">
        <v>4410</v>
      </c>
      <c r="M135" s="3">
        <v>0.1</v>
      </c>
      <c r="N135" s="2">
        <v>3.895</v>
      </c>
      <c r="O135" s="2">
        <f t="shared" si="5"/>
        <v>38.949999999999996</v>
      </c>
      <c r="P135" s="2">
        <f t="shared" si="4"/>
        <v>0.38950000000000001</v>
      </c>
      <c r="Q135" s="2">
        <f t="shared" si="6"/>
        <v>0.62956250000000002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27600</v>
      </c>
      <c r="J136" s="17"/>
      <c r="K136" s="14">
        <v>102</v>
      </c>
      <c r="L136" s="15">
        <v>4370</v>
      </c>
      <c r="M136" s="3">
        <v>0.1</v>
      </c>
      <c r="N136" s="2">
        <v>3.9050000000000002</v>
      </c>
      <c r="O136" s="2">
        <f t="shared" si="5"/>
        <v>39.049999999999997</v>
      </c>
      <c r="P136" s="2">
        <f t="shared" si="4"/>
        <v>0.39050000000000007</v>
      </c>
      <c r="Q136" s="2">
        <f t="shared" si="6"/>
        <v>0.63606249999999998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27600</v>
      </c>
      <c r="J137" s="17"/>
      <c r="K137" s="14">
        <v>103</v>
      </c>
      <c r="L137" s="15">
        <v>4340</v>
      </c>
      <c r="M137" s="3">
        <v>0.1</v>
      </c>
      <c r="N137" s="2">
        <v>3.9050000000000002</v>
      </c>
      <c r="O137" s="2">
        <f t="shared" si="5"/>
        <v>39.049999999999997</v>
      </c>
      <c r="P137" s="2">
        <f t="shared" si="4"/>
        <v>0.39050000000000007</v>
      </c>
      <c r="Q137" s="2">
        <f t="shared" si="6"/>
        <v>0.64257083333333331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27600</v>
      </c>
      <c r="J138" s="17"/>
      <c r="K138" s="14">
        <v>104</v>
      </c>
      <c r="L138" s="15">
        <v>4300</v>
      </c>
      <c r="M138" s="3">
        <v>0.1</v>
      </c>
      <c r="N138" s="2">
        <v>3.9050000000000002</v>
      </c>
      <c r="O138" s="2">
        <f t="shared" si="5"/>
        <v>39.049999999999997</v>
      </c>
      <c r="P138" s="2">
        <f t="shared" si="4"/>
        <v>0.39050000000000007</v>
      </c>
      <c r="Q138" s="2">
        <f t="shared" si="6"/>
        <v>0.64907916666666665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27600</v>
      </c>
      <c r="J139" s="17"/>
      <c r="K139" s="14">
        <v>105</v>
      </c>
      <c r="L139" s="15">
        <v>4270</v>
      </c>
      <c r="M139" s="3">
        <v>0.1</v>
      </c>
      <c r="N139" s="2">
        <v>3.915</v>
      </c>
      <c r="O139" s="2">
        <f t="shared" si="5"/>
        <v>39.15</v>
      </c>
      <c r="P139" s="2">
        <f t="shared" si="4"/>
        <v>0.39150000000000001</v>
      </c>
      <c r="Q139" s="2">
        <f t="shared" si="6"/>
        <v>0.65559583333333327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27600</v>
      </c>
      <c r="J140" s="17"/>
      <c r="K140" s="14">
        <v>106</v>
      </c>
      <c r="L140" s="15">
        <v>4240</v>
      </c>
      <c r="M140" s="3">
        <v>0.1</v>
      </c>
      <c r="N140" s="2">
        <v>3.9249999999999998</v>
      </c>
      <c r="O140" s="2">
        <f t="shared" si="5"/>
        <v>39.249999999999993</v>
      </c>
      <c r="P140" s="2">
        <f t="shared" si="4"/>
        <v>0.39250000000000002</v>
      </c>
      <c r="Q140" s="2">
        <f t="shared" si="6"/>
        <v>0.66212916666666655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27600</v>
      </c>
      <c r="J141" s="17"/>
      <c r="K141" s="14">
        <v>107</v>
      </c>
      <c r="L141" s="15">
        <v>4200</v>
      </c>
      <c r="M141" s="3">
        <v>0.1</v>
      </c>
      <c r="N141" s="2">
        <v>3.9350000000000001</v>
      </c>
      <c r="O141" s="2">
        <f t="shared" si="5"/>
        <v>39.35</v>
      </c>
      <c r="P141" s="2">
        <f t="shared" si="4"/>
        <v>0.39350000000000002</v>
      </c>
      <c r="Q141" s="2">
        <f t="shared" si="6"/>
        <v>0.66867916666666649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27700</v>
      </c>
      <c r="J142" s="17"/>
      <c r="K142" s="14">
        <v>108</v>
      </c>
      <c r="L142" s="15">
        <v>4170</v>
      </c>
      <c r="M142" s="3">
        <v>0.1</v>
      </c>
      <c r="N142" s="2">
        <v>3.94</v>
      </c>
      <c r="O142" s="2">
        <f t="shared" si="5"/>
        <v>39.4</v>
      </c>
      <c r="P142" s="2">
        <f t="shared" si="4"/>
        <v>0.39400000000000002</v>
      </c>
      <c r="Q142" s="2">
        <f t="shared" si="6"/>
        <v>0.67524166666666652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27700</v>
      </c>
      <c r="J143" s="17"/>
      <c r="K143" s="14">
        <v>109</v>
      </c>
      <c r="L143" s="15">
        <v>4130</v>
      </c>
      <c r="M143" s="3">
        <v>0.1</v>
      </c>
      <c r="N143" s="2">
        <v>3.9450000000000003</v>
      </c>
      <c r="O143" s="2">
        <f t="shared" si="5"/>
        <v>39.450000000000003</v>
      </c>
      <c r="P143" s="2">
        <f t="shared" si="4"/>
        <v>0.39450000000000007</v>
      </c>
      <c r="Q143" s="2">
        <f t="shared" si="6"/>
        <v>0.68181249999999982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27700</v>
      </c>
      <c r="J144" s="17"/>
      <c r="K144" s="14">
        <v>110</v>
      </c>
      <c r="L144" s="15">
        <v>4100</v>
      </c>
      <c r="M144" s="3">
        <v>0.1</v>
      </c>
      <c r="N144" s="2">
        <v>3.9433333333333334</v>
      </c>
      <c r="O144" s="2">
        <f t="shared" si="5"/>
        <v>39.43333333333333</v>
      </c>
      <c r="P144" s="2">
        <f t="shared" si="4"/>
        <v>0.39433333333333337</v>
      </c>
      <c r="Q144" s="2">
        <f t="shared" si="6"/>
        <v>0.68838611111111092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27700</v>
      </c>
      <c r="J145" s="17"/>
      <c r="K145" s="14">
        <v>111</v>
      </c>
      <c r="L145" s="15">
        <v>4060</v>
      </c>
      <c r="M145" s="3">
        <v>0.1</v>
      </c>
      <c r="N145" s="2">
        <v>3.9550000000000001</v>
      </c>
      <c r="O145" s="2">
        <f t="shared" si="5"/>
        <v>39.549999999999997</v>
      </c>
      <c r="P145" s="2">
        <f t="shared" si="4"/>
        <v>0.39550000000000002</v>
      </c>
      <c r="Q145" s="2">
        <f t="shared" si="6"/>
        <v>0.69496805555555541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27700</v>
      </c>
      <c r="J146" s="17"/>
      <c r="K146" s="14">
        <v>112</v>
      </c>
      <c r="L146" s="15">
        <v>4030</v>
      </c>
      <c r="M146" s="3">
        <v>0.1</v>
      </c>
      <c r="N146" s="2">
        <v>3.96</v>
      </c>
      <c r="O146" s="2">
        <f t="shared" si="5"/>
        <v>39.599999999999994</v>
      </c>
      <c r="P146" s="2">
        <f t="shared" si="4"/>
        <v>0.39600000000000002</v>
      </c>
      <c r="Q146" s="2">
        <f t="shared" si="6"/>
        <v>0.70156388888888876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27700</v>
      </c>
      <c r="J147" s="17"/>
      <c r="K147" s="14">
        <v>113</v>
      </c>
      <c r="L147" s="15">
        <v>4000</v>
      </c>
      <c r="M147" s="3">
        <v>0.1</v>
      </c>
      <c r="N147" s="2">
        <v>3.96</v>
      </c>
      <c r="O147" s="2">
        <f t="shared" si="5"/>
        <v>39.599999999999994</v>
      </c>
      <c r="P147" s="2">
        <f t="shared" si="4"/>
        <v>0.39600000000000002</v>
      </c>
      <c r="Q147" s="2">
        <f t="shared" si="6"/>
        <v>0.70816388888888882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27700</v>
      </c>
      <c r="J148" s="17"/>
      <c r="K148" s="14">
        <v>114</v>
      </c>
      <c r="L148" s="15">
        <v>3960</v>
      </c>
      <c r="M148" s="3">
        <v>0.1</v>
      </c>
      <c r="N148" s="2">
        <v>3.9649999999999999</v>
      </c>
      <c r="O148" s="2">
        <f t="shared" si="5"/>
        <v>39.65</v>
      </c>
      <c r="P148" s="2">
        <f t="shared" si="4"/>
        <v>0.39650000000000002</v>
      </c>
      <c r="Q148" s="2">
        <f t="shared" si="6"/>
        <v>0.71476805555555545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27700</v>
      </c>
      <c r="J149" s="17"/>
      <c r="K149" s="14">
        <v>115</v>
      </c>
      <c r="L149" s="15">
        <v>3930</v>
      </c>
      <c r="M149" s="3">
        <v>0.1</v>
      </c>
      <c r="N149" s="2">
        <v>3.97</v>
      </c>
      <c r="O149" s="2">
        <f t="shared" si="5"/>
        <v>39.700000000000003</v>
      </c>
      <c r="P149" s="2">
        <f t="shared" si="4"/>
        <v>0.39700000000000002</v>
      </c>
      <c r="Q149" s="2">
        <f t="shared" si="6"/>
        <v>0.72138055555555547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27700</v>
      </c>
      <c r="J150" s="17"/>
      <c r="K150" s="14">
        <v>116</v>
      </c>
      <c r="L150" s="15">
        <v>3900</v>
      </c>
      <c r="M150" s="3">
        <v>0.1</v>
      </c>
      <c r="N150" s="2">
        <v>3.9750000000000001</v>
      </c>
      <c r="O150" s="2">
        <f t="shared" si="5"/>
        <v>39.75</v>
      </c>
      <c r="P150" s="2">
        <f t="shared" si="4"/>
        <v>0.39750000000000002</v>
      </c>
      <c r="Q150" s="2">
        <f t="shared" si="6"/>
        <v>0.72800138888888877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27700</v>
      </c>
      <c r="J151" s="17"/>
      <c r="K151" s="14">
        <v>117</v>
      </c>
      <c r="L151" s="15">
        <v>3860</v>
      </c>
      <c r="M151" s="3">
        <v>0.1</v>
      </c>
      <c r="N151" s="2">
        <v>3.99</v>
      </c>
      <c r="O151" s="2">
        <f t="shared" si="5"/>
        <v>39.9</v>
      </c>
      <c r="P151" s="2">
        <f t="shared" si="4"/>
        <v>0.39900000000000002</v>
      </c>
      <c r="Q151" s="2">
        <f t="shared" si="6"/>
        <v>0.73463888888888873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27700</v>
      </c>
      <c r="J152" s="17"/>
      <c r="K152" s="14">
        <v>118</v>
      </c>
      <c r="L152" s="15">
        <v>3830</v>
      </c>
      <c r="M152" s="3">
        <v>0.1</v>
      </c>
      <c r="N152" s="2">
        <v>3.9850000000000003</v>
      </c>
      <c r="O152" s="2">
        <f t="shared" si="5"/>
        <v>39.85</v>
      </c>
      <c r="P152" s="2">
        <f t="shared" si="4"/>
        <v>0.39850000000000008</v>
      </c>
      <c r="Q152" s="2">
        <f t="shared" si="6"/>
        <v>0.74128472222222208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27700</v>
      </c>
      <c r="J153" s="17"/>
      <c r="K153" s="14">
        <v>119</v>
      </c>
      <c r="L153" s="15">
        <v>3790</v>
      </c>
      <c r="M153" s="3">
        <v>0.1</v>
      </c>
      <c r="N153" s="2">
        <v>3.99</v>
      </c>
      <c r="O153" s="2">
        <f t="shared" si="5"/>
        <v>39.9</v>
      </c>
      <c r="P153" s="2">
        <f t="shared" si="4"/>
        <v>0.39900000000000002</v>
      </c>
      <c r="Q153" s="2">
        <f t="shared" si="6"/>
        <v>0.74793055555555543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27800</v>
      </c>
      <c r="J154" s="17"/>
      <c r="K154" s="14">
        <v>120</v>
      </c>
      <c r="L154" s="15">
        <v>3760</v>
      </c>
      <c r="M154" s="3">
        <v>0.1</v>
      </c>
      <c r="N154" s="2">
        <v>4</v>
      </c>
      <c r="O154" s="2">
        <f t="shared" si="5"/>
        <v>40</v>
      </c>
      <c r="P154" s="2">
        <f t="shared" si="4"/>
        <v>0.4</v>
      </c>
      <c r="Q154" s="2">
        <f t="shared" si="6"/>
        <v>0.75458888888888875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27800</v>
      </c>
      <c r="J155" s="17"/>
      <c r="K155" s="14">
        <v>121</v>
      </c>
      <c r="L155" s="15">
        <v>3730</v>
      </c>
      <c r="M155" s="3">
        <v>0.1</v>
      </c>
      <c r="N155" s="2">
        <v>4.0149999999999997</v>
      </c>
      <c r="O155" s="2">
        <f t="shared" si="5"/>
        <v>40.149999999999991</v>
      </c>
      <c r="P155" s="2">
        <f t="shared" si="4"/>
        <v>0.40149999999999997</v>
      </c>
      <c r="Q155" s="2">
        <f t="shared" si="6"/>
        <v>0.76126805555555543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27800</v>
      </c>
      <c r="J156" s="17"/>
      <c r="K156" s="14">
        <v>122</v>
      </c>
      <c r="L156" s="15">
        <v>3700</v>
      </c>
      <c r="M156" s="3">
        <v>0.1</v>
      </c>
      <c r="N156" s="2">
        <v>4.01</v>
      </c>
      <c r="O156" s="2">
        <f t="shared" si="5"/>
        <v>40.099999999999994</v>
      </c>
      <c r="P156" s="2">
        <f t="shared" si="4"/>
        <v>0.40100000000000002</v>
      </c>
      <c r="Q156" s="2">
        <f t="shared" si="6"/>
        <v>0.76795555555555539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27800</v>
      </c>
      <c r="J157" s="17"/>
      <c r="K157" s="14">
        <v>123</v>
      </c>
      <c r="L157" s="15">
        <v>3660</v>
      </c>
      <c r="M157" s="3">
        <v>0.1</v>
      </c>
      <c r="N157" s="2">
        <v>4.0199999999999996</v>
      </c>
      <c r="O157" s="2">
        <f t="shared" si="5"/>
        <v>40.199999999999996</v>
      </c>
      <c r="P157" s="2">
        <f t="shared" si="4"/>
        <v>0.40199999999999997</v>
      </c>
      <c r="Q157" s="2">
        <f t="shared" si="6"/>
        <v>0.77464722222222204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27800</v>
      </c>
      <c r="J158" s="17"/>
      <c r="K158" s="14">
        <v>124</v>
      </c>
      <c r="L158" s="15">
        <v>3630</v>
      </c>
      <c r="M158" s="3">
        <v>0.1</v>
      </c>
      <c r="N158" s="2">
        <v>4.03</v>
      </c>
      <c r="O158" s="2">
        <f t="shared" si="5"/>
        <v>40.299999999999997</v>
      </c>
      <c r="P158" s="2">
        <f t="shared" si="4"/>
        <v>0.40300000000000002</v>
      </c>
      <c r="Q158" s="2">
        <f t="shared" si="6"/>
        <v>0.78135555555555536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27800</v>
      </c>
      <c r="J159" s="17"/>
      <c r="K159" s="14">
        <v>125</v>
      </c>
      <c r="L159" s="15">
        <v>3590</v>
      </c>
      <c r="M159" s="3">
        <v>0.1</v>
      </c>
      <c r="N159" s="2">
        <v>4.04</v>
      </c>
      <c r="O159" s="2">
        <f t="shared" si="5"/>
        <v>40.4</v>
      </c>
      <c r="P159" s="2">
        <f t="shared" si="4"/>
        <v>0.40400000000000003</v>
      </c>
      <c r="Q159" s="2">
        <f t="shared" si="6"/>
        <v>0.78808055555555534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27800</v>
      </c>
      <c r="J160" s="17"/>
      <c r="K160" s="14">
        <v>126</v>
      </c>
      <c r="L160" s="15">
        <v>3560</v>
      </c>
      <c r="M160" s="3">
        <v>0.1</v>
      </c>
      <c r="N160" s="2">
        <v>4.05</v>
      </c>
      <c r="O160" s="2">
        <f t="shared" si="5"/>
        <v>40.499999999999993</v>
      </c>
      <c r="P160" s="2">
        <f t="shared" si="4"/>
        <v>0.40500000000000003</v>
      </c>
      <c r="Q160" s="2">
        <f t="shared" si="6"/>
        <v>0.79482222222222199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27800</v>
      </c>
      <c r="J161" s="17"/>
      <c r="K161" s="14">
        <v>127</v>
      </c>
      <c r="L161" s="15">
        <v>3530</v>
      </c>
      <c r="M161" s="3">
        <v>0.1</v>
      </c>
      <c r="N161" s="2">
        <v>4.0599999999999996</v>
      </c>
      <c r="O161" s="2">
        <f t="shared" si="5"/>
        <v>40.599999999999994</v>
      </c>
      <c r="P161" s="2">
        <f t="shared" si="4"/>
        <v>0.40599999999999997</v>
      </c>
      <c r="Q161" s="2">
        <f t="shared" si="6"/>
        <v>0.8015805555555553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27800</v>
      </c>
      <c r="J162" s="17"/>
      <c r="K162" s="14">
        <v>128</v>
      </c>
      <c r="L162" s="15">
        <v>3500</v>
      </c>
      <c r="M162" s="3">
        <v>0.1</v>
      </c>
      <c r="N162" s="2">
        <v>4.0599999999999996</v>
      </c>
      <c r="O162" s="2">
        <f t="shared" si="5"/>
        <v>40.599999999999994</v>
      </c>
      <c r="P162" s="2">
        <f t="shared" ref="P162:P225" si="8">M162*N162</f>
        <v>0.40599999999999997</v>
      </c>
      <c r="Q162" s="2">
        <f t="shared" si="6"/>
        <v>0.80834722222222199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27800</v>
      </c>
      <c r="J163" s="17"/>
      <c r="K163" s="14">
        <v>129</v>
      </c>
      <c r="L163" s="15">
        <v>3460</v>
      </c>
      <c r="M163" s="3">
        <v>0.1</v>
      </c>
      <c r="N163" s="2">
        <v>4.0599999999999996</v>
      </c>
      <c r="O163" s="2">
        <f t="shared" ref="O163:O226" si="9">N163/M163</f>
        <v>40.599999999999994</v>
      </c>
      <c r="P163" s="2">
        <f t="shared" si="8"/>
        <v>0.40599999999999997</v>
      </c>
      <c r="Q163" s="2">
        <f t="shared" ref="Q163:Q226" si="10">AVERAGE(P163,P162)*(K163-K162)/60+Q162</f>
        <v>0.81511388888888869</v>
      </c>
      <c r="R163" s="14">
        <f t="shared" ref="R163:R22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27900</v>
      </c>
      <c r="J164" s="17"/>
      <c r="K164" s="14">
        <v>130</v>
      </c>
      <c r="L164" s="15">
        <v>3430</v>
      </c>
      <c r="M164" s="3">
        <v>0.1</v>
      </c>
      <c r="N164" s="2">
        <v>4.0666666666666664</v>
      </c>
      <c r="O164" s="2">
        <f t="shared" si="9"/>
        <v>40.666666666666664</v>
      </c>
      <c r="P164" s="2">
        <f t="shared" si="8"/>
        <v>0.40666666666666668</v>
      </c>
      <c r="Q164" s="2">
        <f t="shared" si="10"/>
        <v>0.82188611111111087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27900</v>
      </c>
      <c r="J165" s="17"/>
      <c r="K165" s="14">
        <v>131</v>
      </c>
      <c r="L165" s="15">
        <v>3400</v>
      </c>
      <c r="M165" s="3">
        <v>0.1</v>
      </c>
      <c r="N165" s="2">
        <v>4.07</v>
      </c>
      <c r="O165" s="2">
        <f t="shared" si="9"/>
        <v>40.700000000000003</v>
      </c>
      <c r="P165" s="2">
        <f t="shared" si="8"/>
        <v>0.40700000000000003</v>
      </c>
      <c r="Q165" s="2">
        <f t="shared" si="10"/>
        <v>0.82866666666666644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27900</v>
      </c>
      <c r="J166" s="17"/>
      <c r="K166" s="14">
        <v>132</v>
      </c>
      <c r="L166" s="15">
        <v>3360</v>
      </c>
      <c r="M166" s="3">
        <v>0.1</v>
      </c>
      <c r="N166" s="2">
        <v>4.08</v>
      </c>
      <c r="O166" s="2">
        <f t="shared" si="9"/>
        <v>40.799999999999997</v>
      </c>
      <c r="P166" s="2">
        <f t="shared" si="8"/>
        <v>0.40800000000000003</v>
      </c>
      <c r="Q166" s="2">
        <f t="shared" si="10"/>
        <v>0.83545833333333308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27800</v>
      </c>
      <c r="J167" s="17"/>
      <c r="K167" s="14">
        <v>133</v>
      </c>
      <c r="L167" s="15">
        <v>3330</v>
      </c>
      <c r="M167" s="3">
        <v>0.1</v>
      </c>
      <c r="N167" s="2">
        <v>4.0933333333333328</v>
      </c>
      <c r="O167" s="2">
        <f t="shared" si="9"/>
        <v>40.933333333333323</v>
      </c>
      <c r="P167" s="2">
        <f t="shared" si="8"/>
        <v>0.40933333333333333</v>
      </c>
      <c r="Q167" s="2">
        <f t="shared" si="10"/>
        <v>0.84226944444444418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27900</v>
      </c>
      <c r="J168" s="17"/>
      <c r="K168" s="14">
        <v>134</v>
      </c>
      <c r="L168" s="15">
        <v>3300</v>
      </c>
      <c r="M168" s="3">
        <v>0.1</v>
      </c>
      <c r="N168" s="2">
        <v>4.0999999999999996</v>
      </c>
      <c r="O168" s="2">
        <f t="shared" si="9"/>
        <v>40.999999999999993</v>
      </c>
      <c r="P168" s="2">
        <f t="shared" si="8"/>
        <v>0.41</v>
      </c>
      <c r="Q168" s="2">
        <f t="shared" si="10"/>
        <v>0.84909722222222195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27900</v>
      </c>
      <c r="J169" s="17"/>
      <c r="K169" s="14">
        <v>135</v>
      </c>
      <c r="L169" s="15">
        <v>3270</v>
      </c>
      <c r="M169" s="3">
        <v>0.1</v>
      </c>
      <c r="N169" s="2">
        <v>4.1100000000000003</v>
      </c>
      <c r="O169" s="2">
        <f t="shared" si="9"/>
        <v>41.1</v>
      </c>
      <c r="P169" s="2">
        <f t="shared" si="8"/>
        <v>0.41100000000000003</v>
      </c>
      <c r="Q169" s="2">
        <f t="shared" si="10"/>
        <v>0.85593888888888858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27900</v>
      </c>
      <c r="J170" s="17"/>
      <c r="K170" s="14">
        <v>136</v>
      </c>
      <c r="L170" s="15">
        <v>3230</v>
      </c>
      <c r="M170" s="3">
        <v>0.1</v>
      </c>
      <c r="N170" s="2">
        <v>4.123333333333334</v>
      </c>
      <c r="O170" s="2">
        <f t="shared" si="9"/>
        <v>41.233333333333334</v>
      </c>
      <c r="P170" s="2">
        <f t="shared" si="8"/>
        <v>0.41233333333333344</v>
      </c>
      <c r="Q170" s="2">
        <f t="shared" si="10"/>
        <v>0.86279999999999968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27900</v>
      </c>
      <c r="J171" s="17"/>
      <c r="K171" s="14">
        <v>137</v>
      </c>
      <c r="L171" s="15">
        <v>3200</v>
      </c>
      <c r="M171" s="3">
        <v>0.1</v>
      </c>
      <c r="N171" s="2">
        <v>4.13</v>
      </c>
      <c r="O171" s="2">
        <f t="shared" si="9"/>
        <v>41.3</v>
      </c>
      <c r="P171" s="2">
        <f t="shared" si="8"/>
        <v>0.41300000000000003</v>
      </c>
      <c r="Q171" s="2">
        <f t="shared" si="10"/>
        <v>0.86967777777777744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27900</v>
      </c>
      <c r="J172" s="17"/>
      <c r="K172" s="14">
        <v>138</v>
      </c>
      <c r="L172" s="15">
        <v>3170</v>
      </c>
      <c r="M172" s="3">
        <v>0.1</v>
      </c>
      <c r="N172" s="2">
        <v>4.1399999999999997</v>
      </c>
      <c r="O172" s="2">
        <f t="shared" si="9"/>
        <v>41.399999999999991</v>
      </c>
      <c r="P172" s="2">
        <f t="shared" si="8"/>
        <v>0.41399999999999998</v>
      </c>
      <c r="Q172" s="2">
        <f t="shared" si="10"/>
        <v>0.87656944444444407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27900</v>
      </c>
      <c r="J173" s="17"/>
      <c r="K173" s="14">
        <v>139</v>
      </c>
      <c r="L173" s="15">
        <v>3140</v>
      </c>
      <c r="M173" s="3">
        <v>0.1</v>
      </c>
      <c r="N173" s="2">
        <v>4.1500000000000004</v>
      </c>
      <c r="O173" s="2">
        <f t="shared" si="9"/>
        <v>41.5</v>
      </c>
      <c r="P173" s="2">
        <f t="shared" si="8"/>
        <v>0.41500000000000004</v>
      </c>
      <c r="Q173" s="2">
        <f t="shared" si="10"/>
        <v>0.88347777777777736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27900</v>
      </c>
      <c r="J174" s="17"/>
      <c r="K174" s="14">
        <v>140</v>
      </c>
      <c r="L174" s="15">
        <v>3100</v>
      </c>
      <c r="M174" s="3">
        <v>0.1</v>
      </c>
      <c r="N174" s="2">
        <v>4.1500000000000004</v>
      </c>
      <c r="O174" s="2">
        <f t="shared" si="9"/>
        <v>41.5</v>
      </c>
      <c r="P174" s="2">
        <f t="shared" si="8"/>
        <v>0.41500000000000004</v>
      </c>
      <c r="Q174" s="2">
        <f t="shared" si="10"/>
        <v>0.89039444444444404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27900</v>
      </c>
      <c r="J175" s="17"/>
      <c r="K175" s="14">
        <v>141</v>
      </c>
      <c r="L175" s="15">
        <v>3070</v>
      </c>
      <c r="M175" s="3">
        <v>0.1</v>
      </c>
      <c r="N175" s="2">
        <v>4.16</v>
      </c>
      <c r="O175" s="2">
        <f t="shared" si="9"/>
        <v>41.6</v>
      </c>
      <c r="P175" s="2">
        <f t="shared" si="8"/>
        <v>0.41600000000000004</v>
      </c>
      <c r="Q175" s="2">
        <f t="shared" si="10"/>
        <v>0.897319444444444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27900</v>
      </c>
      <c r="J176" s="17"/>
      <c r="K176" s="14">
        <v>142</v>
      </c>
      <c r="L176" s="15">
        <v>3040</v>
      </c>
      <c r="M176" s="3">
        <v>0.1</v>
      </c>
      <c r="N176" s="2">
        <v>4.165</v>
      </c>
      <c r="O176" s="2">
        <f t="shared" si="9"/>
        <v>41.65</v>
      </c>
      <c r="P176" s="2">
        <f t="shared" si="8"/>
        <v>0.41650000000000004</v>
      </c>
      <c r="Q176" s="2">
        <f t="shared" si="10"/>
        <v>0.90425694444444404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27900</v>
      </c>
      <c r="J177" s="17"/>
      <c r="K177" s="14">
        <v>143</v>
      </c>
      <c r="L177" s="15">
        <v>3010</v>
      </c>
      <c r="M177" s="3">
        <v>0.1</v>
      </c>
      <c r="N177" s="2">
        <v>4.1900000000000004</v>
      </c>
      <c r="O177" s="2">
        <f t="shared" si="9"/>
        <v>41.9</v>
      </c>
      <c r="P177" s="2">
        <f t="shared" si="8"/>
        <v>0.41900000000000004</v>
      </c>
      <c r="Q177" s="2">
        <f t="shared" si="10"/>
        <v>0.91121944444444403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27900</v>
      </c>
      <c r="J178" s="17"/>
      <c r="K178" s="14">
        <v>144</v>
      </c>
      <c r="L178" s="15">
        <v>2970</v>
      </c>
      <c r="M178" s="3">
        <v>0.1</v>
      </c>
      <c r="N178" s="2">
        <v>4.1950000000000003</v>
      </c>
      <c r="O178" s="2">
        <f t="shared" si="9"/>
        <v>41.95</v>
      </c>
      <c r="P178" s="2">
        <f t="shared" si="8"/>
        <v>0.41950000000000004</v>
      </c>
      <c r="Q178" s="2">
        <f t="shared" si="10"/>
        <v>0.91820694444444406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27900</v>
      </c>
      <c r="J179" s="17"/>
      <c r="K179" s="14">
        <v>145</v>
      </c>
      <c r="L179" s="15">
        <v>2940</v>
      </c>
      <c r="M179" s="3">
        <v>0.1</v>
      </c>
      <c r="N179" s="2">
        <v>4.2</v>
      </c>
      <c r="O179" s="2">
        <f t="shared" si="9"/>
        <v>42</v>
      </c>
      <c r="P179" s="2">
        <f t="shared" si="8"/>
        <v>0.42000000000000004</v>
      </c>
      <c r="Q179" s="2">
        <f t="shared" si="10"/>
        <v>0.92520277777777737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27900</v>
      </c>
      <c r="J180" s="17"/>
      <c r="K180" s="14">
        <v>146</v>
      </c>
      <c r="L180" s="15">
        <v>2910</v>
      </c>
      <c r="M180" s="3">
        <v>0.1</v>
      </c>
      <c r="N180" s="2">
        <v>4.21</v>
      </c>
      <c r="O180" s="2">
        <f t="shared" si="9"/>
        <v>42.099999999999994</v>
      </c>
      <c r="P180" s="2">
        <f t="shared" si="8"/>
        <v>0.42100000000000004</v>
      </c>
      <c r="Q180" s="2">
        <f t="shared" si="10"/>
        <v>0.93221111111111066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28000</v>
      </c>
      <c r="J181" s="17"/>
      <c r="K181" s="14">
        <v>147</v>
      </c>
      <c r="L181" s="15">
        <v>2880</v>
      </c>
      <c r="M181" s="3">
        <v>0.1</v>
      </c>
      <c r="N181" s="2">
        <v>4.2249999999999996</v>
      </c>
      <c r="O181" s="2">
        <f t="shared" si="9"/>
        <v>42.249999999999993</v>
      </c>
      <c r="P181" s="2">
        <f t="shared" si="8"/>
        <v>0.42249999999999999</v>
      </c>
      <c r="Q181" s="2">
        <f t="shared" si="10"/>
        <v>0.9392402777777773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28000</v>
      </c>
      <c r="J182" s="17"/>
      <c r="K182" s="14">
        <v>148</v>
      </c>
      <c r="L182" s="15">
        <v>2850</v>
      </c>
      <c r="M182" s="3">
        <v>0.1</v>
      </c>
      <c r="N182" s="2">
        <v>4.2300000000000004</v>
      </c>
      <c r="O182" s="2">
        <f t="shared" si="9"/>
        <v>42.300000000000004</v>
      </c>
      <c r="P182" s="2">
        <f t="shared" si="8"/>
        <v>0.42300000000000004</v>
      </c>
      <c r="Q182" s="2">
        <f t="shared" si="10"/>
        <v>0.94628611111111061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28000</v>
      </c>
      <c r="J183" s="17"/>
      <c r="K183" s="14">
        <v>149</v>
      </c>
      <c r="L183" s="15">
        <v>2810</v>
      </c>
      <c r="M183" s="3">
        <v>0.1</v>
      </c>
      <c r="N183" s="2">
        <v>4.2333333333333334</v>
      </c>
      <c r="O183" s="2">
        <f t="shared" si="9"/>
        <v>42.333333333333329</v>
      </c>
      <c r="P183" s="2">
        <f t="shared" si="8"/>
        <v>0.42333333333333334</v>
      </c>
      <c r="Q183" s="2">
        <f t="shared" si="10"/>
        <v>0.9533388888888884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28000</v>
      </c>
      <c r="J184" s="17"/>
      <c r="K184" s="14">
        <v>150</v>
      </c>
      <c r="L184" s="15">
        <v>2780</v>
      </c>
      <c r="M184" s="3">
        <v>0.1</v>
      </c>
      <c r="N184" s="2">
        <v>4.2450000000000001</v>
      </c>
      <c r="O184" s="2">
        <f t="shared" si="9"/>
        <v>42.449999999999996</v>
      </c>
      <c r="P184" s="2">
        <f t="shared" si="8"/>
        <v>0.42450000000000004</v>
      </c>
      <c r="Q184" s="2">
        <f t="shared" si="10"/>
        <v>0.96040416666666617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28000</v>
      </c>
      <c r="J185" s="17"/>
      <c r="K185" s="14">
        <v>151</v>
      </c>
      <c r="L185" s="15">
        <v>2750</v>
      </c>
      <c r="M185" s="3">
        <v>0.1</v>
      </c>
      <c r="N185" s="2">
        <v>4.2649999999999997</v>
      </c>
      <c r="O185" s="2">
        <f t="shared" si="9"/>
        <v>42.649999999999991</v>
      </c>
      <c r="P185" s="2">
        <f t="shared" si="8"/>
        <v>0.42649999999999999</v>
      </c>
      <c r="Q185" s="2">
        <f t="shared" si="10"/>
        <v>0.96749583333333289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28000</v>
      </c>
      <c r="J186" s="17"/>
      <c r="K186" s="14">
        <v>152</v>
      </c>
      <c r="L186" s="15">
        <v>2720</v>
      </c>
      <c r="M186" s="3">
        <v>0.1</v>
      </c>
      <c r="N186" s="2">
        <v>4.28</v>
      </c>
      <c r="O186" s="2">
        <f t="shared" si="9"/>
        <v>42.8</v>
      </c>
      <c r="P186" s="2">
        <f t="shared" si="8"/>
        <v>0.42800000000000005</v>
      </c>
      <c r="Q186" s="2">
        <f t="shared" si="10"/>
        <v>0.97461666666666624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28000</v>
      </c>
      <c r="J187" s="17"/>
      <c r="K187" s="14">
        <v>153</v>
      </c>
      <c r="L187" s="15">
        <v>2690</v>
      </c>
      <c r="M187" s="3">
        <v>0.1</v>
      </c>
      <c r="N187" s="2">
        <v>4.2850000000000001</v>
      </c>
      <c r="O187" s="2">
        <f t="shared" si="9"/>
        <v>42.85</v>
      </c>
      <c r="P187" s="2">
        <f t="shared" si="8"/>
        <v>0.42850000000000005</v>
      </c>
      <c r="Q187" s="2">
        <f t="shared" si="10"/>
        <v>0.98175416666666626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28000</v>
      </c>
      <c r="J188" s="17"/>
      <c r="K188" s="14">
        <v>154</v>
      </c>
      <c r="L188" s="15">
        <v>2650</v>
      </c>
      <c r="M188" s="3">
        <v>0.1</v>
      </c>
      <c r="N188" s="2">
        <v>4.29</v>
      </c>
      <c r="O188" s="2">
        <f t="shared" si="9"/>
        <v>42.9</v>
      </c>
      <c r="P188" s="2">
        <f t="shared" si="8"/>
        <v>0.42900000000000005</v>
      </c>
      <c r="Q188" s="2">
        <f t="shared" si="10"/>
        <v>0.98889999999999956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28000</v>
      </c>
      <c r="J189" s="17"/>
      <c r="K189" s="14">
        <v>155</v>
      </c>
      <c r="L189" s="15">
        <v>2620</v>
      </c>
      <c r="M189" s="3">
        <v>0.1</v>
      </c>
      <c r="N189" s="2">
        <v>4.3149999999999995</v>
      </c>
      <c r="O189" s="2">
        <f t="shared" si="9"/>
        <v>43.149999999999991</v>
      </c>
      <c r="P189" s="2">
        <f t="shared" si="8"/>
        <v>0.43149999999999999</v>
      </c>
      <c r="Q189" s="2">
        <f t="shared" si="10"/>
        <v>0.99607083333333291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28000</v>
      </c>
      <c r="J190" s="17"/>
      <c r="K190" s="14">
        <v>156</v>
      </c>
      <c r="L190" s="15">
        <v>2590</v>
      </c>
      <c r="M190" s="3">
        <v>0.1</v>
      </c>
      <c r="N190" s="2">
        <v>4.32</v>
      </c>
      <c r="O190" s="2">
        <f t="shared" si="9"/>
        <v>43.2</v>
      </c>
      <c r="P190" s="2">
        <f t="shared" si="8"/>
        <v>0.43200000000000005</v>
      </c>
      <c r="Q190" s="2">
        <f t="shared" si="10"/>
        <v>1.0032666666666663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28000</v>
      </c>
      <c r="J191" s="17"/>
      <c r="K191" s="14">
        <v>157</v>
      </c>
      <c r="L191" s="15">
        <v>2560</v>
      </c>
      <c r="M191" s="3">
        <v>0.1</v>
      </c>
      <c r="N191" s="2">
        <v>4.33</v>
      </c>
      <c r="O191" s="2">
        <f t="shared" si="9"/>
        <v>43.3</v>
      </c>
      <c r="P191" s="2">
        <f t="shared" si="8"/>
        <v>0.43300000000000005</v>
      </c>
      <c r="Q191" s="2">
        <f t="shared" si="10"/>
        <v>1.0104749999999996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28000</v>
      </c>
      <c r="J192" s="17"/>
      <c r="K192" s="14">
        <v>158</v>
      </c>
      <c r="L192" s="15">
        <v>2530</v>
      </c>
      <c r="M192" s="3">
        <v>0.1</v>
      </c>
      <c r="N192" s="2">
        <v>4.3449999999999998</v>
      </c>
      <c r="O192" s="2">
        <f t="shared" si="9"/>
        <v>43.449999999999996</v>
      </c>
      <c r="P192" s="2">
        <f t="shared" si="8"/>
        <v>0.4345</v>
      </c>
      <c r="Q192" s="2">
        <f t="shared" si="10"/>
        <v>1.0177041666666662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28000</v>
      </c>
      <c r="J193" s="17"/>
      <c r="K193" s="14">
        <v>159</v>
      </c>
      <c r="L193" s="15">
        <v>2500</v>
      </c>
      <c r="M193" s="3">
        <v>0.1</v>
      </c>
      <c r="N193" s="2">
        <v>4.37</v>
      </c>
      <c r="O193" s="2">
        <f t="shared" si="9"/>
        <v>43.699999999999996</v>
      </c>
      <c r="P193" s="2">
        <f t="shared" si="8"/>
        <v>0.43700000000000006</v>
      </c>
      <c r="Q193" s="2">
        <f t="shared" si="10"/>
        <v>1.0249666666666661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28000</v>
      </c>
      <c r="J194" s="17"/>
      <c r="K194" s="14">
        <v>160</v>
      </c>
      <c r="L194" s="15">
        <v>2460</v>
      </c>
      <c r="M194" s="3">
        <v>0.1</v>
      </c>
      <c r="N194" s="2">
        <v>4.38</v>
      </c>
      <c r="O194" s="2">
        <f t="shared" si="9"/>
        <v>43.8</v>
      </c>
      <c r="P194" s="2">
        <f t="shared" si="8"/>
        <v>0.438</v>
      </c>
      <c r="Q194" s="2">
        <f t="shared" si="10"/>
        <v>1.0322583333333328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28000</v>
      </c>
      <c r="J195" s="17"/>
      <c r="K195" s="14">
        <v>161</v>
      </c>
      <c r="L195" s="15">
        <v>2430</v>
      </c>
      <c r="M195" s="3">
        <v>0.1</v>
      </c>
      <c r="N195" s="2">
        <v>4.3900000000000006</v>
      </c>
      <c r="O195" s="2">
        <f t="shared" si="9"/>
        <v>43.900000000000006</v>
      </c>
      <c r="P195" s="2">
        <f t="shared" si="8"/>
        <v>0.43900000000000006</v>
      </c>
      <c r="Q195" s="2">
        <f t="shared" si="10"/>
        <v>1.0395666666666661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28100</v>
      </c>
      <c r="J196" s="17"/>
      <c r="K196" s="14">
        <v>162</v>
      </c>
      <c r="L196" s="15">
        <v>2400</v>
      </c>
      <c r="M196" s="3">
        <v>0.1</v>
      </c>
      <c r="N196" s="2">
        <v>4.4000000000000004</v>
      </c>
      <c r="O196" s="2">
        <f t="shared" si="9"/>
        <v>44</v>
      </c>
      <c r="P196" s="2">
        <f t="shared" si="8"/>
        <v>0.44000000000000006</v>
      </c>
      <c r="Q196" s="2">
        <f t="shared" si="10"/>
        <v>1.0468916666666661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28000</v>
      </c>
      <c r="J197" s="17"/>
      <c r="K197" s="14">
        <v>163</v>
      </c>
      <c r="L197" s="15">
        <v>2370</v>
      </c>
      <c r="M197" s="3">
        <v>0.1</v>
      </c>
      <c r="N197" s="2">
        <v>4.415</v>
      </c>
      <c r="O197" s="2">
        <f t="shared" si="9"/>
        <v>44.15</v>
      </c>
      <c r="P197" s="2">
        <f t="shared" si="8"/>
        <v>0.4415</v>
      </c>
      <c r="Q197" s="2">
        <f t="shared" si="10"/>
        <v>1.0542374999999995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28100</v>
      </c>
      <c r="J198" s="17"/>
      <c r="K198" s="14">
        <v>164</v>
      </c>
      <c r="L198" s="15">
        <v>2340</v>
      </c>
      <c r="M198" s="3">
        <v>0.1</v>
      </c>
      <c r="N198" s="2">
        <v>4.4249999999999998</v>
      </c>
      <c r="O198" s="2">
        <f t="shared" si="9"/>
        <v>44.249999999999993</v>
      </c>
      <c r="P198" s="2">
        <f t="shared" si="8"/>
        <v>0.4425</v>
      </c>
      <c r="Q198" s="2">
        <f t="shared" si="10"/>
        <v>1.0616041666666662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28100</v>
      </c>
      <c r="J199" s="17"/>
      <c r="K199" s="14">
        <v>165</v>
      </c>
      <c r="L199" s="15">
        <v>2310</v>
      </c>
      <c r="M199" s="3">
        <v>0.1</v>
      </c>
      <c r="N199" s="2">
        <v>4.4450000000000003</v>
      </c>
      <c r="O199" s="2">
        <f t="shared" si="9"/>
        <v>44.45</v>
      </c>
      <c r="P199" s="2">
        <f t="shared" si="8"/>
        <v>0.44450000000000006</v>
      </c>
      <c r="Q199" s="2">
        <f t="shared" si="10"/>
        <v>1.0689958333333329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28100</v>
      </c>
      <c r="J200" s="17"/>
      <c r="K200" s="14">
        <v>166</v>
      </c>
      <c r="L200" s="15">
        <v>2280</v>
      </c>
      <c r="M200" s="3">
        <v>0.1</v>
      </c>
      <c r="N200" s="2">
        <v>4.45</v>
      </c>
      <c r="O200" s="2">
        <f t="shared" si="9"/>
        <v>44.5</v>
      </c>
      <c r="P200" s="2">
        <f t="shared" si="8"/>
        <v>0.44500000000000006</v>
      </c>
      <c r="Q200" s="2">
        <f t="shared" si="10"/>
        <v>1.076408333333333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28100</v>
      </c>
      <c r="J201" s="17"/>
      <c r="K201" s="14">
        <v>167</v>
      </c>
      <c r="L201" s="15">
        <v>2240</v>
      </c>
      <c r="M201" s="3">
        <v>0.1</v>
      </c>
      <c r="N201" s="2">
        <v>4.4749999999999996</v>
      </c>
      <c r="O201" s="2">
        <f t="shared" si="9"/>
        <v>44.749999999999993</v>
      </c>
      <c r="P201" s="2">
        <f t="shared" si="8"/>
        <v>0.44750000000000001</v>
      </c>
      <c r="Q201" s="2">
        <f t="shared" si="10"/>
        <v>1.083845833333333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28100</v>
      </c>
      <c r="J202" s="17"/>
      <c r="K202" s="14">
        <v>168</v>
      </c>
      <c r="L202" s="15">
        <v>2210</v>
      </c>
      <c r="M202" s="3">
        <v>0.1</v>
      </c>
      <c r="N202" s="2">
        <v>4.49</v>
      </c>
      <c r="O202" s="2">
        <f t="shared" si="9"/>
        <v>44.9</v>
      </c>
      <c r="P202" s="2">
        <f t="shared" si="8"/>
        <v>0.44900000000000007</v>
      </c>
      <c r="Q202" s="2">
        <f t="shared" si="10"/>
        <v>1.0913166666666663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28100</v>
      </c>
      <c r="J203" s="17"/>
      <c r="K203" s="14">
        <v>169</v>
      </c>
      <c r="L203" s="15">
        <v>2180</v>
      </c>
      <c r="M203" s="3">
        <v>0.1</v>
      </c>
      <c r="N203" s="2">
        <v>4.5</v>
      </c>
      <c r="O203" s="2">
        <f t="shared" si="9"/>
        <v>45</v>
      </c>
      <c r="P203" s="2">
        <f t="shared" si="8"/>
        <v>0.45</v>
      </c>
      <c r="Q203" s="2">
        <f t="shared" si="10"/>
        <v>1.0988083333333329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28100</v>
      </c>
      <c r="J204" s="17"/>
      <c r="K204" s="14">
        <v>170</v>
      </c>
      <c r="L204" s="15">
        <v>2150</v>
      </c>
      <c r="M204" s="3">
        <v>0.1</v>
      </c>
      <c r="N204" s="2">
        <v>4.5149999999999997</v>
      </c>
      <c r="O204" s="2">
        <f t="shared" si="9"/>
        <v>45.149999999999991</v>
      </c>
      <c r="P204" s="2">
        <f t="shared" si="8"/>
        <v>0.45150000000000001</v>
      </c>
      <c r="Q204" s="2">
        <f t="shared" si="10"/>
        <v>1.106320833333333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28100</v>
      </c>
      <c r="J205" s="17"/>
      <c r="K205" s="14">
        <v>171</v>
      </c>
      <c r="L205" s="15">
        <v>2120</v>
      </c>
      <c r="M205" s="3">
        <v>0.1</v>
      </c>
      <c r="N205" s="2">
        <v>4.53</v>
      </c>
      <c r="O205" s="2">
        <f t="shared" si="9"/>
        <v>45.3</v>
      </c>
      <c r="P205" s="2">
        <f t="shared" si="8"/>
        <v>0.45300000000000007</v>
      </c>
      <c r="Q205" s="2">
        <f t="shared" si="10"/>
        <v>1.113858333333333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28100</v>
      </c>
      <c r="J206" s="17"/>
      <c r="K206" s="14">
        <v>172</v>
      </c>
      <c r="L206" s="15">
        <v>2090</v>
      </c>
      <c r="M206" s="3">
        <v>0.1</v>
      </c>
      <c r="N206" s="2">
        <v>4.5599999999999996</v>
      </c>
      <c r="O206" s="2">
        <f t="shared" si="9"/>
        <v>45.599999999999994</v>
      </c>
      <c r="P206" s="2">
        <f t="shared" si="8"/>
        <v>0.45599999999999996</v>
      </c>
      <c r="Q206" s="2">
        <f t="shared" si="10"/>
        <v>1.1214333333333331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28100</v>
      </c>
      <c r="J207" s="17"/>
      <c r="K207" s="14">
        <v>173</v>
      </c>
      <c r="L207" s="15">
        <v>2060</v>
      </c>
      <c r="M207" s="3">
        <v>0.1</v>
      </c>
      <c r="N207" s="2">
        <v>4.57</v>
      </c>
      <c r="O207" s="2">
        <f t="shared" si="9"/>
        <v>45.7</v>
      </c>
      <c r="P207" s="2">
        <f t="shared" si="8"/>
        <v>0.45700000000000007</v>
      </c>
      <c r="Q207" s="2">
        <f t="shared" si="10"/>
        <v>1.1290416666666665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28100</v>
      </c>
      <c r="J208" s="17"/>
      <c r="K208" s="14">
        <v>174</v>
      </c>
      <c r="L208" s="15">
        <v>2030</v>
      </c>
      <c r="M208" s="3">
        <v>0.1</v>
      </c>
      <c r="N208" s="2">
        <v>4.5766666666666671</v>
      </c>
      <c r="O208" s="2">
        <f t="shared" si="9"/>
        <v>45.766666666666666</v>
      </c>
      <c r="P208" s="2">
        <f t="shared" si="8"/>
        <v>0.45766666666666672</v>
      </c>
      <c r="Q208" s="2">
        <f t="shared" si="10"/>
        <v>1.1366638888888887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28100</v>
      </c>
      <c r="J209" s="17"/>
      <c r="K209" s="14">
        <v>175</v>
      </c>
      <c r="L209" s="15">
        <v>1996</v>
      </c>
      <c r="M209" s="3">
        <v>0.1</v>
      </c>
      <c r="N209" s="2">
        <v>4.6033333333333335</v>
      </c>
      <c r="O209" s="2">
        <f t="shared" si="9"/>
        <v>46.033333333333331</v>
      </c>
      <c r="P209" s="2">
        <f t="shared" si="8"/>
        <v>0.46033333333333337</v>
      </c>
      <c r="Q209" s="2">
        <f t="shared" si="10"/>
        <v>1.1443138888888886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28100</v>
      </c>
      <c r="J210" s="17"/>
      <c r="K210" s="14">
        <v>176</v>
      </c>
      <c r="L210" s="15">
        <v>1966</v>
      </c>
      <c r="M210" s="3">
        <v>0.1</v>
      </c>
      <c r="N210" s="2">
        <v>4.625</v>
      </c>
      <c r="O210" s="2">
        <f t="shared" si="9"/>
        <v>46.25</v>
      </c>
      <c r="P210" s="2">
        <f t="shared" si="8"/>
        <v>0.46250000000000002</v>
      </c>
      <c r="Q210" s="2">
        <f t="shared" si="10"/>
        <v>1.1520041666666665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28100</v>
      </c>
      <c r="J211" s="17"/>
      <c r="K211" s="14">
        <v>177</v>
      </c>
      <c r="L211" s="15">
        <v>1934</v>
      </c>
      <c r="M211" s="3">
        <v>0.1</v>
      </c>
      <c r="N211" s="2">
        <v>4.6449999999999996</v>
      </c>
      <c r="O211" s="2">
        <f t="shared" si="9"/>
        <v>46.449999999999996</v>
      </c>
      <c r="P211" s="2">
        <f t="shared" si="8"/>
        <v>0.46449999999999997</v>
      </c>
      <c r="Q211" s="2">
        <f t="shared" si="10"/>
        <v>1.1597291666666665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28100</v>
      </c>
      <c r="J212" s="17"/>
      <c r="K212" s="14">
        <v>178</v>
      </c>
      <c r="L212" s="15">
        <v>1904</v>
      </c>
      <c r="M212" s="3">
        <v>0.1</v>
      </c>
      <c r="N212" s="2">
        <v>4.6733333333333329</v>
      </c>
      <c r="O212" s="2">
        <f t="shared" si="9"/>
        <v>46.733333333333327</v>
      </c>
      <c r="P212" s="2">
        <f t="shared" si="8"/>
        <v>0.46733333333333332</v>
      </c>
      <c r="Q212" s="2">
        <f t="shared" si="10"/>
        <v>1.1674944444444442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28100</v>
      </c>
      <c r="J213" s="17"/>
      <c r="K213" s="14">
        <v>179</v>
      </c>
      <c r="L213" s="15">
        <v>1873</v>
      </c>
      <c r="M213" s="3">
        <v>0.1</v>
      </c>
      <c r="N213" s="2">
        <v>4.6900000000000004</v>
      </c>
      <c r="O213" s="2">
        <f t="shared" si="9"/>
        <v>46.9</v>
      </c>
      <c r="P213" s="2">
        <f t="shared" si="8"/>
        <v>0.46900000000000008</v>
      </c>
      <c r="Q213" s="2">
        <f t="shared" si="10"/>
        <v>1.175297222222222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28100</v>
      </c>
      <c r="J214" s="17"/>
      <c r="K214" s="14">
        <v>180</v>
      </c>
      <c r="L214" s="15">
        <v>1842</v>
      </c>
      <c r="M214" s="3">
        <v>0.1</v>
      </c>
      <c r="N214" s="2">
        <v>4.7149999999999999</v>
      </c>
      <c r="O214" s="2">
        <f t="shared" si="9"/>
        <v>47.15</v>
      </c>
      <c r="P214" s="2">
        <f t="shared" si="8"/>
        <v>0.47150000000000003</v>
      </c>
      <c r="Q214" s="2">
        <f t="shared" si="10"/>
        <v>1.1831347222222219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28100</v>
      </c>
      <c r="J215" s="17"/>
      <c r="K215" s="14">
        <v>181</v>
      </c>
      <c r="L215" s="15">
        <v>1811</v>
      </c>
      <c r="M215" s="3">
        <v>0.1</v>
      </c>
      <c r="N215" s="2">
        <v>4.74</v>
      </c>
      <c r="O215" s="2">
        <f t="shared" si="9"/>
        <v>47.4</v>
      </c>
      <c r="P215" s="2">
        <f t="shared" si="8"/>
        <v>0.47400000000000003</v>
      </c>
      <c r="Q215" s="2">
        <f t="shared" si="10"/>
        <v>1.1910138888888886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28100</v>
      </c>
      <c r="J216" s="17"/>
      <c r="K216" s="14">
        <v>182</v>
      </c>
      <c r="L216" s="15">
        <v>1781</v>
      </c>
      <c r="M216" s="3">
        <v>0.1</v>
      </c>
      <c r="N216" s="2">
        <v>4.7549999999999999</v>
      </c>
      <c r="O216" s="2">
        <f t="shared" si="9"/>
        <v>47.55</v>
      </c>
      <c r="P216" s="2">
        <f t="shared" si="8"/>
        <v>0.47550000000000003</v>
      </c>
      <c r="Q216" s="2">
        <f t="shared" si="10"/>
        <v>1.1989263888888886</v>
      </c>
      <c r="R216" s="14">
        <f t="shared" si="11"/>
        <v>1089</v>
      </c>
    </row>
    <row r="217" spans="2:18" ht="19.899999999999999" customHeight="1" x14ac:dyDescent="0.2">
      <c r="B217" s="17"/>
      <c r="C217" s="14">
        <v>183</v>
      </c>
      <c r="E217" s="14">
        <v>28100</v>
      </c>
      <c r="J217" s="17"/>
      <c r="K217" s="14">
        <v>183</v>
      </c>
      <c r="L217" s="15">
        <v>1750</v>
      </c>
      <c r="M217" s="3">
        <v>0.1</v>
      </c>
      <c r="N217" s="2">
        <v>4.7699999999999996</v>
      </c>
      <c r="O217" s="2">
        <f t="shared" si="9"/>
        <v>47.699999999999996</v>
      </c>
      <c r="P217" s="2">
        <f t="shared" si="8"/>
        <v>0.47699999999999998</v>
      </c>
      <c r="Q217" s="2">
        <f t="shared" si="10"/>
        <v>1.2068638888888885</v>
      </c>
      <c r="R217" s="14">
        <f t="shared" si="11"/>
        <v>1095</v>
      </c>
    </row>
    <row r="218" spans="2:18" ht="19.899999999999999" customHeight="1" x14ac:dyDescent="0.2">
      <c r="B218" s="17"/>
      <c r="C218" s="14">
        <v>184</v>
      </c>
      <c r="E218" s="14">
        <v>28100</v>
      </c>
      <c r="J218" s="17"/>
      <c r="K218" s="14">
        <v>184</v>
      </c>
      <c r="L218" s="15">
        <v>1719</v>
      </c>
      <c r="M218" s="3">
        <v>0.1</v>
      </c>
      <c r="N218" s="2">
        <v>4.8</v>
      </c>
      <c r="O218" s="2">
        <f t="shared" si="9"/>
        <v>47.999999999999993</v>
      </c>
      <c r="P218" s="2">
        <f t="shared" si="8"/>
        <v>0.48</v>
      </c>
      <c r="Q218" s="2">
        <f t="shared" si="10"/>
        <v>1.2148388888888886</v>
      </c>
      <c r="R218" s="14">
        <f t="shared" si="11"/>
        <v>1101</v>
      </c>
    </row>
    <row r="219" spans="2:18" ht="19.899999999999999" customHeight="1" x14ac:dyDescent="0.2">
      <c r="B219" s="17"/>
      <c r="C219" s="14">
        <v>185</v>
      </c>
      <c r="E219" s="14">
        <v>28200</v>
      </c>
      <c r="J219" s="17"/>
      <c r="K219" s="14">
        <v>185</v>
      </c>
      <c r="L219" s="15">
        <v>1689</v>
      </c>
      <c r="M219" s="3">
        <v>0.1</v>
      </c>
      <c r="N219" s="2">
        <v>4.83</v>
      </c>
      <c r="O219" s="2">
        <f t="shared" si="9"/>
        <v>48.3</v>
      </c>
      <c r="P219" s="2">
        <f t="shared" si="8"/>
        <v>0.48300000000000004</v>
      </c>
      <c r="Q219" s="2">
        <f t="shared" si="10"/>
        <v>1.2228638888888885</v>
      </c>
      <c r="R219" s="14">
        <f t="shared" si="11"/>
        <v>1107</v>
      </c>
    </row>
    <row r="220" spans="2:18" ht="19.899999999999999" customHeight="1" x14ac:dyDescent="0.2">
      <c r="B220" s="17"/>
      <c r="C220" s="14">
        <v>186</v>
      </c>
      <c r="E220" s="14">
        <v>28200</v>
      </c>
      <c r="J220" s="17"/>
      <c r="K220" s="14">
        <v>186</v>
      </c>
      <c r="L220" s="15">
        <v>1658</v>
      </c>
      <c r="M220" s="3">
        <v>0.1</v>
      </c>
      <c r="N220" s="2">
        <v>4.8499999999999996</v>
      </c>
      <c r="O220" s="2">
        <f t="shared" si="9"/>
        <v>48.499999999999993</v>
      </c>
      <c r="P220" s="2">
        <f t="shared" si="8"/>
        <v>0.48499999999999999</v>
      </c>
      <c r="Q220" s="2">
        <f t="shared" si="10"/>
        <v>1.2309305555555552</v>
      </c>
      <c r="R220" s="14">
        <f t="shared" si="11"/>
        <v>1113</v>
      </c>
    </row>
    <row r="221" spans="2:18" ht="19.899999999999999" customHeight="1" x14ac:dyDescent="0.2">
      <c r="B221" s="17"/>
      <c r="C221" s="14">
        <v>187</v>
      </c>
      <c r="E221" s="14">
        <v>28200</v>
      </c>
      <c r="J221" s="17"/>
      <c r="K221" s="14">
        <v>187</v>
      </c>
      <c r="L221" s="15">
        <v>1628</v>
      </c>
      <c r="M221" s="3">
        <v>0.1</v>
      </c>
      <c r="N221" s="2">
        <v>4.88</v>
      </c>
      <c r="O221" s="2">
        <f t="shared" si="9"/>
        <v>48.8</v>
      </c>
      <c r="P221" s="2">
        <f t="shared" si="8"/>
        <v>0.48799999999999999</v>
      </c>
      <c r="Q221" s="2">
        <f t="shared" si="10"/>
        <v>1.2390388888888886</v>
      </c>
      <c r="R221" s="14">
        <f t="shared" si="11"/>
        <v>1119</v>
      </c>
    </row>
    <row r="222" spans="2:18" ht="19.899999999999999" customHeight="1" x14ac:dyDescent="0.2">
      <c r="B222" s="17"/>
      <c r="C222" s="14">
        <v>188</v>
      </c>
      <c r="E222" s="14">
        <v>28100</v>
      </c>
      <c r="J222" s="17"/>
      <c r="K222" s="14">
        <v>188</v>
      </c>
      <c r="L222" s="15">
        <v>1597</v>
      </c>
      <c r="M222" s="3">
        <v>0.1</v>
      </c>
      <c r="N222" s="2">
        <v>4.9050000000000002</v>
      </c>
      <c r="O222" s="2">
        <f t="shared" si="9"/>
        <v>49.05</v>
      </c>
      <c r="P222" s="2">
        <f t="shared" si="8"/>
        <v>0.49050000000000005</v>
      </c>
      <c r="Q222" s="2">
        <f t="shared" si="10"/>
        <v>1.2471930555555553</v>
      </c>
      <c r="R222" s="14">
        <f t="shared" si="11"/>
        <v>1125</v>
      </c>
    </row>
    <row r="223" spans="2:18" ht="19.899999999999999" customHeight="1" x14ac:dyDescent="0.2">
      <c r="B223" s="17"/>
      <c r="C223" s="14">
        <v>189</v>
      </c>
      <c r="E223" s="14">
        <v>28200</v>
      </c>
      <c r="J223" s="17"/>
      <c r="K223" s="14">
        <v>189</v>
      </c>
      <c r="L223" s="15">
        <v>1567</v>
      </c>
      <c r="M223" s="3">
        <v>0.1</v>
      </c>
      <c r="N223" s="2">
        <v>4.93</v>
      </c>
      <c r="O223" s="2">
        <f t="shared" si="9"/>
        <v>49.3</v>
      </c>
      <c r="P223" s="2">
        <f t="shared" si="8"/>
        <v>0.49299999999999999</v>
      </c>
      <c r="Q223" s="2">
        <f t="shared" si="10"/>
        <v>1.2553888888888887</v>
      </c>
      <c r="R223" s="14">
        <f t="shared" si="11"/>
        <v>1131</v>
      </c>
    </row>
    <row r="224" spans="2:18" ht="19.899999999999999" customHeight="1" x14ac:dyDescent="0.2">
      <c r="B224" s="17"/>
      <c r="C224" s="14">
        <v>190</v>
      </c>
      <c r="E224" s="14">
        <v>28200</v>
      </c>
      <c r="J224" s="17"/>
      <c r="K224" s="14">
        <v>190</v>
      </c>
      <c r="L224" s="15">
        <v>1536</v>
      </c>
      <c r="M224" s="3">
        <v>0.1</v>
      </c>
      <c r="N224" s="2">
        <v>4.9550000000000001</v>
      </c>
      <c r="O224" s="2">
        <f t="shared" si="9"/>
        <v>49.55</v>
      </c>
      <c r="P224" s="2">
        <f t="shared" si="8"/>
        <v>0.49550000000000005</v>
      </c>
      <c r="Q224" s="2">
        <f t="shared" si="10"/>
        <v>1.2636263888888886</v>
      </c>
      <c r="R224" s="14">
        <f t="shared" si="11"/>
        <v>1137</v>
      </c>
    </row>
    <row r="225" spans="2:18" ht="19.899999999999999" customHeight="1" x14ac:dyDescent="0.2">
      <c r="B225" s="17"/>
      <c r="C225" s="14">
        <v>191</v>
      </c>
      <c r="E225" s="14">
        <v>28200</v>
      </c>
      <c r="J225" s="17"/>
      <c r="K225" s="14">
        <v>191</v>
      </c>
      <c r="L225" s="15">
        <v>1506</v>
      </c>
      <c r="M225" s="3">
        <v>0.1</v>
      </c>
      <c r="N225" s="2">
        <v>4.9850000000000003</v>
      </c>
      <c r="O225" s="2">
        <f t="shared" si="9"/>
        <v>49.85</v>
      </c>
      <c r="P225" s="2">
        <f t="shared" si="8"/>
        <v>0.49850000000000005</v>
      </c>
      <c r="Q225" s="2">
        <f t="shared" si="10"/>
        <v>1.271909722222222</v>
      </c>
      <c r="R225" s="14">
        <f t="shared" si="11"/>
        <v>1143</v>
      </c>
    </row>
    <row r="226" spans="2:18" ht="19.899999999999999" customHeight="1" x14ac:dyDescent="0.2">
      <c r="B226" s="17"/>
      <c r="C226" s="14">
        <v>192</v>
      </c>
      <c r="E226" s="14">
        <v>28200</v>
      </c>
      <c r="J226" s="17"/>
      <c r="K226" s="14">
        <v>192</v>
      </c>
      <c r="L226" s="15">
        <v>1475</v>
      </c>
      <c r="M226" s="3">
        <v>0.1</v>
      </c>
      <c r="N226" s="2">
        <v>5.0049999999999999</v>
      </c>
      <c r="O226" s="2">
        <f t="shared" si="9"/>
        <v>50.05</v>
      </c>
      <c r="P226" s="2">
        <f t="shared" ref="P226:P243" si="12">M226*N226</f>
        <v>0.50050000000000006</v>
      </c>
      <c r="Q226" s="2">
        <f t="shared" si="10"/>
        <v>1.2802347222222219</v>
      </c>
      <c r="R226" s="14">
        <f t="shared" si="11"/>
        <v>1149</v>
      </c>
    </row>
    <row r="227" spans="2:18" ht="19.899999999999999" customHeight="1" x14ac:dyDescent="0.2">
      <c r="B227" s="17"/>
      <c r="C227" s="14">
        <v>193</v>
      </c>
      <c r="E227" s="14">
        <v>28200</v>
      </c>
      <c r="J227" s="17"/>
      <c r="K227" s="14">
        <v>193</v>
      </c>
      <c r="L227" s="15">
        <v>1446</v>
      </c>
      <c r="M227" s="3">
        <v>0.1</v>
      </c>
      <c r="N227" s="2">
        <v>5.0449999999999999</v>
      </c>
      <c r="O227" s="2">
        <f t="shared" ref="O227:O243" si="13">N227/M227</f>
        <v>50.449999999999996</v>
      </c>
      <c r="P227" s="2">
        <f t="shared" si="12"/>
        <v>0.50450000000000006</v>
      </c>
      <c r="Q227" s="2">
        <f t="shared" ref="Q227:Q243" si="14">AVERAGE(P227,P226)*(K227-K226)/60+Q226</f>
        <v>1.2886097222222219</v>
      </c>
      <c r="R227" s="14">
        <f t="shared" ref="R227:R243" si="15">AVERAGE(M227,M226)*((K227-K226)*60)+R226</f>
        <v>1155</v>
      </c>
    </row>
    <row r="228" spans="2:18" ht="19.899999999999999" customHeight="1" x14ac:dyDescent="0.2">
      <c r="B228" s="17"/>
      <c r="C228" s="14">
        <v>194</v>
      </c>
      <c r="E228" s="14">
        <v>28200</v>
      </c>
      <c r="J228" s="17"/>
      <c r="K228" s="14">
        <v>194</v>
      </c>
      <c r="L228" s="15">
        <v>1415</v>
      </c>
      <c r="M228" s="3">
        <v>0.1</v>
      </c>
      <c r="N228" s="2">
        <v>5.0733333333333333</v>
      </c>
      <c r="O228" s="2">
        <f t="shared" si="13"/>
        <v>50.733333333333327</v>
      </c>
      <c r="P228" s="2">
        <f t="shared" si="12"/>
        <v>0.5073333333333333</v>
      </c>
      <c r="Q228" s="2">
        <f t="shared" si="14"/>
        <v>1.2970416666666664</v>
      </c>
      <c r="R228" s="14">
        <f t="shared" si="15"/>
        <v>1161</v>
      </c>
    </row>
    <row r="229" spans="2:18" ht="19.899999999999999" customHeight="1" x14ac:dyDescent="0.2">
      <c r="B229" s="17"/>
      <c r="C229" s="14">
        <v>195</v>
      </c>
      <c r="E229" s="14">
        <v>28100</v>
      </c>
      <c r="J229" s="17"/>
      <c r="K229" s="14">
        <v>195</v>
      </c>
      <c r="L229" s="15">
        <v>1385</v>
      </c>
      <c r="M229" s="3">
        <v>0.1</v>
      </c>
      <c r="N229" s="2">
        <v>5.1050000000000004</v>
      </c>
      <c r="O229" s="2">
        <f t="shared" si="13"/>
        <v>51.050000000000004</v>
      </c>
      <c r="P229" s="2">
        <f t="shared" si="12"/>
        <v>0.51050000000000006</v>
      </c>
      <c r="Q229" s="2">
        <f t="shared" si="14"/>
        <v>1.3055236111111108</v>
      </c>
      <c r="R229" s="14">
        <f t="shared" si="15"/>
        <v>1167</v>
      </c>
    </row>
    <row r="230" spans="2:18" ht="19.899999999999999" customHeight="1" x14ac:dyDescent="0.2">
      <c r="B230" s="17"/>
      <c r="C230" s="14">
        <v>196</v>
      </c>
      <c r="E230" s="14">
        <v>28200</v>
      </c>
      <c r="J230" s="17"/>
      <c r="K230" s="14">
        <v>196</v>
      </c>
      <c r="L230" s="15">
        <v>1355</v>
      </c>
      <c r="M230" s="3">
        <v>0.1</v>
      </c>
      <c r="N230" s="2">
        <v>5.1449999999999996</v>
      </c>
      <c r="O230" s="2">
        <f t="shared" si="13"/>
        <v>51.449999999999996</v>
      </c>
      <c r="P230" s="2">
        <f t="shared" si="12"/>
        <v>0.51449999999999996</v>
      </c>
      <c r="Q230" s="2">
        <f t="shared" si="14"/>
        <v>1.3140652777777775</v>
      </c>
      <c r="R230" s="14">
        <f t="shared" si="15"/>
        <v>1173</v>
      </c>
    </row>
    <row r="231" spans="2:18" ht="19.899999999999999" customHeight="1" x14ac:dyDescent="0.2">
      <c r="B231" s="17"/>
      <c r="C231" s="14">
        <v>197</v>
      </c>
      <c r="E231" s="14">
        <v>28200</v>
      </c>
      <c r="J231" s="17"/>
      <c r="K231" s="14">
        <v>197</v>
      </c>
      <c r="L231" s="15">
        <v>1324</v>
      </c>
      <c r="M231" s="3">
        <v>0.1</v>
      </c>
      <c r="N231" s="2">
        <v>5.1800000000000006</v>
      </c>
      <c r="O231" s="2">
        <f t="shared" si="13"/>
        <v>51.800000000000004</v>
      </c>
      <c r="P231" s="2">
        <f t="shared" si="12"/>
        <v>0.51800000000000013</v>
      </c>
      <c r="Q231" s="2">
        <f t="shared" si="14"/>
        <v>1.3226694444444442</v>
      </c>
      <c r="R231" s="14">
        <f t="shared" si="15"/>
        <v>1179</v>
      </c>
    </row>
    <row r="232" spans="2:18" ht="19.899999999999999" customHeight="1" x14ac:dyDescent="0.2">
      <c r="B232" s="17"/>
      <c r="C232" s="14">
        <v>198</v>
      </c>
      <c r="E232" s="14">
        <v>28200</v>
      </c>
      <c r="J232" s="17"/>
      <c r="K232" s="14">
        <v>198</v>
      </c>
      <c r="L232" s="15">
        <v>1294</v>
      </c>
      <c r="M232" s="3">
        <v>0.1</v>
      </c>
      <c r="N232" s="2">
        <v>5.2149999999999999</v>
      </c>
      <c r="O232" s="2">
        <f t="shared" si="13"/>
        <v>52.15</v>
      </c>
      <c r="P232" s="2">
        <f t="shared" si="12"/>
        <v>0.52149999999999996</v>
      </c>
      <c r="Q232" s="2">
        <f t="shared" si="14"/>
        <v>1.3313319444444442</v>
      </c>
      <c r="R232" s="14">
        <f t="shared" si="15"/>
        <v>1185</v>
      </c>
    </row>
    <row r="233" spans="2:18" ht="19.899999999999999" customHeight="1" x14ac:dyDescent="0.2">
      <c r="B233" s="17"/>
      <c r="C233" s="14">
        <v>199</v>
      </c>
      <c r="E233" s="14">
        <v>28200</v>
      </c>
      <c r="J233" s="17"/>
      <c r="K233" s="14">
        <v>199</v>
      </c>
      <c r="L233" s="15">
        <v>1264</v>
      </c>
      <c r="M233" s="3">
        <v>0.1</v>
      </c>
      <c r="N233" s="2">
        <v>5.25</v>
      </c>
      <c r="O233" s="2">
        <f t="shared" si="13"/>
        <v>52.5</v>
      </c>
      <c r="P233" s="2">
        <f t="shared" si="12"/>
        <v>0.52500000000000002</v>
      </c>
      <c r="Q233" s="2">
        <f t="shared" si="14"/>
        <v>1.3400527777777775</v>
      </c>
      <c r="R233" s="14">
        <f t="shared" si="15"/>
        <v>1191</v>
      </c>
    </row>
    <row r="234" spans="2:18" ht="19.899999999999999" customHeight="1" x14ac:dyDescent="0.2">
      <c r="B234" s="17"/>
      <c r="C234" s="14">
        <v>200</v>
      </c>
      <c r="E234" s="14">
        <v>28200</v>
      </c>
      <c r="J234" s="17"/>
      <c r="K234" s="14">
        <v>200</v>
      </c>
      <c r="L234" s="15">
        <v>1234</v>
      </c>
      <c r="M234" s="3">
        <v>0.1</v>
      </c>
      <c r="N234" s="2">
        <v>5.3</v>
      </c>
      <c r="O234" s="2">
        <f t="shared" si="13"/>
        <v>52.999999999999993</v>
      </c>
      <c r="P234" s="2">
        <f t="shared" si="12"/>
        <v>0.53</v>
      </c>
      <c r="Q234" s="2">
        <f t="shared" si="14"/>
        <v>1.3488444444444443</v>
      </c>
      <c r="R234" s="14">
        <f t="shared" si="15"/>
        <v>1197</v>
      </c>
    </row>
    <row r="235" spans="2:18" ht="19.899999999999999" customHeight="1" x14ac:dyDescent="0.2">
      <c r="B235" s="17"/>
      <c r="C235" s="14">
        <v>201</v>
      </c>
      <c r="E235" s="14">
        <v>28200</v>
      </c>
      <c r="J235" s="17"/>
      <c r="K235" s="14">
        <v>201</v>
      </c>
      <c r="L235" s="15">
        <v>1204</v>
      </c>
      <c r="M235" s="3">
        <v>0.1</v>
      </c>
      <c r="N235" s="2">
        <v>5.2249999999999996</v>
      </c>
      <c r="O235" s="2">
        <f t="shared" si="13"/>
        <v>52.249999999999993</v>
      </c>
      <c r="P235" s="2">
        <f t="shared" si="12"/>
        <v>0.52249999999999996</v>
      </c>
      <c r="Q235" s="2">
        <f t="shared" si="14"/>
        <v>1.3576152777777777</v>
      </c>
      <c r="R235" s="14">
        <f t="shared" si="15"/>
        <v>1203</v>
      </c>
    </row>
    <row r="236" spans="2:18" ht="19.899999999999999" customHeight="1" x14ac:dyDescent="0.2">
      <c r="B236" s="17"/>
      <c r="C236" s="14">
        <v>202</v>
      </c>
      <c r="E236" s="14">
        <v>28200</v>
      </c>
      <c r="J236" s="17"/>
      <c r="K236" s="14">
        <v>202</v>
      </c>
      <c r="L236" s="15">
        <v>1174</v>
      </c>
      <c r="M236" s="3">
        <v>0.1</v>
      </c>
      <c r="N236" s="2">
        <v>5.26</v>
      </c>
      <c r="O236" s="2">
        <f t="shared" si="13"/>
        <v>52.599999999999994</v>
      </c>
      <c r="P236" s="2">
        <f t="shared" si="12"/>
        <v>0.52600000000000002</v>
      </c>
      <c r="Q236" s="2">
        <f t="shared" si="14"/>
        <v>1.3663527777777777</v>
      </c>
      <c r="R236" s="14">
        <f t="shared" si="15"/>
        <v>1209</v>
      </c>
    </row>
    <row r="237" spans="2:18" ht="19.899999999999999" customHeight="1" x14ac:dyDescent="0.2">
      <c r="B237" s="17"/>
      <c r="C237" s="14">
        <v>203</v>
      </c>
      <c r="E237" s="14">
        <v>28200</v>
      </c>
      <c r="J237" s="17"/>
      <c r="K237" s="14">
        <v>203</v>
      </c>
      <c r="L237" s="15">
        <v>1144</v>
      </c>
      <c r="M237" s="3">
        <v>0.1</v>
      </c>
      <c r="N237" s="2">
        <v>5.31</v>
      </c>
      <c r="O237" s="2">
        <f t="shared" si="13"/>
        <v>53.099999999999994</v>
      </c>
      <c r="P237" s="2">
        <f t="shared" si="12"/>
        <v>0.53100000000000003</v>
      </c>
      <c r="Q237" s="2">
        <f t="shared" si="14"/>
        <v>1.3751611111111111</v>
      </c>
      <c r="R237" s="14">
        <f t="shared" si="15"/>
        <v>1215</v>
      </c>
    </row>
    <row r="238" spans="2:18" ht="19.899999999999999" customHeight="1" x14ac:dyDescent="0.2">
      <c r="B238" s="17"/>
      <c r="C238" s="14">
        <v>204</v>
      </c>
      <c r="E238" s="14">
        <v>28200</v>
      </c>
      <c r="J238" s="17"/>
      <c r="K238" s="14">
        <v>204</v>
      </c>
      <c r="L238" s="15">
        <v>1114</v>
      </c>
      <c r="M238" s="3">
        <v>0.1</v>
      </c>
      <c r="N238" s="2">
        <v>5.3550000000000004</v>
      </c>
      <c r="O238" s="2">
        <f t="shared" si="13"/>
        <v>53.550000000000004</v>
      </c>
      <c r="P238" s="2">
        <f t="shared" si="12"/>
        <v>0.53550000000000009</v>
      </c>
      <c r="Q238" s="2">
        <f t="shared" si="14"/>
        <v>1.384048611111111</v>
      </c>
      <c r="R238" s="14">
        <f t="shared" si="15"/>
        <v>1221</v>
      </c>
    </row>
    <row r="239" spans="2:18" ht="19.899999999999999" customHeight="1" x14ac:dyDescent="0.2">
      <c r="B239" s="17"/>
      <c r="C239" s="14">
        <v>205</v>
      </c>
      <c r="E239" s="14">
        <v>28300</v>
      </c>
      <c r="J239" s="17"/>
      <c r="K239" s="14">
        <v>205</v>
      </c>
      <c r="L239" s="15">
        <v>1084</v>
      </c>
      <c r="M239" s="3">
        <v>0.1</v>
      </c>
      <c r="N239" s="2">
        <v>5.415</v>
      </c>
      <c r="O239" s="2">
        <f t="shared" si="13"/>
        <v>54.15</v>
      </c>
      <c r="P239" s="2">
        <f t="shared" si="12"/>
        <v>0.54149999999999998</v>
      </c>
      <c r="Q239" s="2">
        <f t="shared" si="14"/>
        <v>1.3930236111111109</v>
      </c>
      <c r="R239" s="14">
        <f t="shared" si="15"/>
        <v>1227</v>
      </c>
    </row>
    <row r="240" spans="2:18" ht="19.899999999999999" customHeight="1" x14ac:dyDescent="0.2">
      <c r="B240" s="17"/>
      <c r="C240" s="14">
        <v>206</v>
      </c>
      <c r="E240" s="14">
        <v>28200</v>
      </c>
      <c r="J240" s="17"/>
      <c r="K240" s="14">
        <v>206</v>
      </c>
      <c r="L240" s="15">
        <v>1054</v>
      </c>
      <c r="M240" s="3">
        <v>0.1</v>
      </c>
      <c r="N240" s="2">
        <v>5.4649999999999999</v>
      </c>
      <c r="O240" s="2">
        <f t="shared" si="13"/>
        <v>54.65</v>
      </c>
      <c r="P240" s="2">
        <f t="shared" si="12"/>
        <v>0.54649999999999999</v>
      </c>
      <c r="Q240" s="2">
        <f t="shared" si="14"/>
        <v>1.4020902777777775</v>
      </c>
      <c r="R240" s="14">
        <f t="shared" si="15"/>
        <v>1233</v>
      </c>
    </row>
    <row r="241" spans="2:18" ht="19.899999999999999" customHeight="1" x14ac:dyDescent="0.2">
      <c r="B241" s="17"/>
      <c r="C241" s="14">
        <v>207</v>
      </c>
      <c r="E241" s="14">
        <v>28200</v>
      </c>
      <c r="J241" s="17"/>
      <c r="K241" s="14">
        <v>207</v>
      </c>
      <c r="L241" s="15">
        <v>1024</v>
      </c>
      <c r="M241" s="3">
        <v>0.1</v>
      </c>
      <c r="N241" s="2">
        <v>5.52</v>
      </c>
      <c r="O241" s="2">
        <f t="shared" si="13"/>
        <v>55.199999999999996</v>
      </c>
      <c r="P241" s="2">
        <f t="shared" si="12"/>
        <v>0.55199999999999994</v>
      </c>
      <c r="Q241" s="2">
        <f t="shared" si="14"/>
        <v>1.4112444444444441</v>
      </c>
      <c r="R241" s="14">
        <f t="shared" si="15"/>
        <v>1239</v>
      </c>
    </row>
    <row r="242" spans="2:18" ht="19.899999999999999" customHeight="1" x14ac:dyDescent="0.2">
      <c r="B242" s="17"/>
      <c r="C242" s="14">
        <v>208</v>
      </c>
      <c r="E242" s="14">
        <v>28200</v>
      </c>
      <c r="J242" s="17"/>
      <c r="K242" s="14">
        <v>208</v>
      </c>
      <c r="L242" s="15">
        <v>994</v>
      </c>
      <c r="M242" s="3">
        <v>0.1</v>
      </c>
      <c r="N242" s="2">
        <v>5.585</v>
      </c>
      <c r="O242" s="2">
        <f t="shared" si="13"/>
        <v>55.849999999999994</v>
      </c>
      <c r="P242" s="2">
        <f t="shared" si="12"/>
        <v>0.5585</v>
      </c>
      <c r="Q242" s="2">
        <f t="shared" si="14"/>
        <v>1.4204986111111106</v>
      </c>
      <c r="R242" s="14">
        <f t="shared" si="15"/>
        <v>1245</v>
      </c>
    </row>
    <row r="243" spans="2:18" ht="19.899999999999999" customHeight="1" x14ac:dyDescent="0.2">
      <c r="B243" s="17"/>
      <c r="C243" s="14">
        <v>209</v>
      </c>
      <c r="E243" s="14">
        <v>28200</v>
      </c>
      <c r="J243" s="17"/>
      <c r="K243" s="14">
        <v>209</v>
      </c>
      <c r="L243" s="15">
        <v>964</v>
      </c>
      <c r="M243" s="3">
        <v>0.1</v>
      </c>
      <c r="N243" s="2">
        <v>5.6449999999999996</v>
      </c>
      <c r="O243" s="2">
        <f t="shared" si="13"/>
        <v>56.449999999999996</v>
      </c>
      <c r="P243" s="2">
        <f t="shared" si="12"/>
        <v>0.5645</v>
      </c>
      <c r="Q243" s="2">
        <f t="shared" si="14"/>
        <v>1.429856944444444</v>
      </c>
      <c r="R243" s="14">
        <f t="shared" si="15"/>
        <v>1251</v>
      </c>
    </row>
    <row r="244" spans="2:18" ht="19.899999999999999" customHeight="1" x14ac:dyDescent="0.2">
      <c r="B244" s="17"/>
      <c r="C244" s="2"/>
      <c r="E244" s="14"/>
      <c r="J244" s="17"/>
      <c r="K244" s="2"/>
      <c r="M244" s="3"/>
      <c r="N244" s="2"/>
      <c r="O244" s="2"/>
      <c r="P244" s="2"/>
      <c r="Q244" s="2"/>
      <c r="R244" s="14"/>
    </row>
    <row r="245" spans="2:18" ht="19.899999999999999" customHeight="1" x14ac:dyDescent="0.2">
      <c r="B245" s="17"/>
      <c r="C245" s="2"/>
      <c r="E245" s="14"/>
      <c r="J245" s="17"/>
      <c r="K245" s="2"/>
      <c r="M245" s="3"/>
      <c r="N245" s="2"/>
      <c r="O245" s="2"/>
      <c r="P245" s="2"/>
      <c r="Q245" s="2"/>
      <c r="R245" s="14"/>
    </row>
    <row r="246" spans="2:18" ht="19.899999999999999" customHeight="1" x14ac:dyDescent="0.2">
      <c r="B246" s="17"/>
      <c r="C246" s="2"/>
      <c r="E246" s="14"/>
      <c r="J246" s="17"/>
      <c r="K246" s="2"/>
      <c r="M246" s="3"/>
      <c r="N246" s="2"/>
      <c r="O246" s="2"/>
      <c r="P246" s="2"/>
      <c r="Q246" s="2"/>
      <c r="R246" s="14"/>
    </row>
    <row r="247" spans="2:18" ht="19.899999999999999" customHeight="1" x14ac:dyDescent="0.2">
      <c r="B247" s="17"/>
      <c r="C247" s="2"/>
      <c r="E247" s="14"/>
      <c r="J247" s="17"/>
      <c r="K247" s="2"/>
      <c r="M247" s="3"/>
      <c r="N247" s="2"/>
      <c r="O247" s="2"/>
      <c r="P247" s="2"/>
      <c r="Q247" s="2"/>
      <c r="R247" s="14"/>
    </row>
    <row r="248" spans="2:18" ht="19.899999999999999" customHeight="1" x14ac:dyDescent="0.2">
      <c r="B248" s="17"/>
      <c r="C248" s="2"/>
      <c r="E248" s="14"/>
      <c r="J248" s="17"/>
      <c r="K248" s="2"/>
      <c r="M248" s="3"/>
      <c r="N248" s="2"/>
      <c r="O248" s="2"/>
      <c r="P248" s="2"/>
      <c r="Q248" s="2"/>
      <c r="R248" s="14"/>
    </row>
    <row r="249" spans="2:18" ht="19.899999999999999" customHeight="1" x14ac:dyDescent="0.2">
      <c r="B249" s="17"/>
      <c r="C249" s="2"/>
      <c r="E249" s="14"/>
      <c r="J249" s="17"/>
      <c r="K249" s="2"/>
      <c r="M249" s="3"/>
      <c r="N249" s="2"/>
      <c r="O249" s="2"/>
      <c r="P249" s="2"/>
      <c r="Q249" s="2"/>
      <c r="R249" s="14"/>
    </row>
    <row r="250" spans="2:18" ht="19.899999999999999" customHeight="1" x14ac:dyDescent="0.2">
      <c r="B250" s="17"/>
      <c r="C250" s="2"/>
      <c r="E250" s="14"/>
      <c r="J250" s="17"/>
      <c r="K250" s="2"/>
      <c r="M250" s="3"/>
      <c r="N250" s="2"/>
      <c r="O250" s="2"/>
      <c r="P250" s="2"/>
      <c r="Q250" s="2"/>
      <c r="R250" s="14"/>
    </row>
    <row r="251" spans="2:18" ht="19.899999999999999" customHeight="1" x14ac:dyDescent="0.2">
      <c r="B251" s="17"/>
      <c r="C251" s="2"/>
      <c r="E251" s="14"/>
      <c r="J251" s="17"/>
      <c r="K251" s="2"/>
      <c r="M251" s="3"/>
      <c r="N251" s="2"/>
      <c r="O251" s="2"/>
      <c r="P251" s="2"/>
      <c r="Q251" s="2"/>
      <c r="R251" s="14"/>
    </row>
    <row r="252" spans="2:18" ht="19.899999999999999" customHeight="1" x14ac:dyDescent="0.2">
      <c r="B252" s="17"/>
      <c r="C252" s="2"/>
      <c r="E252" s="14"/>
      <c r="J252" s="17"/>
      <c r="K252" s="2"/>
      <c r="M252" s="3"/>
      <c r="N252" s="2"/>
      <c r="O252" s="2"/>
      <c r="P252" s="2"/>
      <c r="Q252" s="2"/>
      <c r="R252" s="14"/>
    </row>
    <row r="253" spans="2:18" ht="19.899999999999999" customHeight="1" x14ac:dyDescent="0.2">
      <c r="B253" s="17"/>
      <c r="C253" s="2"/>
      <c r="E253" s="14"/>
      <c r="J253" s="17"/>
      <c r="K253" s="2"/>
      <c r="M253" s="3"/>
      <c r="N253" s="2"/>
      <c r="O253" s="2"/>
      <c r="P253" s="2"/>
      <c r="Q253" s="2"/>
      <c r="R253" s="14"/>
    </row>
    <row r="254" spans="2:18" ht="19.899999999999999" customHeight="1" x14ac:dyDescent="0.2">
      <c r="B254" s="17"/>
      <c r="C254" s="2"/>
      <c r="E254" s="14"/>
      <c r="J254" s="17"/>
      <c r="K254" s="2"/>
      <c r="M254" s="3"/>
      <c r="N254" s="2"/>
      <c r="O254" s="2"/>
      <c r="P254" s="2"/>
      <c r="Q254" s="2"/>
      <c r="R254" s="14"/>
    </row>
    <row r="255" spans="2:18" ht="19.899999999999999" customHeight="1" x14ac:dyDescent="0.2">
      <c r="B255" s="17"/>
      <c r="C255" s="2"/>
      <c r="E255" s="14"/>
      <c r="J255" s="17"/>
      <c r="K255" s="2"/>
      <c r="M255" s="3"/>
      <c r="N255" s="2"/>
      <c r="O255" s="2"/>
      <c r="P255" s="2"/>
      <c r="Q255" s="2"/>
      <c r="R255" s="14"/>
    </row>
    <row r="256" spans="2:18" ht="19.899999999999999" customHeight="1" x14ac:dyDescent="0.2">
      <c r="B256" s="17"/>
      <c r="C256" s="2"/>
      <c r="E256" s="14"/>
      <c r="J256" s="17"/>
      <c r="K256" s="2"/>
      <c r="M256" s="3"/>
      <c r="N256" s="2"/>
      <c r="O256" s="2"/>
      <c r="P256" s="2"/>
      <c r="Q256" s="2"/>
      <c r="R256" s="14"/>
    </row>
    <row r="257" spans="2:18" ht="19.899999999999999" customHeight="1" x14ac:dyDescent="0.2">
      <c r="B257" s="17"/>
      <c r="C257" s="2"/>
      <c r="E257" s="14"/>
      <c r="J257" s="17"/>
      <c r="K257" s="2"/>
      <c r="M257" s="3"/>
      <c r="N257" s="2"/>
      <c r="O257" s="2"/>
      <c r="P257" s="2"/>
      <c r="Q257" s="2"/>
      <c r="R257" s="14"/>
    </row>
    <row r="258" spans="2:18" ht="19.899999999999999" customHeight="1" x14ac:dyDescent="0.2">
      <c r="B258" s="17"/>
      <c r="C258" s="2"/>
      <c r="E258" s="14"/>
      <c r="J258" s="17"/>
      <c r="K258" s="2"/>
      <c r="M258" s="3"/>
      <c r="N258" s="2"/>
      <c r="O258" s="2"/>
      <c r="P258" s="2"/>
      <c r="Q258" s="2"/>
      <c r="R258" s="14"/>
    </row>
    <row r="259" spans="2:18" ht="19.899999999999999" customHeight="1" x14ac:dyDescent="0.2">
      <c r="B259" s="17"/>
      <c r="C259" s="2"/>
      <c r="E259" s="14"/>
      <c r="J259" s="17"/>
      <c r="K259" s="2"/>
      <c r="M259" s="3"/>
      <c r="N259" s="2"/>
      <c r="O259" s="2"/>
      <c r="P259" s="2"/>
      <c r="Q259" s="2"/>
      <c r="R259" s="14"/>
    </row>
    <row r="260" spans="2:18" ht="19.899999999999999" customHeight="1" x14ac:dyDescent="0.2">
      <c r="B260" s="17"/>
      <c r="C260" s="2"/>
      <c r="E260" s="14"/>
      <c r="J260" s="17"/>
      <c r="K260" s="2"/>
      <c r="M260" s="3"/>
      <c r="N260" s="2"/>
      <c r="O260" s="2"/>
      <c r="P260" s="2"/>
      <c r="Q260" s="2"/>
      <c r="R260" s="14"/>
    </row>
    <row r="261" spans="2:18" ht="19.899999999999999" customHeight="1" x14ac:dyDescent="0.2">
      <c r="B261" s="17"/>
      <c r="C261" s="2"/>
      <c r="E261" s="14"/>
      <c r="J261" s="17"/>
      <c r="K261" s="2"/>
      <c r="M261" s="3"/>
      <c r="N261" s="2"/>
      <c r="O261" s="2"/>
      <c r="P261" s="2"/>
      <c r="Q261" s="2"/>
      <c r="R261" s="14"/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17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17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17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17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17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17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17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17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17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17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17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17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17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17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17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17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17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17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17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17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17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17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17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17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17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17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17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17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17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17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17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17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17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17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17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17"/>
      <c r="C685" s="2"/>
      <c r="F685" s="14"/>
      <c r="J685" s="17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17"/>
      <c r="C686" s="2"/>
      <c r="F686" s="14"/>
      <c r="J686" s="17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17"/>
      <c r="C687" s="2"/>
      <c r="F687" s="14"/>
      <c r="J687" s="17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17"/>
      <c r="C688" s="2"/>
      <c r="F688" s="14"/>
      <c r="J688" s="17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17"/>
      <c r="C689" s="2"/>
      <c r="F689" s="14"/>
      <c r="J689" s="17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17"/>
      <c r="C690" s="2"/>
      <c r="F690" s="14"/>
      <c r="J690" s="17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17"/>
      <c r="C691" s="2"/>
      <c r="F691" s="14"/>
      <c r="J691" s="17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17"/>
      <c r="C692" s="2"/>
      <c r="F692" s="14"/>
      <c r="J692" s="17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17"/>
      <c r="C693" s="2"/>
      <c r="F693" s="14"/>
      <c r="J693" s="17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17"/>
      <c r="C694" s="2"/>
      <c r="F694" s="14"/>
      <c r="J694" s="17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17"/>
      <c r="C695" s="2"/>
      <c r="F695" s="14"/>
      <c r="J695" s="17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17"/>
      <c r="C696" s="2"/>
      <c r="F696" s="14"/>
      <c r="J696" s="17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17"/>
      <c r="C697" s="2"/>
      <c r="F697" s="14"/>
      <c r="J697" s="17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17"/>
      <c r="C698" s="2"/>
      <c r="F698" s="14"/>
      <c r="J698" s="17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17"/>
      <c r="C699" s="2"/>
      <c r="F699" s="14"/>
      <c r="J699" s="4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17"/>
      <c r="C700" s="2"/>
      <c r="F700" s="14"/>
      <c r="J700" s="4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17"/>
      <c r="C701" s="2"/>
      <c r="F701" s="14"/>
      <c r="J701" s="4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17"/>
      <c r="C702" s="2"/>
      <c r="F702" s="14"/>
      <c r="J702" s="4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17"/>
      <c r="C703" s="2"/>
      <c r="F703" s="14"/>
      <c r="J703" s="4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17"/>
      <c r="C704" s="2"/>
      <c r="F704" s="14"/>
      <c r="J704" s="4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17"/>
      <c r="C705" s="2"/>
      <c r="F705" s="14"/>
      <c r="J705" s="4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17"/>
      <c r="C706" s="2"/>
      <c r="F706" s="14"/>
      <c r="J706" s="4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17"/>
      <c r="C707" s="2"/>
      <c r="F707" s="14"/>
      <c r="J707" s="4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17"/>
      <c r="C708" s="2"/>
      <c r="F708" s="14"/>
      <c r="J708" s="4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17"/>
      <c r="C709" s="2"/>
      <c r="F709" s="14"/>
      <c r="J709" s="4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17"/>
      <c r="C710" s="2"/>
      <c r="F710" s="14"/>
      <c r="J710" s="4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17"/>
      <c r="C711" s="2"/>
      <c r="F711" s="14"/>
      <c r="J711" s="4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17"/>
      <c r="C712" s="2"/>
      <c r="F712" s="14"/>
      <c r="J712" s="4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17"/>
      <c r="C713" s="2"/>
      <c r="F713" s="14"/>
      <c r="J713" s="4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17"/>
      <c r="C714" s="2"/>
      <c r="F714" s="14"/>
      <c r="J714" s="4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17"/>
      <c r="C715" s="2"/>
      <c r="F715" s="14"/>
      <c r="J715" s="4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17"/>
      <c r="C716" s="2"/>
      <c r="F716" s="14"/>
      <c r="J716" s="4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17"/>
      <c r="C717" s="2"/>
      <c r="F717" s="14"/>
      <c r="J717" s="4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17"/>
      <c r="C718" s="2"/>
      <c r="F718" s="14"/>
      <c r="J718" s="4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17"/>
      <c r="C719" s="2"/>
      <c r="F719" s="14"/>
      <c r="J719" s="4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17"/>
      <c r="C720" s="2"/>
      <c r="F720" s="14"/>
      <c r="J720" s="4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17"/>
      <c r="C721" s="2"/>
      <c r="F721" s="14"/>
      <c r="J721" s="4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17"/>
      <c r="C722" s="2"/>
      <c r="F722" s="14"/>
      <c r="J722" s="4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17"/>
      <c r="C723" s="2"/>
      <c r="F723" s="14"/>
      <c r="J723" s="4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4"/>
      <c r="C724" s="2"/>
      <c r="F724" s="14"/>
      <c r="J724" s="4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4"/>
      <c r="C725" s="2"/>
      <c r="F725" s="14"/>
      <c r="J725" s="4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4"/>
      <c r="C726" s="2"/>
      <c r="F726" s="14"/>
      <c r="J726" s="4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4"/>
      <c r="C727" s="2"/>
      <c r="F727" s="14"/>
      <c r="J727" s="4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4"/>
      <c r="C728" s="2"/>
      <c r="F728" s="14"/>
      <c r="J728" s="4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4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4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4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4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4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4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4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4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4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4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4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4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4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4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4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4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4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4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4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4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4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4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4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4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4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4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4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4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4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4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4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4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4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4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4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4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4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4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4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4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4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4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5:AF1420"/>
  <sheetViews>
    <sheetView zoomScale="85" zoomScaleNormal="85" workbookViewId="0">
      <selection activeCell="L27" sqref="L27"/>
    </sheetView>
  </sheetViews>
  <sheetFormatPr defaultColWidth="15.7109375" defaultRowHeight="19.899999999999999" customHeight="1" x14ac:dyDescent="0.2"/>
  <cols>
    <col min="1" max="1" width="15.7109375" style="15"/>
    <col min="2" max="2" width="15.7109375" style="15" customWidth="1"/>
    <col min="3" max="5" width="15.7109375" style="15"/>
    <col min="6" max="6" width="15.7109375" style="15" customWidth="1"/>
    <col min="7" max="9" width="15.7109375" style="15"/>
    <col min="10" max="11" width="15.7109375" style="15" customWidth="1"/>
    <col min="12" max="16384" width="15.7109375" style="15"/>
  </cols>
  <sheetData>
    <row r="15" spans="2:17" ht="19.899999999999999" customHeight="1" x14ac:dyDescent="0.2">
      <c r="B15" s="9" t="s">
        <v>13</v>
      </c>
      <c r="C15" s="41" t="s">
        <v>12</v>
      </c>
      <c r="D15" s="41" t="s">
        <v>11</v>
      </c>
      <c r="E15" s="25"/>
      <c r="F15" s="9" t="s">
        <v>9</v>
      </c>
      <c r="G15" s="41" t="s">
        <v>12</v>
      </c>
      <c r="H15" s="41" t="s">
        <v>11</v>
      </c>
      <c r="I15" s="25"/>
      <c r="J15" s="9" t="s">
        <v>10</v>
      </c>
      <c r="K15" s="41" t="s">
        <v>12</v>
      </c>
      <c r="L15" s="41" t="s">
        <v>11</v>
      </c>
      <c r="M15" s="25"/>
      <c r="N15" s="79" t="s">
        <v>15</v>
      </c>
      <c r="O15" s="79"/>
      <c r="P15" s="79"/>
      <c r="Q15" s="25"/>
    </row>
    <row r="16" spans="2:17" ht="19.899999999999999" customHeight="1" x14ac:dyDescent="0.2">
      <c r="B16" s="39" t="s">
        <v>81</v>
      </c>
      <c r="C16" s="44">
        <v>1.02</v>
      </c>
      <c r="D16" s="44">
        <v>1.0229999999999999</v>
      </c>
      <c r="E16" s="12" t="s">
        <v>88</v>
      </c>
      <c r="F16" s="39" t="s">
        <v>83</v>
      </c>
      <c r="G16" s="46">
        <f>G17*G18</f>
        <v>6.4832670871573335</v>
      </c>
      <c r="H16" s="47">
        <f>H17*H18</f>
        <v>0.74619860973062657</v>
      </c>
      <c r="I16" s="12" t="s">
        <v>71</v>
      </c>
      <c r="J16" s="39" t="s">
        <v>83</v>
      </c>
      <c r="K16" s="46">
        <f>K17*K18</f>
        <v>30.039137503828979</v>
      </c>
      <c r="L16" s="47">
        <f>L17*L18</f>
        <v>33.972803362606449</v>
      </c>
      <c r="M16" s="12" t="s">
        <v>71</v>
      </c>
      <c r="N16" s="39" t="s">
        <v>86</v>
      </c>
      <c r="O16" s="55">
        <f>MAX(Q34:Q1960)*3.6/G19*-1*(18/14)</f>
        <v>5.0639538493065093</v>
      </c>
      <c r="P16" s="25" t="s">
        <v>16</v>
      </c>
      <c r="Q16" s="55">
        <f>MAX(Q34:Q1960)*3.6/G29*-1*(18/14)</f>
        <v>4.9227911210532902</v>
      </c>
    </row>
    <row r="17" spans="2:32" ht="19.899999999999999" customHeight="1" x14ac:dyDescent="0.2">
      <c r="B17" s="39" t="s">
        <v>45</v>
      </c>
      <c r="C17" s="45">
        <v>75.8</v>
      </c>
      <c r="D17" s="45">
        <v>76.099999999999994</v>
      </c>
      <c r="E17" s="12" t="s">
        <v>87</v>
      </c>
      <c r="F17" s="39" t="s">
        <v>84</v>
      </c>
      <c r="G17" s="46">
        <f>(1.3552*L34/1000^2+183.73*L34/1000)/1000/18*(18+61)</f>
        <v>6.4832670871573335</v>
      </c>
      <c r="H17" s="47">
        <f>(1.3552*(MIN(L34:L2002)/1000)^2+183.73*(MIN(L34:L2002)/1000))/1000/18*(18+61)</f>
        <v>0.81640985747333317</v>
      </c>
      <c r="I17" s="12" t="s">
        <v>91</v>
      </c>
      <c r="J17" s="39" t="s">
        <v>84</v>
      </c>
      <c r="K17" s="46">
        <f>(1.3552*E34/1000^2+183.73*E34/1000)/1000/18*(18+61)</f>
        <v>22.417266793902222</v>
      </c>
      <c r="L17" s="47">
        <f>(1.3552*MAX(E34:E1002)/1000^2+183.73*(MAX(E34:E1002)/1000))/1000/18*(18+61)</f>
        <v>23.707469199306665</v>
      </c>
      <c r="M17" s="12" t="s">
        <v>91</v>
      </c>
      <c r="N17" s="25"/>
      <c r="O17" s="46">
        <f>O16/3.6</f>
        <v>1.406653847029586</v>
      </c>
      <c r="P17" s="25" t="s">
        <v>17</v>
      </c>
      <c r="Q17" s="25"/>
    </row>
    <row r="18" spans="2:32" ht="19.899999999999999" customHeight="1" x14ac:dyDescent="0.2">
      <c r="B18" s="25"/>
      <c r="C18" s="25"/>
      <c r="D18" s="25"/>
      <c r="E18" s="25"/>
      <c r="F18" s="39" t="s">
        <v>85</v>
      </c>
      <c r="G18" s="44">
        <v>1</v>
      </c>
      <c r="H18" s="48">
        <v>0.91400000000000003</v>
      </c>
      <c r="I18" s="12" t="s">
        <v>88</v>
      </c>
      <c r="J18" s="39" t="s">
        <v>85</v>
      </c>
      <c r="K18" s="44">
        <v>1.34</v>
      </c>
      <c r="L18" s="48">
        <v>1.4330000000000001</v>
      </c>
      <c r="M18" s="12" t="s">
        <v>88</v>
      </c>
      <c r="N18" s="39" t="s">
        <v>18</v>
      </c>
      <c r="O18" s="43">
        <f>(G19/18*96485)*-1</f>
        <v>7006.8487600571616</v>
      </c>
      <c r="P18" s="25"/>
      <c r="Q18" s="25"/>
    </row>
    <row r="19" spans="2:32" ht="19.899999999999999" customHeight="1" x14ac:dyDescent="0.2">
      <c r="B19" s="10"/>
      <c r="C19" s="8"/>
      <c r="D19" s="8"/>
      <c r="E19" s="25"/>
      <c r="F19" s="39" t="s">
        <v>72</v>
      </c>
      <c r="G19" s="80">
        <f>H16/(18+61)*18-G16/(18+61)*18</f>
        <v>-1.30718015941368</v>
      </c>
      <c r="H19" s="80"/>
      <c r="I19" s="12" t="s">
        <v>71</v>
      </c>
      <c r="J19" s="39" t="s">
        <v>72</v>
      </c>
      <c r="K19" s="80">
        <f>L16/(18+61)*18-K16/(18+61)*18</f>
        <v>0.89627829693663941</v>
      </c>
      <c r="L19" s="80"/>
      <c r="M19" s="12" t="s">
        <v>71</v>
      </c>
      <c r="N19" s="39" t="s">
        <v>19</v>
      </c>
      <c r="O19" s="43">
        <f>MAX(R33:R1048576)*10</f>
        <v>12870</v>
      </c>
      <c r="P19" s="25"/>
      <c r="Q19" s="25"/>
    </row>
    <row r="20" spans="2:32" ht="19.899999999999999" customHeight="1" x14ac:dyDescent="0.2">
      <c r="B20" s="10"/>
      <c r="C20" s="8"/>
      <c r="D20" s="8"/>
      <c r="E20" s="25"/>
      <c r="F20" s="25"/>
      <c r="G20" s="25"/>
      <c r="H20" s="25"/>
      <c r="I20" s="25"/>
      <c r="J20" s="25"/>
      <c r="K20" s="25"/>
      <c r="L20" s="25"/>
      <c r="M20" s="25"/>
      <c r="N20" s="40" t="s">
        <v>20</v>
      </c>
      <c r="O20" s="49">
        <f>O18/O19</f>
        <v>0.54443269308913456</v>
      </c>
      <c r="P20" s="25"/>
      <c r="Q20" s="49">
        <f>(G29*-1/18*96485)/O19</f>
        <v>0.56004448778382121</v>
      </c>
    </row>
    <row r="21" spans="2:32" ht="19.899999999999999" customHeight="1" x14ac:dyDescent="0.2">
      <c r="B21" s="9" t="s">
        <v>82</v>
      </c>
      <c r="C21" s="42">
        <v>7.77</v>
      </c>
      <c r="D21" s="44">
        <v>7.78</v>
      </c>
      <c r="E21" s="25"/>
      <c r="F21" s="9" t="s">
        <v>82</v>
      </c>
      <c r="G21" s="42">
        <v>8.6300000000000008</v>
      </c>
      <c r="H21" s="42">
        <v>8.6300000000000008</v>
      </c>
      <c r="I21" s="25"/>
      <c r="J21" s="9" t="s">
        <v>82</v>
      </c>
      <c r="K21" s="42">
        <v>8.6300000000000008</v>
      </c>
      <c r="L21" s="42">
        <v>8.64</v>
      </c>
      <c r="M21" s="25"/>
      <c r="N21" s="39" t="s">
        <v>21</v>
      </c>
      <c r="O21" s="49">
        <f>ABS(K19/G19)</f>
        <v>0.68565781884163102</v>
      </c>
      <c r="P21" s="25"/>
      <c r="Q21" s="49">
        <f>K29/G29*-1</f>
        <v>1.0559292135433089</v>
      </c>
    </row>
    <row r="22" spans="2:32" ht="19.899999999999999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39" t="s">
        <v>22</v>
      </c>
      <c r="O22" s="49">
        <f>1-H17/G17</f>
        <v>0.87407431369123223</v>
      </c>
      <c r="P22" s="25"/>
      <c r="Q22" s="49">
        <f>1-H28/G28</f>
        <v>0.92226611796982172</v>
      </c>
    </row>
    <row r="23" spans="2:32" ht="19.899999999999999" customHeight="1" x14ac:dyDescent="0.2">
      <c r="B23" s="25"/>
      <c r="C23" s="25"/>
      <c r="D23" s="25"/>
      <c r="E23" s="25"/>
      <c r="F23" s="25"/>
      <c r="G23" s="57"/>
      <c r="H23" s="25"/>
      <c r="I23" s="25"/>
      <c r="J23" s="25"/>
      <c r="K23" s="25"/>
      <c r="L23" s="25"/>
      <c r="M23" s="25"/>
      <c r="N23" s="39" t="s">
        <v>23</v>
      </c>
      <c r="O23" s="50">
        <f>L17/$K$17</f>
        <v>1.0575539568345322</v>
      </c>
      <c r="P23" s="25"/>
      <c r="Q23" s="50">
        <f>L28/$K$28</f>
        <v>1.1905763448942339</v>
      </c>
    </row>
    <row r="24" spans="2:32" ht="19.899999999999999" customHeight="1" x14ac:dyDescent="0.2">
      <c r="B24" s="25"/>
      <c r="C24" s="25"/>
      <c r="D24" s="25"/>
      <c r="E24" s="25"/>
      <c r="F24" s="12"/>
      <c r="G24" s="3"/>
      <c r="H24" s="3"/>
      <c r="I24" s="25"/>
      <c r="J24" s="12"/>
      <c r="K24" s="3"/>
      <c r="L24" s="3"/>
      <c r="M24" s="25"/>
      <c r="N24" s="25"/>
      <c r="O24" s="13"/>
      <c r="P24" s="25"/>
      <c r="Q24" s="25"/>
    </row>
    <row r="25" spans="2:32" s="25" customFormat="1" ht="19.899999999999999" customHeight="1" x14ac:dyDescent="0.2">
      <c r="F25" s="12"/>
      <c r="G25" s="3"/>
      <c r="H25" s="3"/>
      <c r="J25" s="12"/>
      <c r="K25" s="3"/>
      <c r="L25" s="3"/>
      <c r="O25" s="13"/>
    </row>
    <row r="26" spans="2:32" s="25" customFormat="1" ht="19.899999999999999" customHeight="1" x14ac:dyDescent="0.2">
      <c r="B26" s="79" t="s">
        <v>24</v>
      </c>
      <c r="C26" s="79"/>
      <c r="D26" s="79"/>
      <c r="F26" s="79" t="s">
        <v>24</v>
      </c>
      <c r="G26" s="79"/>
      <c r="H26" s="79"/>
      <c r="J26" s="79" t="s">
        <v>24</v>
      </c>
      <c r="K26" s="79"/>
      <c r="L26" s="79"/>
      <c r="N26" s="79" t="s">
        <v>24</v>
      </c>
      <c r="O26" s="79"/>
      <c r="P26" s="79"/>
    </row>
    <row r="27" spans="2:32" s="25" customFormat="1" ht="19.899999999999999" customHeight="1" x14ac:dyDescent="0.2">
      <c r="B27" s="39" t="s">
        <v>64</v>
      </c>
      <c r="C27" s="42">
        <v>1876</v>
      </c>
      <c r="D27" s="42">
        <v>2082</v>
      </c>
      <c r="E27" s="12" t="s">
        <v>89</v>
      </c>
      <c r="F27" s="39" t="s">
        <v>64</v>
      </c>
      <c r="G27" s="42">
        <v>1458</v>
      </c>
      <c r="H27" s="42">
        <v>124</v>
      </c>
      <c r="I27" s="12" t="s">
        <v>89</v>
      </c>
      <c r="J27" s="39" t="s">
        <v>64</v>
      </c>
      <c r="K27" s="42">
        <v>5560</v>
      </c>
      <c r="L27" s="42">
        <v>6190</v>
      </c>
      <c r="M27" s="12" t="s">
        <v>89</v>
      </c>
      <c r="O27" s="41" t="s">
        <v>65</v>
      </c>
      <c r="P27" s="41" t="s">
        <v>66</v>
      </c>
    </row>
    <row r="28" spans="2:32" s="25" customFormat="1" ht="19.899999999999999" customHeight="1" x14ac:dyDescent="0.2">
      <c r="B28" s="39" t="s">
        <v>67</v>
      </c>
      <c r="C28" s="43">
        <f>C27*C16</f>
        <v>1913.52</v>
      </c>
      <c r="D28" s="43">
        <f>D27*D16</f>
        <v>2129.886</v>
      </c>
      <c r="E28" s="12" t="s">
        <v>90</v>
      </c>
      <c r="F28" s="39" t="s">
        <v>67</v>
      </c>
      <c r="G28" s="43">
        <f>G27*G18</f>
        <v>1458</v>
      </c>
      <c r="H28" s="43">
        <f>H27*H18</f>
        <v>113.336</v>
      </c>
      <c r="I28" s="12" t="s">
        <v>90</v>
      </c>
      <c r="J28" s="39" t="s">
        <v>67</v>
      </c>
      <c r="K28" s="43">
        <f>K27*K18</f>
        <v>7450.4000000000005</v>
      </c>
      <c r="L28" s="43">
        <f>L27*L18</f>
        <v>8870.27</v>
      </c>
      <c r="M28" s="12" t="s">
        <v>90</v>
      </c>
      <c r="N28" s="39" t="s">
        <v>68</v>
      </c>
      <c r="O28" s="46">
        <f>(C16*C27+G18*G27+K18*K27)/1000</f>
        <v>10.82192</v>
      </c>
      <c r="P28" s="43">
        <f>(C16+G18+K18)*1000</f>
        <v>3360.0000000000005</v>
      </c>
      <c r="Y28" s="12" t="s">
        <v>69</v>
      </c>
      <c r="AA28" s="25">
        <f>0.08*0.08</f>
        <v>6.4000000000000003E-3</v>
      </c>
      <c r="AD28" t="s">
        <v>70</v>
      </c>
      <c r="AE28" s="20">
        <f>MAX(AE32:AE672)</f>
        <v>0</v>
      </c>
      <c r="AF28" t="s">
        <v>71</v>
      </c>
    </row>
    <row r="29" spans="2:32" s="25" customFormat="1" ht="19.899999999999999" customHeight="1" x14ac:dyDescent="0.2">
      <c r="B29" s="39" t="s">
        <v>72</v>
      </c>
      <c r="C29" s="80">
        <f>(D28-C28)/1000</f>
        <v>0.21636599999999998</v>
      </c>
      <c r="D29" s="80"/>
      <c r="E29" s="12" t="s">
        <v>71</v>
      </c>
      <c r="F29" s="39" t="s">
        <v>72</v>
      </c>
      <c r="G29" s="80">
        <f>(H28-G28)/1000</f>
        <v>-1.3446640000000001</v>
      </c>
      <c r="H29" s="80"/>
      <c r="I29" s="12" t="s">
        <v>71</v>
      </c>
      <c r="J29" s="39" t="s">
        <v>72</v>
      </c>
      <c r="K29" s="80">
        <f>(L28-K28)/1000</f>
        <v>1.41987</v>
      </c>
      <c r="L29" s="80"/>
      <c r="M29" s="12" t="s">
        <v>71</v>
      </c>
      <c r="N29" s="39" t="s">
        <v>73</v>
      </c>
      <c r="O29" s="46">
        <f>(D16*D27+H18*H27+L18*L27)/1000</f>
        <v>11.113492000000001</v>
      </c>
      <c r="P29" s="43">
        <f>(D16+H18+L18)*1000</f>
        <v>3370</v>
      </c>
      <c r="Y29" s="12" t="s">
        <v>74</v>
      </c>
      <c r="AA29" s="25">
        <v>10</v>
      </c>
      <c r="AB29" s="12"/>
      <c r="AE29" s="25">
        <f>AE28/18</f>
        <v>0</v>
      </c>
      <c r="AF29" s="12" t="s">
        <v>75</v>
      </c>
    </row>
    <row r="30" spans="2:32" s="25" customFormat="1" ht="19.899999999999999" customHeight="1" x14ac:dyDescent="0.2">
      <c r="B30" s="39" t="s">
        <v>76</v>
      </c>
      <c r="C30" s="80">
        <f>(D16-C16)*1000</f>
        <v>2.9999999999998916</v>
      </c>
      <c r="D30" s="80"/>
      <c r="E30" s="12" t="s">
        <v>71</v>
      </c>
      <c r="F30" s="39" t="s">
        <v>76</v>
      </c>
      <c r="G30" s="80">
        <f>(H18-G18)*1000</f>
        <v>-85.999999999999972</v>
      </c>
      <c r="H30" s="80"/>
      <c r="I30" s="12" t="s">
        <v>71</v>
      </c>
      <c r="J30" s="39" t="s">
        <v>76</v>
      </c>
      <c r="K30" s="80">
        <f>(L18-K18)*1000</f>
        <v>92.999999999999972</v>
      </c>
      <c r="L30" s="80"/>
      <c r="M30" s="12" t="s">
        <v>71</v>
      </c>
      <c r="N30" s="39" t="s">
        <v>77</v>
      </c>
      <c r="O30" s="49">
        <f>(O29-O28)/O28</f>
        <v>2.6942723657169928E-2</v>
      </c>
      <c r="P30" s="49">
        <f>(P29-P28)/P28</f>
        <v>2.9761904761903403E-3</v>
      </c>
      <c r="Y30" s="11" t="s">
        <v>78</v>
      </c>
      <c r="AA30" s="20">
        <v>2.0000000000000001E-4</v>
      </c>
      <c r="AB30" s="12" t="s">
        <v>79</v>
      </c>
      <c r="AD30" s="12" t="s">
        <v>80</v>
      </c>
      <c r="AE30" s="25">
        <v>1</v>
      </c>
    </row>
    <row r="31" spans="2:32" s="25" customFormat="1" ht="19.899999999999999" customHeight="1" x14ac:dyDescent="0.2"/>
    <row r="32" spans="2:32" s="25" customFormat="1" ht="19.899999999999999" customHeight="1" x14ac:dyDescent="0.2">
      <c r="E32" s="57">
        <f>C29/G29*-1</f>
        <v>0.16090711136759811</v>
      </c>
      <c r="N32" s="2">
        <f>AVERAGE(N35:N500)</f>
        <v>4.0037829457364351</v>
      </c>
      <c r="O32" s="2">
        <f>AVERAGE(O35:O500)</f>
        <v>40.037829457364317</v>
      </c>
      <c r="P32" s="2">
        <f>AVERAGE(P35:P500)</f>
        <v>0.40037829457364366</v>
      </c>
    </row>
    <row r="33" spans="2:18" ht="19.899999999999999" customHeight="1" x14ac:dyDescent="0.2">
      <c r="B33" s="16" t="s">
        <v>7</v>
      </c>
      <c r="C33" s="16" t="s">
        <v>6</v>
      </c>
      <c r="D33" s="16" t="s">
        <v>26</v>
      </c>
      <c r="E33" s="16" t="s">
        <v>8</v>
      </c>
      <c r="F33" s="16" t="s">
        <v>25</v>
      </c>
      <c r="J33" s="16" t="s">
        <v>7</v>
      </c>
      <c r="K33" s="16" t="s">
        <v>6</v>
      </c>
      <c r="L33" s="16" t="s">
        <v>5</v>
      </c>
      <c r="M33" s="16" t="s">
        <v>4</v>
      </c>
      <c r="N33" s="16" t="s">
        <v>3</v>
      </c>
      <c r="O33" s="16" t="s">
        <v>2</v>
      </c>
      <c r="P33" s="16" t="s">
        <v>1</v>
      </c>
      <c r="Q33" s="16" t="s">
        <v>0</v>
      </c>
      <c r="R33" s="16" t="s">
        <v>14</v>
      </c>
    </row>
    <row r="34" spans="2:18" ht="19.899999999999999" customHeight="1" x14ac:dyDescent="0.2">
      <c r="B34" s="17"/>
      <c r="C34" s="14">
        <v>0</v>
      </c>
      <c r="E34" s="14">
        <v>27800</v>
      </c>
      <c r="J34" s="17"/>
      <c r="K34" s="14">
        <v>0</v>
      </c>
      <c r="L34" s="15">
        <v>8040</v>
      </c>
      <c r="M34" s="3">
        <v>0</v>
      </c>
      <c r="N34" s="2">
        <v>0</v>
      </c>
      <c r="O34" s="2" t="e">
        <f>N34/M34</f>
        <v>#DIV/0!</v>
      </c>
      <c r="P34" s="2">
        <f t="shared" ref="P34:P97" si="0">M34*N34</f>
        <v>0</v>
      </c>
      <c r="R34" s="11"/>
    </row>
    <row r="35" spans="2:18" ht="19.899999999999999" customHeight="1" x14ac:dyDescent="0.2">
      <c r="B35" s="17"/>
      <c r="C35" s="14">
        <v>1</v>
      </c>
      <c r="E35" s="14">
        <v>27800</v>
      </c>
      <c r="J35" s="17"/>
      <c r="K35" s="14">
        <v>1</v>
      </c>
      <c r="L35" s="15">
        <v>7970</v>
      </c>
      <c r="M35" s="3">
        <v>0.1</v>
      </c>
      <c r="N35" s="2">
        <v>3.5</v>
      </c>
      <c r="O35" s="2">
        <f t="shared" ref="O35:O98" si="1">N35/M35</f>
        <v>35</v>
      </c>
      <c r="P35" s="2">
        <f t="shared" si="0"/>
        <v>0.35000000000000003</v>
      </c>
      <c r="Q35" s="2">
        <f t="shared" ref="Q35:Q98" si="2">AVERAGE(P35,P34)*(K35-K34)/60+Q34</f>
        <v>2.9166666666666668E-3</v>
      </c>
      <c r="R35" s="14">
        <f t="shared" ref="R35:R98" si="3">AVERAGE(M35,M34)*((K35-K34)*60)+R34</f>
        <v>3</v>
      </c>
    </row>
    <row r="36" spans="2:18" ht="19.899999999999999" customHeight="1" x14ac:dyDescent="0.2">
      <c r="B36" s="17"/>
      <c r="C36" s="14">
        <v>2</v>
      </c>
      <c r="E36" s="14">
        <v>27900</v>
      </c>
      <c r="J36" s="17"/>
      <c r="K36" s="14">
        <v>2</v>
      </c>
      <c r="L36" s="15">
        <v>7930</v>
      </c>
      <c r="M36" s="3">
        <v>0.1</v>
      </c>
      <c r="N36" s="2">
        <v>3.5999999999999996</v>
      </c>
      <c r="O36" s="2">
        <f t="shared" si="1"/>
        <v>35.999999999999993</v>
      </c>
      <c r="P36" s="2">
        <f t="shared" si="0"/>
        <v>0.36</v>
      </c>
      <c r="Q36" s="2">
        <f t="shared" si="2"/>
        <v>8.8333333333333337E-3</v>
      </c>
      <c r="R36" s="14">
        <f t="shared" si="3"/>
        <v>9</v>
      </c>
    </row>
    <row r="37" spans="2:18" ht="19.899999999999999" customHeight="1" x14ac:dyDescent="0.2">
      <c r="B37" s="17"/>
      <c r="C37" s="14">
        <v>3</v>
      </c>
      <c r="E37" s="14">
        <v>27900</v>
      </c>
      <c r="J37" s="17"/>
      <c r="K37" s="14">
        <v>3</v>
      </c>
      <c r="L37" s="15">
        <v>7890</v>
      </c>
      <c r="M37" s="3">
        <v>0.1</v>
      </c>
      <c r="N37" s="2">
        <v>3.605</v>
      </c>
      <c r="O37" s="2">
        <f t="shared" si="1"/>
        <v>36.049999999999997</v>
      </c>
      <c r="P37" s="2">
        <f t="shared" si="0"/>
        <v>0.36050000000000004</v>
      </c>
      <c r="Q37" s="2">
        <f t="shared" si="2"/>
        <v>1.48375E-2</v>
      </c>
      <c r="R37" s="14">
        <f t="shared" si="3"/>
        <v>15</v>
      </c>
    </row>
    <row r="38" spans="2:18" ht="19.899999999999999" customHeight="1" x14ac:dyDescent="0.2">
      <c r="B38" s="17"/>
      <c r="C38" s="14">
        <v>4</v>
      </c>
      <c r="E38" s="14">
        <v>27900</v>
      </c>
      <c r="J38" s="17"/>
      <c r="K38" s="14">
        <v>4</v>
      </c>
      <c r="L38" s="15">
        <v>7850</v>
      </c>
      <c r="M38" s="3">
        <v>0.1</v>
      </c>
      <c r="N38" s="2">
        <v>3.605</v>
      </c>
      <c r="O38" s="2">
        <f t="shared" si="1"/>
        <v>36.049999999999997</v>
      </c>
      <c r="P38" s="2">
        <f t="shared" si="0"/>
        <v>0.36050000000000004</v>
      </c>
      <c r="Q38" s="2">
        <f t="shared" si="2"/>
        <v>2.0845833333333334E-2</v>
      </c>
      <c r="R38" s="14">
        <f t="shared" si="3"/>
        <v>21</v>
      </c>
    </row>
    <row r="39" spans="2:18" ht="19.899999999999999" customHeight="1" x14ac:dyDescent="0.2">
      <c r="B39" s="17"/>
      <c r="C39" s="14">
        <v>5</v>
      </c>
      <c r="E39" s="14">
        <v>27900</v>
      </c>
      <c r="J39" s="17"/>
      <c r="K39" s="14">
        <v>5</v>
      </c>
      <c r="L39" s="15">
        <v>7800</v>
      </c>
      <c r="M39" s="3">
        <v>0.1</v>
      </c>
      <c r="N39" s="2">
        <v>3.5949999999999998</v>
      </c>
      <c r="O39" s="2">
        <f t="shared" si="1"/>
        <v>35.949999999999996</v>
      </c>
      <c r="P39" s="2">
        <f t="shared" si="0"/>
        <v>0.35949999999999999</v>
      </c>
      <c r="Q39" s="2">
        <f t="shared" si="2"/>
        <v>2.6845833333333333E-2</v>
      </c>
      <c r="R39" s="14">
        <f t="shared" si="3"/>
        <v>27</v>
      </c>
    </row>
    <row r="40" spans="2:18" ht="19.899999999999999" customHeight="1" x14ac:dyDescent="0.2">
      <c r="B40" s="17"/>
      <c r="C40" s="14">
        <v>6</v>
      </c>
      <c r="E40" s="14">
        <v>27900</v>
      </c>
      <c r="J40" s="17"/>
      <c r="K40" s="14">
        <v>6</v>
      </c>
      <c r="L40" s="15">
        <v>7760</v>
      </c>
      <c r="M40" s="3">
        <v>0.1</v>
      </c>
      <c r="N40" s="2">
        <v>3.5999999999999996</v>
      </c>
      <c r="O40" s="2">
        <f t="shared" si="1"/>
        <v>35.999999999999993</v>
      </c>
      <c r="P40" s="2">
        <f t="shared" si="0"/>
        <v>0.36</v>
      </c>
      <c r="Q40" s="2">
        <f t="shared" si="2"/>
        <v>3.2841666666666665E-2</v>
      </c>
      <c r="R40" s="14">
        <f t="shared" si="3"/>
        <v>33</v>
      </c>
    </row>
    <row r="41" spans="2:18" ht="19.899999999999999" customHeight="1" x14ac:dyDescent="0.2">
      <c r="B41" s="17"/>
      <c r="C41" s="14">
        <v>7</v>
      </c>
      <c r="E41" s="14">
        <v>28000</v>
      </c>
      <c r="J41" s="17"/>
      <c r="K41" s="14">
        <v>7</v>
      </c>
      <c r="L41" s="15">
        <v>7720</v>
      </c>
      <c r="M41" s="3">
        <v>0.1</v>
      </c>
      <c r="N41" s="2">
        <v>3.605</v>
      </c>
      <c r="O41" s="2">
        <f t="shared" si="1"/>
        <v>36.049999999999997</v>
      </c>
      <c r="P41" s="2">
        <f t="shared" si="0"/>
        <v>0.36050000000000004</v>
      </c>
      <c r="Q41" s="2">
        <f t="shared" si="2"/>
        <v>3.8845833333333329E-2</v>
      </c>
      <c r="R41" s="14">
        <f t="shared" si="3"/>
        <v>39</v>
      </c>
    </row>
    <row r="42" spans="2:18" ht="19.899999999999999" customHeight="1" x14ac:dyDescent="0.2">
      <c r="B42" s="17"/>
      <c r="C42" s="14">
        <v>8</v>
      </c>
      <c r="E42" s="14">
        <v>28000</v>
      </c>
      <c r="J42" s="17"/>
      <c r="K42" s="14">
        <v>8</v>
      </c>
      <c r="L42" s="15">
        <v>7680</v>
      </c>
      <c r="M42" s="3">
        <v>0.1</v>
      </c>
      <c r="N42" s="2">
        <v>3.5949999999999998</v>
      </c>
      <c r="O42" s="2">
        <f t="shared" si="1"/>
        <v>35.949999999999996</v>
      </c>
      <c r="P42" s="2">
        <f t="shared" si="0"/>
        <v>0.35949999999999999</v>
      </c>
      <c r="Q42" s="2">
        <f t="shared" si="2"/>
        <v>4.4845833333333328E-2</v>
      </c>
      <c r="R42" s="14">
        <f t="shared" si="3"/>
        <v>45</v>
      </c>
    </row>
    <row r="43" spans="2:18" ht="19.899999999999999" customHeight="1" x14ac:dyDescent="0.2">
      <c r="B43" s="17"/>
      <c r="C43" s="14">
        <v>9</v>
      </c>
      <c r="E43" s="14">
        <v>28000</v>
      </c>
      <c r="J43" s="17"/>
      <c r="K43" s="14">
        <v>9</v>
      </c>
      <c r="L43" s="15">
        <v>7650</v>
      </c>
      <c r="M43" s="3">
        <v>0.1</v>
      </c>
      <c r="N43" s="2">
        <v>3.605</v>
      </c>
      <c r="O43" s="2">
        <f t="shared" si="1"/>
        <v>36.049999999999997</v>
      </c>
      <c r="P43" s="2">
        <f t="shared" si="0"/>
        <v>0.36050000000000004</v>
      </c>
      <c r="Q43" s="2">
        <f t="shared" si="2"/>
        <v>5.0845833333333326E-2</v>
      </c>
      <c r="R43" s="14">
        <f t="shared" si="3"/>
        <v>51</v>
      </c>
    </row>
    <row r="44" spans="2:18" ht="19.899999999999999" customHeight="1" x14ac:dyDescent="0.2">
      <c r="B44" s="17"/>
      <c r="C44" s="14">
        <v>10</v>
      </c>
      <c r="E44" s="14">
        <v>28000</v>
      </c>
      <c r="J44" s="17"/>
      <c r="K44" s="14">
        <v>10</v>
      </c>
      <c r="L44" s="15">
        <v>7610</v>
      </c>
      <c r="M44" s="3">
        <v>0.1</v>
      </c>
      <c r="N44" s="2">
        <v>3.5949999999999998</v>
      </c>
      <c r="O44" s="2">
        <f t="shared" si="1"/>
        <v>35.949999999999996</v>
      </c>
      <c r="P44" s="2">
        <f t="shared" si="0"/>
        <v>0.35949999999999999</v>
      </c>
      <c r="Q44" s="2">
        <f t="shared" si="2"/>
        <v>5.6845833333333325E-2</v>
      </c>
      <c r="R44" s="14">
        <f t="shared" si="3"/>
        <v>57</v>
      </c>
    </row>
    <row r="45" spans="2:18" ht="19.899999999999999" customHeight="1" x14ac:dyDescent="0.2">
      <c r="B45" s="17"/>
      <c r="C45" s="14">
        <v>11</v>
      </c>
      <c r="E45" s="14">
        <v>28000</v>
      </c>
      <c r="J45" s="17"/>
      <c r="K45" s="14">
        <v>11</v>
      </c>
      <c r="L45" s="15">
        <v>7580</v>
      </c>
      <c r="M45" s="3">
        <v>0.1</v>
      </c>
      <c r="N45" s="2">
        <v>3.59</v>
      </c>
      <c r="O45" s="2">
        <f t="shared" si="1"/>
        <v>35.9</v>
      </c>
      <c r="P45" s="2">
        <f t="shared" si="0"/>
        <v>0.35899999999999999</v>
      </c>
      <c r="Q45" s="2">
        <f t="shared" si="2"/>
        <v>6.2833333333333324E-2</v>
      </c>
      <c r="R45" s="14">
        <f t="shared" si="3"/>
        <v>63</v>
      </c>
    </row>
    <row r="46" spans="2:18" ht="19.899999999999999" customHeight="1" x14ac:dyDescent="0.2">
      <c r="B46" s="17"/>
      <c r="C46" s="14">
        <v>12</v>
      </c>
      <c r="E46" s="14">
        <v>28000</v>
      </c>
      <c r="J46" s="17"/>
      <c r="K46" s="14">
        <v>12</v>
      </c>
      <c r="L46" s="15">
        <v>7530</v>
      </c>
      <c r="M46" s="3">
        <v>0.1</v>
      </c>
      <c r="N46" s="2">
        <v>3.6</v>
      </c>
      <c r="O46" s="2">
        <f t="shared" si="1"/>
        <v>36</v>
      </c>
      <c r="P46" s="2">
        <f t="shared" si="0"/>
        <v>0.36000000000000004</v>
      </c>
      <c r="Q46" s="2">
        <f t="shared" si="2"/>
        <v>6.8824999999999997E-2</v>
      </c>
      <c r="R46" s="14">
        <f t="shared" si="3"/>
        <v>69</v>
      </c>
    </row>
    <row r="47" spans="2:18" ht="19.899999999999999" customHeight="1" x14ac:dyDescent="0.2">
      <c r="B47" s="17"/>
      <c r="C47" s="14">
        <v>13</v>
      </c>
      <c r="E47" s="14">
        <v>28000</v>
      </c>
      <c r="J47" s="17"/>
      <c r="K47" s="14">
        <v>13</v>
      </c>
      <c r="L47" s="15">
        <v>7490</v>
      </c>
      <c r="M47" s="3">
        <v>0.1</v>
      </c>
      <c r="N47" s="2">
        <v>3.59</v>
      </c>
      <c r="O47" s="2">
        <f t="shared" si="1"/>
        <v>35.9</v>
      </c>
      <c r="P47" s="2">
        <f t="shared" si="0"/>
        <v>0.35899999999999999</v>
      </c>
      <c r="Q47" s="2">
        <f t="shared" si="2"/>
        <v>7.481666666666667E-2</v>
      </c>
      <c r="R47" s="14">
        <f t="shared" si="3"/>
        <v>75</v>
      </c>
    </row>
    <row r="48" spans="2:18" ht="19.899999999999999" customHeight="1" x14ac:dyDescent="0.2">
      <c r="B48" s="17"/>
      <c r="C48" s="14">
        <v>14</v>
      </c>
      <c r="E48" s="14">
        <v>28000</v>
      </c>
      <c r="J48" s="17"/>
      <c r="K48" s="14">
        <v>14</v>
      </c>
      <c r="L48" s="15">
        <v>7450</v>
      </c>
      <c r="M48" s="3">
        <v>0.1</v>
      </c>
      <c r="N48" s="2">
        <v>3.59</v>
      </c>
      <c r="O48" s="2">
        <f t="shared" si="1"/>
        <v>35.9</v>
      </c>
      <c r="P48" s="2">
        <f t="shared" si="0"/>
        <v>0.35899999999999999</v>
      </c>
      <c r="Q48" s="2">
        <f t="shared" si="2"/>
        <v>8.0799999999999997E-2</v>
      </c>
      <c r="R48" s="14">
        <f t="shared" si="3"/>
        <v>81</v>
      </c>
    </row>
    <row r="49" spans="2:18" ht="19.899999999999999" customHeight="1" x14ac:dyDescent="0.2">
      <c r="B49" s="17"/>
      <c r="C49" s="14">
        <v>15</v>
      </c>
      <c r="E49" s="14">
        <v>28000</v>
      </c>
      <c r="J49" s="17"/>
      <c r="K49" s="14">
        <v>15</v>
      </c>
      <c r="L49" s="15">
        <v>7420</v>
      </c>
      <c r="M49" s="3">
        <v>0.1</v>
      </c>
      <c r="N49" s="2">
        <v>3.59</v>
      </c>
      <c r="O49" s="2">
        <f t="shared" si="1"/>
        <v>35.9</v>
      </c>
      <c r="P49" s="2">
        <f t="shared" si="0"/>
        <v>0.35899999999999999</v>
      </c>
      <c r="Q49" s="2">
        <f t="shared" si="2"/>
        <v>8.6783333333333323E-2</v>
      </c>
      <c r="R49" s="14">
        <f t="shared" si="3"/>
        <v>87</v>
      </c>
    </row>
    <row r="50" spans="2:18" ht="19.899999999999999" customHeight="1" x14ac:dyDescent="0.2">
      <c r="B50" s="17"/>
      <c r="C50" s="14">
        <v>16</v>
      </c>
      <c r="E50" s="14">
        <v>28100</v>
      </c>
      <c r="J50" s="17"/>
      <c r="K50" s="14">
        <v>16</v>
      </c>
      <c r="L50" s="15">
        <v>7380</v>
      </c>
      <c r="M50" s="3">
        <v>0.1</v>
      </c>
      <c r="N50" s="2">
        <v>3.5999999999999996</v>
      </c>
      <c r="O50" s="2">
        <f t="shared" si="1"/>
        <v>35.999999999999993</v>
      </c>
      <c r="P50" s="2">
        <f t="shared" si="0"/>
        <v>0.36</v>
      </c>
      <c r="Q50" s="2">
        <f t="shared" si="2"/>
        <v>9.2774999999999996E-2</v>
      </c>
      <c r="R50" s="14">
        <f t="shared" si="3"/>
        <v>93</v>
      </c>
    </row>
    <row r="51" spans="2:18" ht="19.899999999999999" customHeight="1" x14ac:dyDescent="0.2">
      <c r="B51" s="17"/>
      <c r="C51" s="14">
        <v>17</v>
      </c>
      <c r="E51" s="14">
        <v>28100</v>
      </c>
      <c r="J51" s="17"/>
      <c r="K51" s="14">
        <v>17</v>
      </c>
      <c r="L51" s="15">
        <v>7340</v>
      </c>
      <c r="M51" s="3">
        <v>0.1</v>
      </c>
      <c r="N51" s="2">
        <v>3.59</v>
      </c>
      <c r="O51" s="2">
        <f t="shared" si="1"/>
        <v>35.9</v>
      </c>
      <c r="P51" s="2">
        <f t="shared" si="0"/>
        <v>0.35899999999999999</v>
      </c>
      <c r="Q51" s="2">
        <f t="shared" si="2"/>
        <v>9.8766666666666669E-2</v>
      </c>
      <c r="R51" s="14">
        <f t="shared" si="3"/>
        <v>99</v>
      </c>
    </row>
    <row r="52" spans="2:18" ht="19.899999999999999" customHeight="1" x14ac:dyDescent="0.2">
      <c r="B52" s="17"/>
      <c r="C52" s="14">
        <v>18</v>
      </c>
      <c r="E52" s="14">
        <v>28100</v>
      </c>
      <c r="J52" s="17"/>
      <c r="K52" s="14">
        <v>18</v>
      </c>
      <c r="L52" s="15">
        <v>7300</v>
      </c>
      <c r="M52" s="3">
        <v>0.1</v>
      </c>
      <c r="N52" s="2">
        <v>3.59</v>
      </c>
      <c r="O52" s="2">
        <f t="shared" si="1"/>
        <v>35.9</v>
      </c>
      <c r="P52" s="2">
        <f t="shared" si="0"/>
        <v>0.35899999999999999</v>
      </c>
      <c r="Q52" s="2">
        <f t="shared" si="2"/>
        <v>0.10475</v>
      </c>
      <c r="R52" s="14">
        <f t="shared" si="3"/>
        <v>105</v>
      </c>
    </row>
    <row r="53" spans="2:18" ht="19.899999999999999" customHeight="1" x14ac:dyDescent="0.2">
      <c r="B53" s="17"/>
      <c r="C53" s="14">
        <v>19</v>
      </c>
      <c r="E53" s="14">
        <v>28100</v>
      </c>
      <c r="J53" s="17"/>
      <c r="K53" s="14">
        <v>19</v>
      </c>
      <c r="L53" s="15">
        <v>7260</v>
      </c>
      <c r="M53" s="3">
        <v>0.1</v>
      </c>
      <c r="N53" s="2">
        <v>3.6</v>
      </c>
      <c r="O53" s="2">
        <f t="shared" si="1"/>
        <v>36</v>
      </c>
      <c r="P53" s="2">
        <f t="shared" si="0"/>
        <v>0.36000000000000004</v>
      </c>
      <c r="Q53" s="2">
        <f t="shared" si="2"/>
        <v>0.11074166666666667</v>
      </c>
      <c r="R53" s="14">
        <f t="shared" si="3"/>
        <v>111</v>
      </c>
    </row>
    <row r="54" spans="2:18" ht="19.899999999999999" customHeight="1" x14ac:dyDescent="0.2">
      <c r="B54" s="17"/>
      <c r="C54" s="14">
        <v>20</v>
      </c>
      <c r="E54" s="14">
        <v>28100</v>
      </c>
      <c r="J54" s="17"/>
      <c r="K54" s="14">
        <v>20</v>
      </c>
      <c r="L54" s="15">
        <v>7220</v>
      </c>
      <c r="M54" s="3">
        <v>0.1</v>
      </c>
      <c r="N54" s="2">
        <v>3.5949999999999998</v>
      </c>
      <c r="O54" s="2">
        <f t="shared" si="1"/>
        <v>35.949999999999996</v>
      </c>
      <c r="P54" s="2">
        <f t="shared" si="0"/>
        <v>0.35949999999999999</v>
      </c>
      <c r="Q54" s="2">
        <f t="shared" si="2"/>
        <v>0.11673750000000001</v>
      </c>
      <c r="R54" s="14">
        <f t="shared" si="3"/>
        <v>117</v>
      </c>
    </row>
    <row r="55" spans="2:18" ht="19.899999999999999" customHeight="1" x14ac:dyDescent="0.2">
      <c r="B55" s="17"/>
      <c r="C55" s="14">
        <v>21</v>
      </c>
      <c r="E55" s="14">
        <v>28100</v>
      </c>
      <c r="J55" s="17"/>
      <c r="K55" s="14">
        <v>21</v>
      </c>
      <c r="L55" s="15">
        <v>7180</v>
      </c>
      <c r="M55" s="3">
        <v>0.1</v>
      </c>
      <c r="N55" s="2">
        <v>3.5999999999999996</v>
      </c>
      <c r="O55" s="2">
        <f t="shared" si="1"/>
        <v>35.999999999999993</v>
      </c>
      <c r="P55" s="2">
        <f t="shared" si="0"/>
        <v>0.36</v>
      </c>
      <c r="Q55" s="2">
        <f t="shared" si="2"/>
        <v>0.12273333333333335</v>
      </c>
      <c r="R55" s="14">
        <f t="shared" si="3"/>
        <v>123</v>
      </c>
    </row>
    <row r="56" spans="2:18" ht="19.899999999999999" customHeight="1" x14ac:dyDescent="0.2">
      <c r="B56" s="17"/>
      <c r="C56" s="14">
        <v>22</v>
      </c>
      <c r="E56" s="14">
        <v>28100</v>
      </c>
      <c r="J56" s="17"/>
      <c r="K56" s="14">
        <v>22</v>
      </c>
      <c r="L56" s="15">
        <v>7140</v>
      </c>
      <c r="M56" s="3">
        <v>0.1</v>
      </c>
      <c r="N56" s="2">
        <v>3.59</v>
      </c>
      <c r="O56" s="2">
        <f t="shared" si="1"/>
        <v>35.9</v>
      </c>
      <c r="P56" s="2">
        <f t="shared" si="0"/>
        <v>0.35899999999999999</v>
      </c>
      <c r="Q56" s="2">
        <f t="shared" si="2"/>
        <v>0.12872500000000001</v>
      </c>
      <c r="R56" s="14">
        <f t="shared" si="3"/>
        <v>129</v>
      </c>
    </row>
    <row r="57" spans="2:18" ht="19.899999999999999" customHeight="1" x14ac:dyDescent="0.2">
      <c r="B57" s="17"/>
      <c r="C57" s="14">
        <v>23</v>
      </c>
      <c r="E57" s="14">
        <v>28100</v>
      </c>
      <c r="J57" s="17"/>
      <c r="K57" s="14">
        <v>23</v>
      </c>
      <c r="L57" s="15">
        <v>7100</v>
      </c>
      <c r="M57" s="3">
        <v>0.1</v>
      </c>
      <c r="N57" s="2">
        <v>3.605</v>
      </c>
      <c r="O57" s="2">
        <f t="shared" si="1"/>
        <v>36.049999999999997</v>
      </c>
      <c r="P57" s="2">
        <f t="shared" si="0"/>
        <v>0.36050000000000004</v>
      </c>
      <c r="Q57" s="2">
        <f t="shared" si="2"/>
        <v>0.13472083333333335</v>
      </c>
      <c r="R57" s="14">
        <f t="shared" si="3"/>
        <v>135</v>
      </c>
    </row>
    <row r="58" spans="2:18" ht="19.899999999999999" customHeight="1" x14ac:dyDescent="0.2">
      <c r="B58" s="17"/>
      <c r="C58" s="14">
        <v>24</v>
      </c>
      <c r="E58" s="14">
        <v>28100</v>
      </c>
      <c r="J58" s="17"/>
      <c r="K58" s="14">
        <v>24</v>
      </c>
      <c r="L58" s="15">
        <v>7060</v>
      </c>
      <c r="M58" s="3">
        <v>0.1</v>
      </c>
      <c r="N58" s="2">
        <v>3.5949999999999998</v>
      </c>
      <c r="O58" s="2">
        <f t="shared" si="1"/>
        <v>35.949999999999996</v>
      </c>
      <c r="P58" s="2">
        <f t="shared" si="0"/>
        <v>0.35949999999999999</v>
      </c>
      <c r="Q58" s="2">
        <f t="shared" si="2"/>
        <v>0.14072083333333335</v>
      </c>
      <c r="R58" s="14">
        <f t="shared" si="3"/>
        <v>141</v>
      </c>
    </row>
    <row r="59" spans="2:18" ht="19.899999999999999" customHeight="1" x14ac:dyDescent="0.2">
      <c r="B59" s="17"/>
      <c r="C59" s="14">
        <v>25</v>
      </c>
      <c r="E59" s="14">
        <v>28100</v>
      </c>
      <c r="J59" s="17"/>
      <c r="K59" s="14">
        <v>25</v>
      </c>
      <c r="L59" s="15">
        <v>7010</v>
      </c>
      <c r="M59" s="3">
        <v>0.1</v>
      </c>
      <c r="N59" s="2">
        <v>3.605</v>
      </c>
      <c r="O59" s="2">
        <f t="shared" si="1"/>
        <v>36.049999999999997</v>
      </c>
      <c r="P59" s="2">
        <f t="shared" si="0"/>
        <v>0.36050000000000004</v>
      </c>
      <c r="Q59" s="2">
        <f t="shared" si="2"/>
        <v>0.14672083333333336</v>
      </c>
      <c r="R59" s="14">
        <f t="shared" si="3"/>
        <v>147</v>
      </c>
    </row>
    <row r="60" spans="2:18" ht="19.899999999999999" customHeight="1" x14ac:dyDescent="0.2">
      <c r="B60" s="17"/>
      <c r="C60" s="14">
        <v>26</v>
      </c>
      <c r="E60" s="14">
        <v>28100</v>
      </c>
      <c r="J60" s="17"/>
      <c r="K60" s="14">
        <v>26</v>
      </c>
      <c r="L60" s="15">
        <v>6980</v>
      </c>
      <c r="M60" s="3">
        <v>0.1</v>
      </c>
      <c r="N60" s="2">
        <v>3.6</v>
      </c>
      <c r="O60" s="2">
        <f t="shared" si="1"/>
        <v>36</v>
      </c>
      <c r="P60" s="2">
        <f t="shared" si="0"/>
        <v>0.36000000000000004</v>
      </c>
      <c r="Q60" s="2">
        <f t="shared" si="2"/>
        <v>0.15272500000000003</v>
      </c>
      <c r="R60" s="14">
        <f t="shared" si="3"/>
        <v>153</v>
      </c>
    </row>
    <row r="61" spans="2:18" ht="19.899999999999999" customHeight="1" x14ac:dyDescent="0.2">
      <c r="B61" s="17"/>
      <c r="C61" s="14">
        <v>27</v>
      </c>
      <c r="E61" s="14">
        <v>28100</v>
      </c>
      <c r="J61" s="17"/>
      <c r="K61" s="14">
        <v>27</v>
      </c>
      <c r="L61" s="15">
        <v>6940</v>
      </c>
      <c r="M61" s="3">
        <v>0.1</v>
      </c>
      <c r="N61" s="2">
        <v>3.605</v>
      </c>
      <c r="O61" s="2">
        <f t="shared" si="1"/>
        <v>36.049999999999997</v>
      </c>
      <c r="P61" s="2">
        <f t="shared" si="0"/>
        <v>0.36050000000000004</v>
      </c>
      <c r="Q61" s="2">
        <f t="shared" si="2"/>
        <v>0.1587291666666667</v>
      </c>
      <c r="R61" s="14">
        <f t="shared" si="3"/>
        <v>159</v>
      </c>
    </row>
    <row r="62" spans="2:18" ht="19.899999999999999" customHeight="1" x14ac:dyDescent="0.2">
      <c r="B62" s="17"/>
      <c r="C62" s="14">
        <v>28</v>
      </c>
      <c r="E62" s="14">
        <v>28200</v>
      </c>
      <c r="J62" s="17"/>
      <c r="K62" s="14">
        <v>28</v>
      </c>
      <c r="L62" s="15">
        <v>6900</v>
      </c>
      <c r="M62" s="3">
        <v>0.1</v>
      </c>
      <c r="N62" s="2">
        <v>3.605</v>
      </c>
      <c r="O62" s="2">
        <f t="shared" si="1"/>
        <v>36.049999999999997</v>
      </c>
      <c r="P62" s="2">
        <f t="shared" si="0"/>
        <v>0.36050000000000004</v>
      </c>
      <c r="Q62" s="2">
        <f t="shared" si="2"/>
        <v>0.16473750000000004</v>
      </c>
      <c r="R62" s="14">
        <f t="shared" si="3"/>
        <v>165</v>
      </c>
    </row>
    <row r="63" spans="2:18" ht="19.899999999999999" customHeight="1" x14ac:dyDescent="0.2">
      <c r="B63" s="17"/>
      <c r="C63" s="14">
        <v>29</v>
      </c>
      <c r="E63" s="14">
        <v>28200</v>
      </c>
      <c r="J63" s="17"/>
      <c r="K63" s="14">
        <v>29</v>
      </c>
      <c r="L63" s="15">
        <v>6860</v>
      </c>
      <c r="M63" s="3">
        <v>0.1</v>
      </c>
      <c r="N63" s="2">
        <v>3.5933333333333333</v>
      </c>
      <c r="O63" s="2">
        <f t="shared" si="1"/>
        <v>35.93333333333333</v>
      </c>
      <c r="P63" s="2">
        <f t="shared" si="0"/>
        <v>0.35933333333333334</v>
      </c>
      <c r="Q63" s="2">
        <f t="shared" si="2"/>
        <v>0.17073611111111114</v>
      </c>
      <c r="R63" s="14">
        <f t="shared" si="3"/>
        <v>171</v>
      </c>
    </row>
    <row r="64" spans="2:18" ht="19.899999999999999" customHeight="1" x14ac:dyDescent="0.2">
      <c r="B64" s="17"/>
      <c r="C64" s="14">
        <v>30</v>
      </c>
      <c r="E64" s="14">
        <v>28200</v>
      </c>
      <c r="J64" s="17"/>
      <c r="K64" s="14">
        <v>30</v>
      </c>
      <c r="L64" s="15">
        <v>6820</v>
      </c>
      <c r="M64" s="3">
        <v>0.1</v>
      </c>
      <c r="N64" s="2">
        <v>3.5999999999999996</v>
      </c>
      <c r="O64" s="2">
        <f t="shared" si="1"/>
        <v>35.999999999999993</v>
      </c>
      <c r="P64" s="2">
        <f t="shared" si="0"/>
        <v>0.36</v>
      </c>
      <c r="Q64" s="2">
        <f t="shared" si="2"/>
        <v>0.17673055555555559</v>
      </c>
      <c r="R64" s="14">
        <f t="shared" si="3"/>
        <v>177</v>
      </c>
    </row>
    <row r="65" spans="2:18" ht="19.899999999999999" customHeight="1" x14ac:dyDescent="0.2">
      <c r="B65" s="17"/>
      <c r="C65" s="14">
        <v>31</v>
      </c>
      <c r="E65" s="14">
        <v>28200</v>
      </c>
      <c r="J65" s="17"/>
      <c r="K65" s="14">
        <v>31</v>
      </c>
      <c r="L65" s="15">
        <v>6780</v>
      </c>
      <c r="M65" s="3">
        <v>0.1</v>
      </c>
      <c r="N65" s="2">
        <v>3.5949999999999998</v>
      </c>
      <c r="O65" s="2">
        <f t="shared" si="1"/>
        <v>35.949999999999996</v>
      </c>
      <c r="P65" s="2">
        <f t="shared" si="0"/>
        <v>0.35949999999999999</v>
      </c>
      <c r="Q65" s="2">
        <f t="shared" si="2"/>
        <v>0.18272638888888892</v>
      </c>
      <c r="R65" s="14">
        <f t="shared" si="3"/>
        <v>183</v>
      </c>
    </row>
    <row r="66" spans="2:18" ht="19.899999999999999" customHeight="1" x14ac:dyDescent="0.2">
      <c r="B66" s="17"/>
      <c r="C66" s="14">
        <v>32</v>
      </c>
      <c r="E66" s="14">
        <v>28200</v>
      </c>
      <c r="J66" s="17"/>
      <c r="K66" s="14">
        <v>32</v>
      </c>
      <c r="L66" s="15">
        <v>6750</v>
      </c>
      <c r="M66" s="3">
        <v>0.1</v>
      </c>
      <c r="N66" s="2">
        <v>3.605</v>
      </c>
      <c r="O66" s="2">
        <f t="shared" si="1"/>
        <v>36.049999999999997</v>
      </c>
      <c r="P66" s="2">
        <f t="shared" si="0"/>
        <v>0.36050000000000004</v>
      </c>
      <c r="Q66" s="2">
        <f t="shared" si="2"/>
        <v>0.18872638888888893</v>
      </c>
      <c r="R66" s="14">
        <f t="shared" si="3"/>
        <v>189</v>
      </c>
    </row>
    <row r="67" spans="2:18" ht="19.899999999999999" customHeight="1" x14ac:dyDescent="0.2">
      <c r="B67" s="17"/>
      <c r="C67" s="14">
        <v>33</v>
      </c>
      <c r="E67" s="14">
        <v>28200</v>
      </c>
      <c r="J67" s="17"/>
      <c r="K67" s="14">
        <v>33</v>
      </c>
      <c r="L67" s="15">
        <v>6700</v>
      </c>
      <c r="M67" s="3">
        <v>0.1</v>
      </c>
      <c r="N67" s="2">
        <v>3.6</v>
      </c>
      <c r="O67" s="2">
        <f t="shared" si="1"/>
        <v>36</v>
      </c>
      <c r="P67" s="2">
        <f t="shared" si="0"/>
        <v>0.36000000000000004</v>
      </c>
      <c r="Q67" s="2">
        <f t="shared" si="2"/>
        <v>0.1947305555555556</v>
      </c>
      <c r="R67" s="14">
        <f t="shared" si="3"/>
        <v>195</v>
      </c>
    </row>
    <row r="68" spans="2:18" ht="19.899999999999999" customHeight="1" x14ac:dyDescent="0.2">
      <c r="B68" s="17"/>
      <c r="C68" s="14">
        <v>34</v>
      </c>
      <c r="E68" s="14">
        <v>28200</v>
      </c>
      <c r="J68" s="17"/>
      <c r="K68" s="14">
        <v>34</v>
      </c>
      <c r="L68" s="15">
        <v>6670</v>
      </c>
      <c r="M68" s="3">
        <v>0.1</v>
      </c>
      <c r="N68" s="2">
        <v>3.61</v>
      </c>
      <c r="O68" s="2">
        <f t="shared" si="1"/>
        <v>36.099999999999994</v>
      </c>
      <c r="P68" s="2">
        <f t="shared" si="0"/>
        <v>0.36099999999999999</v>
      </c>
      <c r="Q68" s="2">
        <f t="shared" si="2"/>
        <v>0.20073888888888894</v>
      </c>
      <c r="R68" s="14">
        <f t="shared" si="3"/>
        <v>201</v>
      </c>
    </row>
    <row r="69" spans="2:18" ht="19.899999999999999" customHeight="1" x14ac:dyDescent="0.2">
      <c r="B69" s="17"/>
      <c r="C69" s="14">
        <v>35</v>
      </c>
      <c r="E69" s="14">
        <v>28300</v>
      </c>
      <c r="J69" s="17"/>
      <c r="K69" s="14">
        <v>35</v>
      </c>
      <c r="L69" s="15">
        <v>6620</v>
      </c>
      <c r="M69" s="3">
        <v>0.1</v>
      </c>
      <c r="N69" s="2">
        <v>3.605</v>
      </c>
      <c r="O69" s="2">
        <f t="shared" si="1"/>
        <v>36.049999999999997</v>
      </c>
      <c r="P69" s="2">
        <f t="shared" si="0"/>
        <v>0.36050000000000004</v>
      </c>
      <c r="Q69" s="2">
        <f t="shared" si="2"/>
        <v>0.20675138888888894</v>
      </c>
      <c r="R69" s="14">
        <f t="shared" si="3"/>
        <v>207</v>
      </c>
    </row>
    <row r="70" spans="2:18" ht="19.899999999999999" customHeight="1" x14ac:dyDescent="0.2">
      <c r="B70" s="17"/>
      <c r="C70" s="14">
        <v>36</v>
      </c>
      <c r="E70" s="14">
        <v>28200</v>
      </c>
      <c r="J70" s="17"/>
      <c r="K70" s="14">
        <v>36</v>
      </c>
      <c r="L70" s="15">
        <v>6570</v>
      </c>
      <c r="M70" s="3">
        <v>0.1</v>
      </c>
      <c r="N70" s="2">
        <v>3.6</v>
      </c>
      <c r="O70" s="2">
        <f t="shared" si="1"/>
        <v>36</v>
      </c>
      <c r="P70" s="2">
        <f t="shared" si="0"/>
        <v>0.36000000000000004</v>
      </c>
      <c r="Q70" s="2">
        <f t="shared" si="2"/>
        <v>0.21275555555555561</v>
      </c>
      <c r="R70" s="14">
        <f t="shared" si="3"/>
        <v>213</v>
      </c>
    </row>
    <row r="71" spans="2:18" ht="19.899999999999999" customHeight="1" x14ac:dyDescent="0.2">
      <c r="B71" s="17"/>
      <c r="C71" s="14">
        <v>37</v>
      </c>
      <c r="E71" s="14">
        <v>28300</v>
      </c>
      <c r="J71" s="17"/>
      <c r="K71" s="14">
        <v>37</v>
      </c>
      <c r="L71" s="15">
        <v>6540</v>
      </c>
      <c r="M71" s="3">
        <v>0.1</v>
      </c>
      <c r="N71" s="2">
        <v>3.6150000000000002</v>
      </c>
      <c r="O71" s="2">
        <f t="shared" si="1"/>
        <v>36.15</v>
      </c>
      <c r="P71" s="2">
        <f t="shared" si="0"/>
        <v>0.36150000000000004</v>
      </c>
      <c r="Q71" s="2">
        <f t="shared" si="2"/>
        <v>0.21876805555555562</v>
      </c>
      <c r="R71" s="14">
        <f t="shared" si="3"/>
        <v>219</v>
      </c>
    </row>
    <row r="72" spans="2:18" ht="19.899999999999999" customHeight="1" x14ac:dyDescent="0.2">
      <c r="B72" s="17"/>
      <c r="C72" s="14">
        <v>38</v>
      </c>
      <c r="E72" s="14">
        <v>28200</v>
      </c>
      <c r="J72" s="17"/>
      <c r="K72" s="14">
        <v>38</v>
      </c>
      <c r="L72" s="15">
        <v>6510</v>
      </c>
      <c r="M72" s="3">
        <v>0.1</v>
      </c>
      <c r="N72" s="2">
        <v>3.605</v>
      </c>
      <c r="O72" s="2">
        <f t="shared" si="1"/>
        <v>36.049999999999997</v>
      </c>
      <c r="P72" s="2">
        <f t="shared" si="0"/>
        <v>0.36050000000000004</v>
      </c>
      <c r="Q72" s="2">
        <f t="shared" si="2"/>
        <v>0.22478472222222229</v>
      </c>
      <c r="R72" s="14">
        <f t="shared" si="3"/>
        <v>225</v>
      </c>
    </row>
    <row r="73" spans="2:18" ht="19.899999999999999" customHeight="1" x14ac:dyDescent="0.2">
      <c r="B73" s="17"/>
      <c r="C73" s="14">
        <v>39</v>
      </c>
      <c r="E73" s="14">
        <v>28300</v>
      </c>
      <c r="J73" s="17"/>
      <c r="K73" s="14">
        <v>39</v>
      </c>
      <c r="L73" s="15">
        <v>6460</v>
      </c>
      <c r="M73" s="3">
        <v>0.1</v>
      </c>
      <c r="N73" s="2">
        <v>3.62</v>
      </c>
      <c r="O73" s="2">
        <f t="shared" si="1"/>
        <v>36.199999999999996</v>
      </c>
      <c r="P73" s="2">
        <f t="shared" si="0"/>
        <v>0.36200000000000004</v>
      </c>
      <c r="Q73" s="2">
        <f t="shared" si="2"/>
        <v>0.23080555555555562</v>
      </c>
      <c r="R73" s="14">
        <f t="shared" si="3"/>
        <v>231</v>
      </c>
    </row>
    <row r="74" spans="2:18" ht="19.899999999999999" customHeight="1" x14ac:dyDescent="0.2">
      <c r="B74" s="17"/>
      <c r="C74" s="14">
        <v>40</v>
      </c>
      <c r="E74" s="14">
        <v>28200</v>
      </c>
      <c r="J74" s="17"/>
      <c r="K74" s="14">
        <v>40</v>
      </c>
      <c r="L74" s="15">
        <v>6430</v>
      </c>
      <c r="M74" s="3">
        <v>0.1</v>
      </c>
      <c r="N74" s="2">
        <v>3.6150000000000002</v>
      </c>
      <c r="O74" s="2">
        <f t="shared" si="1"/>
        <v>36.15</v>
      </c>
      <c r="P74" s="2">
        <f t="shared" si="0"/>
        <v>0.36150000000000004</v>
      </c>
      <c r="Q74" s="2">
        <f t="shared" si="2"/>
        <v>0.23683472222222229</v>
      </c>
      <c r="R74" s="14">
        <f t="shared" si="3"/>
        <v>237</v>
      </c>
    </row>
    <row r="75" spans="2:18" ht="19.899999999999999" customHeight="1" x14ac:dyDescent="0.2">
      <c r="B75" s="17"/>
      <c r="C75" s="14">
        <v>41</v>
      </c>
      <c r="E75" s="14">
        <v>28300</v>
      </c>
      <c r="J75" s="17"/>
      <c r="K75" s="14">
        <v>41</v>
      </c>
      <c r="L75" s="15">
        <v>6390</v>
      </c>
      <c r="M75" s="3">
        <v>0.1</v>
      </c>
      <c r="N75" s="2">
        <v>3.62</v>
      </c>
      <c r="O75" s="2">
        <f t="shared" si="1"/>
        <v>36.199999999999996</v>
      </c>
      <c r="P75" s="2">
        <f t="shared" si="0"/>
        <v>0.36200000000000004</v>
      </c>
      <c r="Q75" s="2">
        <f t="shared" si="2"/>
        <v>0.24286388888888896</v>
      </c>
      <c r="R75" s="14">
        <f t="shared" si="3"/>
        <v>243</v>
      </c>
    </row>
    <row r="76" spans="2:18" ht="19.899999999999999" customHeight="1" x14ac:dyDescent="0.2">
      <c r="B76" s="17"/>
      <c r="C76" s="14">
        <v>42</v>
      </c>
      <c r="E76" s="14">
        <v>28300</v>
      </c>
      <c r="J76" s="17"/>
      <c r="K76" s="14">
        <v>42</v>
      </c>
      <c r="L76" s="15">
        <v>6350</v>
      </c>
      <c r="M76" s="3">
        <v>0.1</v>
      </c>
      <c r="N76" s="2">
        <v>3.625</v>
      </c>
      <c r="O76" s="2">
        <f t="shared" si="1"/>
        <v>36.25</v>
      </c>
      <c r="P76" s="2">
        <f t="shared" si="0"/>
        <v>0.36250000000000004</v>
      </c>
      <c r="Q76" s="2">
        <f t="shared" si="2"/>
        <v>0.24890138888888896</v>
      </c>
      <c r="R76" s="14">
        <f t="shared" si="3"/>
        <v>249</v>
      </c>
    </row>
    <row r="77" spans="2:18" ht="19.899999999999999" customHeight="1" x14ac:dyDescent="0.2">
      <c r="B77" s="17"/>
      <c r="C77" s="14">
        <v>43</v>
      </c>
      <c r="E77" s="14">
        <v>28300</v>
      </c>
      <c r="J77" s="17"/>
      <c r="K77" s="14">
        <v>43</v>
      </c>
      <c r="L77" s="15">
        <v>6300</v>
      </c>
      <c r="M77" s="3">
        <v>0.1</v>
      </c>
      <c r="N77" s="2">
        <v>3.625</v>
      </c>
      <c r="O77" s="2">
        <f t="shared" si="1"/>
        <v>36.25</v>
      </c>
      <c r="P77" s="2">
        <f t="shared" si="0"/>
        <v>0.36250000000000004</v>
      </c>
      <c r="Q77" s="2">
        <f t="shared" si="2"/>
        <v>0.25494305555555563</v>
      </c>
      <c r="R77" s="14">
        <f t="shared" si="3"/>
        <v>255</v>
      </c>
    </row>
    <row r="78" spans="2:18" ht="19.899999999999999" customHeight="1" x14ac:dyDescent="0.2">
      <c r="B78" s="17"/>
      <c r="C78" s="14">
        <v>44</v>
      </c>
      <c r="E78" s="14">
        <v>28300</v>
      </c>
      <c r="J78" s="17"/>
      <c r="K78" s="14">
        <v>44</v>
      </c>
      <c r="L78" s="15">
        <v>6280</v>
      </c>
      <c r="M78" s="3">
        <v>0.1</v>
      </c>
      <c r="N78" s="2">
        <v>3.61</v>
      </c>
      <c r="O78" s="2">
        <f t="shared" si="1"/>
        <v>36.099999999999994</v>
      </c>
      <c r="P78" s="2">
        <f t="shared" si="0"/>
        <v>0.36099999999999999</v>
      </c>
      <c r="Q78" s="2">
        <f t="shared" si="2"/>
        <v>0.26097222222222227</v>
      </c>
      <c r="R78" s="14">
        <f t="shared" si="3"/>
        <v>261</v>
      </c>
    </row>
    <row r="79" spans="2:18" ht="19.899999999999999" customHeight="1" x14ac:dyDescent="0.2">
      <c r="B79" s="17"/>
      <c r="C79" s="14">
        <v>45</v>
      </c>
      <c r="E79" s="14">
        <v>28300</v>
      </c>
      <c r="J79" s="17"/>
      <c r="K79" s="14">
        <v>45</v>
      </c>
      <c r="L79" s="15">
        <v>6250</v>
      </c>
      <c r="M79" s="3">
        <v>0.1</v>
      </c>
      <c r="N79" s="2">
        <v>3.63</v>
      </c>
      <c r="O79" s="2">
        <f t="shared" si="1"/>
        <v>36.299999999999997</v>
      </c>
      <c r="P79" s="2">
        <f t="shared" si="0"/>
        <v>0.36299999999999999</v>
      </c>
      <c r="Q79" s="2">
        <f t="shared" si="2"/>
        <v>0.26700555555555561</v>
      </c>
      <c r="R79" s="14">
        <f t="shared" si="3"/>
        <v>267</v>
      </c>
    </row>
    <row r="80" spans="2:18" ht="19.899999999999999" customHeight="1" x14ac:dyDescent="0.2">
      <c r="B80" s="17"/>
      <c r="C80" s="14">
        <v>46</v>
      </c>
      <c r="E80" s="14">
        <v>28300</v>
      </c>
      <c r="J80" s="17"/>
      <c r="K80" s="14">
        <v>46</v>
      </c>
      <c r="L80" s="15">
        <v>6210</v>
      </c>
      <c r="M80" s="3">
        <v>0.1</v>
      </c>
      <c r="N80" s="2">
        <v>3.625</v>
      </c>
      <c r="O80" s="2">
        <f t="shared" si="1"/>
        <v>36.25</v>
      </c>
      <c r="P80" s="2">
        <f t="shared" si="0"/>
        <v>0.36250000000000004</v>
      </c>
      <c r="Q80" s="2">
        <f t="shared" si="2"/>
        <v>0.27305138888888891</v>
      </c>
      <c r="R80" s="14">
        <f t="shared" si="3"/>
        <v>273</v>
      </c>
    </row>
    <row r="81" spans="2:18" ht="19.899999999999999" customHeight="1" x14ac:dyDescent="0.2">
      <c r="B81" s="17"/>
      <c r="C81" s="14">
        <v>47</v>
      </c>
      <c r="E81" s="14">
        <v>28300</v>
      </c>
      <c r="J81" s="17"/>
      <c r="K81" s="14">
        <v>47</v>
      </c>
      <c r="L81" s="15">
        <v>6170</v>
      </c>
      <c r="M81" s="3">
        <v>0.1</v>
      </c>
      <c r="N81" s="2">
        <v>3.62</v>
      </c>
      <c r="O81" s="2">
        <f t="shared" si="1"/>
        <v>36.199999999999996</v>
      </c>
      <c r="P81" s="2">
        <f t="shared" si="0"/>
        <v>0.36200000000000004</v>
      </c>
      <c r="Q81" s="2">
        <f t="shared" si="2"/>
        <v>0.27908888888888894</v>
      </c>
      <c r="R81" s="14">
        <f t="shared" si="3"/>
        <v>279</v>
      </c>
    </row>
    <row r="82" spans="2:18" ht="19.899999999999999" customHeight="1" x14ac:dyDescent="0.2">
      <c r="B82" s="17"/>
      <c r="C82" s="14">
        <v>48</v>
      </c>
      <c r="E82" s="14">
        <v>28300</v>
      </c>
      <c r="J82" s="17"/>
      <c r="K82" s="14">
        <v>48</v>
      </c>
      <c r="L82" s="15">
        <v>6130</v>
      </c>
      <c r="M82" s="3">
        <v>0.1</v>
      </c>
      <c r="N82" s="2">
        <v>3.6349999999999998</v>
      </c>
      <c r="O82" s="2">
        <f t="shared" si="1"/>
        <v>36.349999999999994</v>
      </c>
      <c r="P82" s="2">
        <f t="shared" si="0"/>
        <v>0.36349999999999999</v>
      </c>
      <c r="Q82" s="2">
        <f t="shared" si="2"/>
        <v>0.28513472222222225</v>
      </c>
      <c r="R82" s="14">
        <f t="shared" si="3"/>
        <v>285</v>
      </c>
    </row>
    <row r="83" spans="2:18" ht="19.899999999999999" customHeight="1" x14ac:dyDescent="0.2">
      <c r="B83" s="17"/>
      <c r="C83" s="14">
        <v>49</v>
      </c>
      <c r="E83" s="14">
        <v>28400</v>
      </c>
      <c r="J83" s="17"/>
      <c r="K83" s="14">
        <v>49</v>
      </c>
      <c r="L83" s="15">
        <v>6110</v>
      </c>
      <c r="M83" s="3">
        <v>0.1</v>
      </c>
      <c r="N83" s="2">
        <v>3.62</v>
      </c>
      <c r="O83" s="2">
        <f t="shared" si="1"/>
        <v>36.199999999999996</v>
      </c>
      <c r="P83" s="2">
        <f t="shared" si="0"/>
        <v>0.36200000000000004</v>
      </c>
      <c r="Q83" s="2">
        <f t="shared" si="2"/>
        <v>0.29118055555555555</v>
      </c>
      <c r="R83" s="14">
        <f t="shared" si="3"/>
        <v>291</v>
      </c>
    </row>
    <row r="84" spans="2:18" ht="19.899999999999999" customHeight="1" x14ac:dyDescent="0.2">
      <c r="B84" s="17"/>
      <c r="C84" s="14">
        <v>50</v>
      </c>
      <c r="E84" s="14">
        <v>28400</v>
      </c>
      <c r="J84" s="17"/>
      <c r="K84" s="14">
        <v>50</v>
      </c>
      <c r="L84" s="15">
        <v>6060</v>
      </c>
      <c r="M84" s="3">
        <v>0.1</v>
      </c>
      <c r="N84" s="2">
        <v>3.63</v>
      </c>
      <c r="O84" s="2">
        <f t="shared" si="1"/>
        <v>36.299999999999997</v>
      </c>
      <c r="P84" s="2">
        <f t="shared" si="0"/>
        <v>0.36299999999999999</v>
      </c>
      <c r="Q84" s="2">
        <f t="shared" si="2"/>
        <v>0.29722222222222222</v>
      </c>
      <c r="R84" s="14">
        <f t="shared" si="3"/>
        <v>297</v>
      </c>
    </row>
    <row r="85" spans="2:18" ht="19.899999999999999" customHeight="1" x14ac:dyDescent="0.2">
      <c r="B85" s="17"/>
      <c r="C85" s="14">
        <v>51</v>
      </c>
      <c r="E85" s="14">
        <v>28400</v>
      </c>
      <c r="J85" s="17"/>
      <c r="K85" s="14">
        <v>51</v>
      </c>
      <c r="L85" s="15">
        <v>6040</v>
      </c>
      <c r="M85" s="3">
        <v>0.1</v>
      </c>
      <c r="N85" s="2">
        <v>3.63</v>
      </c>
      <c r="O85" s="2">
        <f t="shared" si="1"/>
        <v>36.299999999999997</v>
      </c>
      <c r="P85" s="2">
        <f t="shared" si="0"/>
        <v>0.36299999999999999</v>
      </c>
      <c r="Q85" s="2">
        <f t="shared" si="2"/>
        <v>0.30327222222222222</v>
      </c>
      <c r="R85" s="14">
        <f t="shared" si="3"/>
        <v>303</v>
      </c>
    </row>
    <row r="86" spans="2:18" ht="19.899999999999999" customHeight="1" x14ac:dyDescent="0.2">
      <c r="B86" s="17"/>
      <c r="C86" s="14">
        <v>52</v>
      </c>
      <c r="E86" s="14">
        <v>28400</v>
      </c>
      <c r="J86" s="17"/>
      <c r="K86" s="14">
        <v>52</v>
      </c>
      <c r="L86" s="15">
        <v>6000</v>
      </c>
      <c r="M86" s="3">
        <v>0.1</v>
      </c>
      <c r="N86" s="2">
        <v>3.6349999999999998</v>
      </c>
      <c r="O86" s="2">
        <f t="shared" si="1"/>
        <v>36.349999999999994</v>
      </c>
      <c r="P86" s="2">
        <f t="shared" si="0"/>
        <v>0.36349999999999999</v>
      </c>
      <c r="Q86" s="2">
        <f t="shared" si="2"/>
        <v>0.30932638888888886</v>
      </c>
      <c r="R86" s="14">
        <f t="shared" si="3"/>
        <v>309</v>
      </c>
    </row>
    <row r="87" spans="2:18" ht="19.899999999999999" customHeight="1" x14ac:dyDescent="0.2">
      <c r="B87" s="17"/>
      <c r="C87" s="14">
        <v>53</v>
      </c>
      <c r="E87" s="14">
        <v>28400</v>
      </c>
      <c r="J87" s="17"/>
      <c r="K87" s="14">
        <v>53</v>
      </c>
      <c r="L87" s="15">
        <v>5940</v>
      </c>
      <c r="M87" s="3">
        <v>0.1</v>
      </c>
      <c r="N87" s="2">
        <v>3.63</v>
      </c>
      <c r="O87" s="2">
        <f t="shared" si="1"/>
        <v>36.299999999999997</v>
      </c>
      <c r="P87" s="2">
        <f t="shared" si="0"/>
        <v>0.36299999999999999</v>
      </c>
      <c r="Q87" s="2">
        <f t="shared" si="2"/>
        <v>0.31538055555555555</v>
      </c>
      <c r="R87" s="14">
        <f t="shared" si="3"/>
        <v>315</v>
      </c>
    </row>
    <row r="88" spans="2:18" ht="19.899999999999999" customHeight="1" x14ac:dyDescent="0.2">
      <c r="B88" s="17"/>
      <c r="C88" s="14">
        <v>54</v>
      </c>
      <c r="E88" s="14">
        <v>28400</v>
      </c>
      <c r="J88" s="17"/>
      <c r="K88" s="14">
        <v>54</v>
      </c>
      <c r="L88" s="15">
        <v>5920</v>
      </c>
      <c r="M88" s="3">
        <v>0.1</v>
      </c>
      <c r="N88" s="2">
        <v>3.64</v>
      </c>
      <c r="O88" s="2">
        <f t="shared" si="1"/>
        <v>36.4</v>
      </c>
      <c r="P88" s="2">
        <f t="shared" si="0"/>
        <v>0.36400000000000005</v>
      </c>
      <c r="Q88" s="2">
        <f t="shared" si="2"/>
        <v>0.32143888888888889</v>
      </c>
      <c r="R88" s="14">
        <f t="shared" si="3"/>
        <v>321</v>
      </c>
    </row>
    <row r="89" spans="2:18" ht="19.899999999999999" customHeight="1" x14ac:dyDescent="0.2">
      <c r="B89" s="17"/>
      <c r="C89" s="14">
        <v>55</v>
      </c>
      <c r="E89" s="14">
        <v>28400</v>
      </c>
      <c r="J89" s="17"/>
      <c r="K89" s="14">
        <v>55</v>
      </c>
      <c r="L89" s="15">
        <v>5880</v>
      </c>
      <c r="M89" s="3">
        <v>0.1</v>
      </c>
      <c r="N89" s="2">
        <v>3.64</v>
      </c>
      <c r="O89" s="2">
        <f t="shared" si="1"/>
        <v>36.4</v>
      </c>
      <c r="P89" s="2">
        <f t="shared" si="0"/>
        <v>0.36400000000000005</v>
      </c>
      <c r="Q89" s="2">
        <f t="shared" si="2"/>
        <v>0.32750555555555555</v>
      </c>
      <c r="R89" s="14">
        <f t="shared" si="3"/>
        <v>327</v>
      </c>
    </row>
    <row r="90" spans="2:18" ht="19.899999999999999" customHeight="1" x14ac:dyDescent="0.2">
      <c r="B90" s="17"/>
      <c r="C90" s="14">
        <v>56</v>
      </c>
      <c r="E90" s="14">
        <v>28400</v>
      </c>
      <c r="J90" s="17"/>
      <c r="K90" s="14">
        <v>56</v>
      </c>
      <c r="L90" s="15">
        <v>5840</v>
      </c>
      <c r="M90" s="3">
        <v>0.1</v>
      </c>
      <c r="N90" s="2">
        <v>3.64</v>
      </c>
      <c r="O90" s="2">
        <f t="shared" si="1"/>
        <v>36.4</v>
      </c>
      <c r="P90" s="2">
        <f t="shared" si="0"/>
        <v>0.36400000000000005</v>
      </c>
      <c r="Q90" s="2">
        <f t="shared" si="2"/>
        <v>0.33357222222222221</v>
      </c>
      <c r="R90" s="14">
        <f t="shared" si="3"/>
        <v>333</v>
      </c>
    </row>
    <row r="91" spans="2:18" ht="19.899999999999999" customHeight="1" x14ac:dyDescent="0.2">
      <c r="B91" s="17"/>
      <c r="C91" s="14">
        <v>57</v>
      </c>
      <c r="E91" s="14">
        <v>28400</v>
      </c>
      <c r="J91" s="17"/>
      <c r="K91" s="14">
        <v>57</v>
      </c>
      <c r="L91" s="15">
        <v>5810</v>
      </c>
      <c r="M91" s="3">
        <v>0.1</v>
      </c>
      <c r="N91" s="2">
        <v>3.64</v>
      </c>
      <c r="O91" s="2">
        <f t="shared" si="1"/>
        <v>36.4</v>
      </c>
      <c r="P91" s="2">
        <f t="shared" si="0"/>
        <v>0.36400000000000005</v>
      </c>
      <c r="Q91" s="2">
        <f t="shared" si="2"/>
        <v>0.33963888888888888</v>
      </c>
      <c r="R91" s="14">
        <f t="shared" si="3"/>
        <v>339</v>
      </c>
    </row>
    <row r="92" spans="2:18" ht="19.899999999999999" customHeight="1" x14ac:dyDescent="0.2">
      <c r="B92" s="17"/>
      <c r="C92" s="14">
        <v>58</v>
      </c>
      <c r="E92" s="14">
        <v>28400</v>
      </c>
      <c r="J92" s="17"/>
      <c r="K92" s="14">
        <v>58</v>
      </c>
      <c r="L92" s="15">
        <v>5780</v>
      </c>
      <c r="M92" s="3">
        <v>0.1</v>
      </c>
      <c r="N92" s="2">
        <v>3.64</v>
      </c>
      <c r="O92" s="2">
        <f t="shared" si="1"/>
        <v>36.4</v>
      </c>
      <c r="P92" s="2">
        <f t="shared" si="0"/>
        <v>0.36400000000000005</v>
      </c>
      <c r="Q92" s="2">
        <f t="shared" si="2"/>
        <v>0.34570555555555554</v>
      </c>
      <c r="R92" s="14">
        <f t="shared" si="3"/>
        <v>345</v>
      </c>
    </row>
    <row r="93" spans="2:18" ht="19.899999999999999" customHeight="1" x14ac:dyDescent="0.2">
      <c r="B93" s="17"/>
      <c r="C93" s="14">
        <v>59</v>
      </c>
      <c r="E93" s="14">
        <v>28400</v>
      </c>
      <c r="J93" s="17"/>
      <c r="K93" s="14">
        <v>59</v>
      </c>
      <c r="L93" s="15">
        <v>5730</v>
      </c>
      <c r="M93" s="3">
        <v>0.1</v>
      </c>
      <c r="N93" s="2">
        <v>3.645</v>
      </c>
      <c r="O93" s="2">
        <f t="shared" si="1"/>
        <v>36.449999999999996</v>
      </c>
      <c r="P93" s="2">
        <f t="shared" si="0"/>
        <v>0.36450000000000005</v>
      </c>
      <c r="Q93" s="2">
        <f t="shared" si="2"/>
        <v>0.3517763888888889</v>
      </c>
      <c r="R93" s="14">
        <f t="shared" si="3"/>
        <v>351</v>
      </c>
    </row>
    <row r="94" spans="2:18" ht="19.899999999999999" customHeight="1" x14ac:dyDescent="0.2">
      <c r="B94" s="17"/>
      <c r="C94" s="14">
        <v>60</v>
      </c>
      <c r="E94" s="14">
        <v>28400</v>
      </c>
      <c r="J94" s="17"/>
      <c r="K94" s="14">
        <v>60</v>
      </c>
      <c r="L94" s="15">
        <v>5690</v>
      </c>
      <c r="M94" s="3">
        <v>0.1</v>
      </c>
      <c r="N94" s="2">
        <v>3.65</v>
      </c>
      <c r="O94" s="2">
        <f t="shared" si="1"/>
        <v>36.5</v>
      </c>
      <c r="P94" s="2">
        <f t="shared" si="0"/>
        <v>0.36499999999999999</v>
      </c>
      <c r="Q94" s="2">
        <f t="shared" si="2"/>
        <v>0.35785555555555559</v>
      </c>
      <c r="R94" s="14">
        <f t="shared" si="3"/>
        <v>357</v>
      </c>
    </row>
    <row r="95" spans="2:18" ht="19.899999999999999" customHeight="1" x14ac:dyDescent="0.2">
      <c r="B95" s="17"/>
      <c r="C95" s="14">
        <v>61</v>
      </c>
      <c r="E95" s="14">
        <v>28400</v>
      </c>
      <c r="J95" s="17"/>
      <c r="K95" s="14">
        <v>61</v>
      </c>
      <c r="L95" s="15">
        <v>5670</v>
      </c>
      <c r="M95" s="3">
        <v>0.1</v>
      </c>
      <c r="N95" s="2">
        <v>3.64</v>
      </c>
      <c r="O95" s="2">
        <f t="shared" si="1"/>
        <v>36.4</v>
      </c>
      <c r="P95" s="2">
        <f t="shared" si="0"/>
        <v>0.36400000000000005</v>
      </c>
      <c r="Q95" s="2">
        <f t="shared" si="2"/>
        <v>0.36393055555555559</v>
      </c>
      <c r="R95" s="14">
        <f t="shared" si="3"/>
        <v>363</v>
      </c>
    </row>
    <row r="96" spans="2:18" ht="19.899999999999999" customHeight="1" x14ac:dyDescent="0.2">
      <c r="B96" s="17"/>
      <c r="C96" s="14">
        <v>62</v>
      </c>
      <c r="E96" s="14">
        <v>28400</v>
      </c>
      <c r="J96" s="17"/>
      <c r="K96" s="14">
        <v>62</v>
      </c>
      <c r="L96" s="15">
        <v>5620</v>
      </c>
      <c r="M96" s="3">
        <v>0.1</v>
      </c>
      <c r="N96" s="2">
        <v>3.64</v>
      </c>
      <c r="O96" s="2">
        <f t="shared" si="1"/>
        <v>36.4</v>
      </c>
      <c r="P96" s="2">
        <f t="shared" si="0"/>
        <v>0.36400000000000005</v>
      </c>
      <c r="Q96" s="2">
        <f t="shared" si="2"/>
        <v>0.36999722222222226</v>
      </c>
      <c r="R96" s="14">
        <f t="shared" si="3"/>
        <v>369</v>
      </c>
    </row>
    <row r="97" spans="2:18" ht="19.899999999999999" customHeight="1" x14ac:dyDescent="0.2">
      <c r="B97" s="17"/>
      <c r="C97" s="14">
        <v>63</v>
      </c>
      <c r="E97" s="14">
        <v>28400</v>
      </c>
      <c r="J97" s="17"/>
      <c r="K97" s="14">
        <v>63</v>
      </c>
      <c r="L97" s="15">
        <v>5580</v>
      </c>
      <c r="M97" s="3">
        <v>0.1</v>
      </c>
      <c r="N97" s="2">
        <v>3.66</v>
      </c>
      <c r="O97" s="2">
        <f t="shared" si="1"/>
        <v>36.6</v>
      </c>
      <c r="P97" s="2">
        <f t="shared" si="0"/>
        <v>0.36600000000000005</v>
      </c>
      <c r="Q97" s="2">
        <f t="shared" si="2"/>
        <v>0.37608055555555558</v>
      </c>
      <c r="R97" s="14">
        <f t="shared" si="3"/>
        <v>375</v>
      </c>
    </row>
    <row r="98" spans="2:18" ht="19.899999999999999" customHeight="1" x14ac:dyDescent="0.2">
      <c r="B98" s="17"/>
      <c r="C98" s="14">
        <v>64</v>
      </c>
      <c r="E98" s="14">
        <v>28400</v>
      </c>
      <c r="J98" s="17"/>
      <c r="K98" s="14">
        <v>64</v>
      </c>
      <c r="L98" s="15">
        <v>5550</v>
      </c>
      <c r="M98" s="3">
        <v>0.1</v>
      </c>
      <c r="N98" s="2">
        <v>3.65</v>
      </c>
      <c r="O98" s="2">
        <f t="shared" si="1"/>
        <v>36.5</v>
      </c>
      <c r="P98" s="2">
        <f t="shared" ref="P98:P161" si="4">M98*N98</f>
        <v>0.36499999999999999</v>
      </c>
      <c r="Q98" s="2">
        <f t="shared" si="2"/>
        <v>0.38217222222222225</v>
      </c>
      <c r="R98" s="14">
        <f t="shared" si="3"/>
        <v>381</v>
      </c>
    </row>
    <row r="99" spans="2:18" ht="19.899999999999999" customHeight="1" x14ac:dyDescent="0.2">
      <c r="B99" s="17"/>
      <c r="C99" s="14">
        <v>65</v>
      </c>
      <c r="E99" s="14">
        <v>28400</v>
      </c>
      <c r="J99" s="17"/>
      <c r="K99" s="14">
        <v>65</v>
      </c>
      <c r="L99" s="15">
        <v>5520</v>
      </c>
      <c r="M99" s="3">
        <v>0.1</v>
      </c>
      <c r="N99" s="2">
        <v>3.65</v>
      </c>
      <c r="O99" s="2">
        <f t="shared" ref="O99:O162" si="5">N99/M99</f>
        <v>36.5</v>
      </c>
      <c r="P99" s="2">
        <f t="shared" si="4"/>
        <v>0.36499999999999999</v>
      </c>
      <c r="Q99" s="2">
        <f t="shared" ref="Q99:Q162" si="6">AVERAGE(P99,P98)*(K99-K98)/60+Q98</f>
        <v>0.38825555555555558</v>
      </c>
      <c r="R99" s="14">
        <f t="shared" ref="R99:R162" si="7">AVERAGE(M99,M98)*((K99-K98)*60)+R98</f>
        <v>387</v>
      </c>
    </row>
    <row r="100" spans="2:18" ht="19.899999999999999" customHeight="1" x14ac:dyDescent="0.2">
      <c r="B100" s="17"/>
      <c r="C100" s="14">
        <v>66</v>
      </c>
      <c r="E100" s="14">
        <v>28400</v>
      </c>
      <c r="J100" s="17"/>
      <c r="K100" s="14">
        <v>66</v>
      </c>
      <c r="L100" s="15">
        <v>5470</v>
      </c>
      <c r="M100" s="3">
        <v>0.1</v>
      </c>
      <c r="N100" s="2">
        <v>3.6550000000000002</v>
      </c>
      <c r="O100" s="2">
        <f t="shared" si="5"/>
        <v>36.549999999999997</v>
      </c>
      <c r="P100" s="2">
        <f t="shared" si="4"/>
        <v>0.36550000000000005</v>
      </c>
      <c r="Q100" s="2">
        <f t="shared" si="6"/>
        <v>0.3943430555555556</v>
      </c>
      <c r="R100" s="14">
        <f t="shared" si="7"/>
        <v>393</v>
      </c>
    </row>
    <row r="101" spans="2:18" ht="19.899999999999999" customHeight="1" x14ac:dyDescent="0.2">
      <c r="B101" s="17"/>
      <c r="C101" s="14">
        <v>67</v>
      </c>
      <c r="E101" s="14">
        <v>28500</v>
      </c>
      <c r="J101" s="17"/>
      <c r="K101" s="14">
        <v>67</v>
      </c>
      <c r="L101" s="15">
        <v>5450</v>
      </c>
      <c r="M101" s="3">
        <v>0.1</v>
      </c>
      <c r="N101" s="2">
        <v>3.67</v>
      </c>
      <c r="O101" s="2">
        <f t="shared" si="5"/>
        <v>36.699999999999996</v>
      </c>
      <c r="P101" s="2">
        <f t="shared" si="4"/>
        <v>0.36699999999999999</v>
      </c>
      <c r="Q101" s="2">
        <f t="shared" si="6"/>
        <v>0.40044722222222229</v>
      </c>
      <c r="R101" s="14">
        <f t="shared" si="7"/>
        <v>399</v>
      </c>
    </row>
    <row r="102" spans="2:18" ht="19.899999999999999" customHeight="1" x14ac:dyDescent="0.2">
      <c r="B102" s="17"/>
      <c r="C102" s="14">
        <v>68</v>
      </c>
      <c r="E102" s="14">
        <v>28500</v>
      </c>
      <c r="J102" s="17"/>
      <c r="K102" s="14">
        <v>68</v>
      </c>
      <c r="L102" s="15">
        <v>5410</v>
      </c>
      <c r="M102" s="3">
        <v>0.1</v>
      </c>
      <c r="N102" s="2">
        <v>3.665</v>
      </c>
      <c r="O102" s="2">
        <f t="shared" si="5"/>
        <v>36.65</v>
      </c>
      <c r="P102" s="2">
        <f t="shared" si="4"/>
        <v>0.36650000000000005</v>
      </c>
      <c r="Q102" s="2">
        <f t="shared" si="6"/>
        <v>0.40655972222222231</v>
      </c>
      <c r="R102" s="14">
        <f t="shared" si="7"/>
        <v>405</v>
      </c>
    </row>
    <row r="103" spans="2:18" ht="19.899999999999999" customHeight="1" x14ac:dyDescent="0.2">
      <c r="B103" s="17"/>
      <c r="C103" s="14">
        <v>69</v>
      </c>
      <c r="E103" s="14">
        <v>28500</v>
      </c>
      <c r="J103" s="17"/>
      <c r="K103" s="14">
        <v>69</v>
      </c>
      <c r="L103" s="15">
        <v>5370</v>
      </c>
      <c r="M103" s="3">
        <v>0.1</v>
      </c>
      <c r="N103" s="2">
        <v>3.67</v>
      </c>
      <c r="O103" s="2">
        <f t="shared" si="5"/>
        <v>36.699999999999996</v>
      </c>
      <c r="P103" s="2">
        <f t="shared" si="4"/>
        <v>0.36699999999999999</v>
      </c>
      <c r="Q103" s="2">
        <f t="shared" si="6"/>
        <v>0.41267222222222233</v>
      </c>
      <c r="R103" s="14">
        <f t="shared" si="7"/>
        <v>411</v>
      </c>
    </row>
    <row r="104" spans="2:18" ht="19.899999999999999" customHeight="1" x14ac:dyDescent="0.2">
      <c r="B104" s="17"/>
      <c r="C104" s="14">
        <v>70</v>
      </c>
      <c r="E104" s="14">
        <v>28600</v>
      </c>
      <c r="J104" s="17"/>
      <c r="K104" s="14">
        <v>70</v>
      </c>
      <c r="L104" s="15">
        <v>5340</v>
      </c>
      <c r="M104" s="3">
        <v>0.1</v>
      </c>
      <c r="N104" s="2">
        <v>3.67</v>
      </c>
      <c r="O104" s="2">
        <f t="shared" si="5"/>
        <v>36.699999999999996</v>
      </c>
      <c r="P104" s="2">
        <f t="shared" si="4"/>
        <v>0.36699999999999999</v>
      </c>
      <c r="Q104" s="2">
        <f t="shared" si="6"/>
        <v>0.41878888888888899</v>
      </c>
      <c r="R104" s="14">
        <f t="shared" si="7"/>
        <v>417</v>
      </c>
    </row>
    <row r="105" spans="2:18" ht="19.899999999999999" customHeight="1" x14ac:dyDescent="0.2">
      <c r="B105" s="17"/>
      <c r="C105" s="14">
        <v>71</v>
      </c>
      <c r="E105" s="14">
        <v>28600</v>
      </c>
      <c r="J105" s="17"/>
      <c r="K105" s="14">
        <v>71</v>
      </c>
      <c r="L105" s="15">
        <v>5300</v>
      </c>
      <c r="M105" s="3">
        <v>0.1</v>
      </c>
      <c r="N105" s="2">
        <v>3.6749999999999998</v>
      </c>
      <c r="O105" s="2">
        <f t="shared" si="5"/>
        <v>36.749999999999993</v>
      </c>
      <c r="P105" s="2">
        <f t="shared" si="4"/>
        <v>0.36749999999999999</v>
      </c>
      <c r="Q105" s="2">
        <f t="shared" si="6"/>
        <v>0.42490972222222234</v>
      </c>
      <c r="R105" s="14">
        <f t="shared" si="7"/>
        <v>423</v>
      </c>
    </row>
    <row r="106" spans="2:18" ht="19.899999999999999" customHeight="1" x14ac:dyDescent="0.2">
      <c r="B106" s="17"/>
      <c r="C106" s="14">
        <v>72</v>
      </c>
      <c r="E106" s="14">
        <v>28600</v>
      </c>
      <c r="J106" s="17"/>
      <c r="K106" s="14">
        <v>72</v>
      </c>
      <c r="L106" s="15">
        <v>5270</v>
      </c>
      <c r="M106" s="3">
        <v>0.1</v>
      </c>
      <c r="N106" s="2">
        <v>3.68</v>
      </c>
      <c r="O106" s="2">
        <f t="shared" si="5"/>
        <v>36.799999999999997</v>
      </c>
      <c r="P106" s="2">
        <f t="shared" si="4"/>
        <v>0.36800000000000005</v>
      </c>
      <c r="Q106" s="2">
        <f t="shared" si="6"/>
        <v>0.43103888888888903</v>
      </c>
      <c r="R106" s="14">
        <f t="shared" si="7"/>
        <v>429</v>
      </c>
    </row>
    <row r="107" spans="2:18" ht="19.899999999999999" customHeight="1" x14ac:dyDescent="0.2">
      <c r="B107" s="17"/>
      <c r="C107" s="14">
        <v>73</v>
      </c>
      <c r="E107" s="14">
        <v>28600</v>
      </c>
      <c r="J107" s="17"/>
      <c r="K107" s="14">
        <v>73</v>
      </c>
      <c r="L107" s="15">
        <v>5240</v>
      </c>
      <c r="M107" s="3">
        <v>0.1</v>
      </c>
      <c r="N107" s="2">
        <v>3.69</v>
      </c>
      <c r="O107" s="2">
        <f t="shared" si="5"/>
        <v>36.9</v>
      </c>
      <c r="P107" s="2">
        <f t="shared" si="4"/>
        <v>0.36899999999999999</v>
      </c>
      <c r="Q107" s="2">
        <f t="shared" si="6"/>
        <v>0.43718055555555568</v>
      </c>
      <c r="R107" s="14">
        <f t="shared" si="7"/>
        <v>435</v>
      </c>
    </row>
    <row r="108" spans="2:18" ht="19.899999999999999" customHeight="1" x14ac:dyDescent="0.2">
      <c r="B108" s="17"/>
      <c r="C108" s="14">
        <v>74</v>
      </c>
      <c r="E108" s="14">
        <v>28600</v>
      </c>
      <c r="J108" s="17"/>
      <c r="K108" s="14">
        <v>74</v>
      </c>
      <c r="L108" s="15">
        <v>5200</v>
      </c>
      <c r="M108" s="3">
        <v>0.1</v>
      </c>
      <c r="N108" s="2">
        <v>3.69</v>
      </c>
      <c r="O108" s="2">
        <f t="shared" si="5"/>
        <v>36.9</v>
      </c>
      <c r="P108" s="2">
        <f t="shared" si="4"/>
        <v>0.36899999999999999</v>
      </c>
      <c r="Q108" s="2">
        <f t="shared" si="6"/>
        <v>0.44333055555555567</v>
      </c>
      <c r="R108" s="14">
        <f t="shared" si="7"/>
        <v>441</v>
      </c>
    </row>
    <row r="109" spans="2:18" ht="19.899999999999999" customHeight="1" x14ac:dyDescent="0.2">
      <c r="B109" s="17"/>
      <c r="C109" s="14">
        <v>75</v>
      </c>
      <c r="E109" s="14">
        <v>28600</v>
      </c>
      <c r="J109" s="17"/>
      <c r="K109" s="14">
        <v>75</v>
      </c>
      <c r="L109" s="15">
        <v>5170</v>
      </c>
      <c r="M109" s="3">
        <v>0.1</v>
      </c>
      <c r="N109" s="2">
        <v>3.69</v>
      </c>
      <c r="O109" s="2">
        <f t="shared" si="5"/>
        <v>36.9</v>
      </c>
      <c r="P109" s="2">
        <f t="shared" si="4"/>
        <v>0.36899999999999999</v>
      </c>
      <c r="Q109" s="2">
        <f t="shared" si="6"/>
        <v>0.44948055555555566</v>
      </c>
      <c r="R109" s="14">
        <f t="shared" si="7"/>
        <v>447</v>
      </c>
    </row>
    <row r="110" spans="2:18" ht="19.899999999999999" customHeight="1" x14ac:dyDescent="0.2">
      <c r="B110" s="17"/>
      <c r="C110" s="14">
        <v>76</v>
      </c>
      <c r="E110" s="14">
        <v>28600</v>
      </c>
      <c r="J110" s="17"/>
      <c r="K110" s="14">
        <v>76</v>
      </c>
      <c r="L110" s="15">
        <v>5130</v>
      </c>
      <c r="M110" s="3">
        <v>0.1</v>
      </c>
      <c r="N110" s="2">
        <v>3.68</v>
      </c>
      <c r="O110" s="2">
        <f t="shared" si="5"/>
        <v>36.799999999999997</v>
      </c>
      <c r="P110" s="2">
        <f t="shared" si="4"/>
        <v>0.36800000000000005</v>
      </c>
      <c r="Q110" s="2">
        <f t="shared" si="6"/>
        <v>0.45562222222222232</v>
      </c>
      <c r="R110" s="14">
        <f t="shared" si="7"/>
        <v>453</v>
      </c>
    </row>
    <row r="111" spans="2:18" ht="19.899999999999999" customHeight="1" x14ac:dyDescent="0.2">
      <c r="B111" s="17"/>
      <c r="C111" s="14">
        <v>77</v>
      </c>
      <c r="E111" s="14">
        <v>28700</v>
      </c>
      <c r="J111" s="17"/>
      <c r="K111" s="14">
        <v>77</v>
      </c>
      <c r="L111" s="15">
        <v>5110</v>
      </c>
      <c r="M111" s="3">
        <v>0.1</v>
      </c>
      <c r="N111" s="2">
        <v>3.69</v>
      </c>
      <c r="O111" s="2">
        <f t="shared" si="5"/>
        <v>36.9</v>
      </c>
      <c r="P111" s="2">
        <f t="shared" si="4"/>
        <v>0.36899999999999999</v>
      </c>
      <c r="Q111" s="2">
        <f t="shared" si="6"/>
        <v>0.46176388888888897</v>
      </c>
      <c r="R111" s="14">
        <f t="shared" si="7"/>
        <v>459</v>
      </c>
    </row>
    <row r="112" spans="2:18" ht="19.899999999999999" customHeight="1" x14ac:dyDescent="0.2">
      <c r="B112" s="17"/>
      <c r="C112" s="14">
        <v>78</v>
      </c>
      <c r="E112" s="14">
        <v>28700</v>
      </c>
      <c r="J112" s="17"/>
      <c r="K112" s="14">
        <v>78</v>
      </c>
      <c r="L112" s="15">
        <v>5070</v>
      </c>
      <c r="M112" s="3">
        <v>0.1</v>
      </c>
      <c r="N112" s="2">
        <v>3.7</v>
      </c>
      <c r="O112" s="2">
        <f t="shared" si="5"/>
        <v>37</v>
      </c>
      <c r="P112" s="2">
        <f t="shared" si="4"/>
        <v>0.37000000000000005</v>
      </c>
      <c r="Q112" s="2">
        <f t="shared" si="6"/>
        <v>0.46792222222222229</v>
      </c>
      <c r="R112" s="14">
        <f t="shared" si="7"/>
        <v>465</v>
      </c>
    </row>
    <row r="113" spans="2:18" ht="19.899999999999999" customHeight="1" x14ac:dyDescent="0.2">
      <c r="B113" s="17"/>
      <c r="C113" s="14">
        <v>79</v>
      </c>
      <c r="E113" s="14">
        <v>28700</v>
      </c>
      <c r="J113" s="17"/>
      <c r="K113" s="14">
        <v>79</v>
      </c>
      <c r="L113" s="15">
        <v>5040</v>
      </c>
      <c r="M113" s="3">
        <v>0.1</v>
      </c>
      <c r="N113" s="2">
        <v>3.71</v>
      </c>
      <c r="O113" s="2">
        <f t="shared" si="5"/>
        <v>37.099999999999994</v>
      </c>
      <c r="P113" s="2">
        <f t="shared" si="4"/>
        <v>0.371</v>
      </c>
      <c r="Q113" s="2">
        <f t="shared" si="6"/>
        <v>0.47409722222222228</v>
      </c>
      <c r="R113" s="14">
        <f t="shared" si="7"/>
        <v>471</v>
      </c>
    </row>
    <row r="114" spans="2:18" ht="19.899999999999999" customHeight="1" x14ac:dyDescent="0.2">
      <c r="B114" s="17"/>
      <c r="C114" s="14">
        <v>80</v>
      </c>
      <c r="E114" s="14">
        <v>28700</v>
      </c>
      <c r="J114" s="17"/>
      <c r="K114" s="14">
        <v>80</v>
      </c>
      <c r="L114" s="15">
        <v>5000</v>
      </c>
      <c r="M114" s="3">
        <v>0.1</v>
      </c>
      <c r="N114" s="2">
        <v>3.7</v>
      </c>
      <c r="O114" s="2">
        <f t="shared" si="5"/>
        <v>37</v>
      </c>
      <c r="P114" s="2">
        <f t="shared" si="4"/>
        <v>0.37000000000000005</v>
      </c>
      <c r="Q114" s="2">
        <f t="shared" si="6"/>
        <v>0.48027222222222227</v>
      </c>
      <c r="R114" s="14">
        <f t="shared" si="7"/>
        <v>477</v>
      </c>
    </row>
    <row r="115" spans="2:18" ht="19.899999999999999" customHeight="1" x14ac:dyDescent="0.2">
      <c r="B115" s="17"/>
      <c r="C115" s="14">
        <v>81</v>
      </c>
      <c r="E115" s="14">
        <v>28700</v>
      </c>
      <c r="J115" s="17"/>
      <c r="K115" s="14">
        <v>81</v>
      </c>
      <c r="L115" s="15">
        <v>4960</v>
      </c>
      <c r="M115" s="3">
        <v>0.1</v>
      </c>
      <c r="N115" s="2">
        <v>3.7</v>
      </c>
      <c r="O115" s="2">
        <f t="shared" si="5"/>
        <v>37</v>
      </c>
      <c r="P115" s="2">
        <f t="shared" si="4"/>
        <v>0.37000000000000005</v>
      </c>
      <c r="Q115" s="2">
        <f t="shared" si="6"/>
        <v>0.48643888888888892</v>
      </c>
      <c r="R115" s="14">
        <f t="shared" si="7"/>
        <v>483</v>
      </c>
    </row>
    <row r="116" spans="2:18" ht="19.899999999999999" customHeight="1" x14ac:dyDescent="0.2">
      <c r="B116" s="17"/>
      <c r="C116" s="14">
        <v>82</v>
      </c>
      <c r="E116" s="14">
        <v>28700</v>
      </c>
      <c r="J116" s="17"/>
      <c r="K116" s="14">
        <v>82</v>
      </c>
      <c r="L116" s="15">
        <v>4940</v>
      </c>
      <c r="M116" s="3">
        <v>0.1</v>
      </c>
      <c r="N116" s="2">
        <v>3.71</v>
      </c>
      <c r="O116" s="2">
        <f t="shared" si="5"/>
        <v>37.099999999999994</v>
      </c>
      <c r="P116" s="2">
        <f t="shared" si="4"/>
        <v>0.371</v>
      </c>
      <c r="Q116" s="2">
        <f t="shared" si="6"/>
        <v>0.49261388888888891</v>
      </c>
      <c r="R116" s="14">
        <f t="shared" si="7"/>
        <v>489</v>
      </c>
    </row>
    <row r="117" spans="2:18" ht="19.899999999999999" customHeight="1" x14ac:dyDescent="0.2">
      <c r="B117" s="17"/>
      <c r="C117" s="14">
        <v>83</v>
      </c>
      <c r="E117" s="14">
        <v>28700</v>
      </c>
      <c r="J117" s="17"/>
      <c r="K117" s="14">
        <v>83</v>
      </c>
      <c r="L117" s="15">
        <v>4900</v>
      </c>
      <c r="M117" s="3">
        <v>0.1</v>
      </c>
      <c r="N117" s="2">
        <v>3.72</v>
      </c>
      <c r="O117" s="2">
        <f t="shared" si="5"/>
        <v>37.200000000000003</v>
      </c>
      <c r="P117" s="2">
        <f t="shared" si="4"/>
        <v>0.37200000000000005</v>
      </c>
      <c r="Q117" s="2">
        <f t="shared" si="6"/>
        <v>0.49880555555555556</v>
      </c>
      <c r="R117" s="14">
        <f t="shared" si="7"/>
        <v>495</v>
      </c>
    </row>
    <row r="118" spans="2:18" ht="19.899999999999999" customHeight="1" x14ac:dyDescent="0.2">
      <c r="B118" s="17"/>
      <c r="C118" s="14">
        <v>84</v>
      </c>
      <c r="E118" s="14">
        <v>28700</v>
      </c>
      <c r="J118" s="17"/>
      <c r="K118" s="14">
        <v>84</v>
      </c>
      <c r="L118" s="15">
        <v>4870</v>
      </c>
      <c r="M118" s="3">
        <v>0.1</v>
      </c>
      <c r="N118" s="2">
        <v>3.72</v>
      </c>
      <c r="O118" s="2">
        <f t="shared" si="5"/>
        <v>37.200000000000003</v>
      </c>
      <c r="P118" s="2">
        <f t="shared" si="4"/>
        <v>0.37200000000000005</v>
      </c>
      <c r="Q118" s="2">
        <f t="shared" si="6"/>
        <v>0.5050055555555556</v>
      </c>
      <c r="R118" s="14">
        <f t="shared" si="7"/>
        <v>501</v>
      </c>
    </row>
    <row r="119" spans="2:18" ht="19.899999999999999" customHeight="1" x14ac:dyDescent="0.2">
      <c r="B119" s="17"/>
      <c r="C119" s="14">
        <v>85</v>
      </c>
      <c r="E119" s="14">
        <v>28700</v>
      </c>
      <c r="J119" s="17"/>
      <c r="K119" s="14">
        <v>85</v>
      </c>
      <c r="L119" s="15">
        <v>4830</v>
      </c>
      <c r="M119" s="3">
        <v>0.1</v>
      </c>
      <c r="N119" s="2">
        <v>3.73</v>
      </c>
      <c r="O119" s="2">
        <f t="shared" si="5"/>
        <v>37.299999999999997</v>
      </c>
      <c r="P119" s="2">
        <f t="shared" si="4"/>
        <v>0.373</v>
      </c>
      <c r="Q119" s="2">
        <f t="shared" si="6"/>
        <v>0.51121388888888897</v>
      </c>
      <c r="R119" s="14">
        <f t="shared" si="7"/>
        <v>507</v>
      </c>
    </row>
    <row r="120" spans="2:18" ht="19.899999999999999" customHeight="1" x14ac:dyDescent="0.2">
      <c r="B120" s="17"/>
      <c r="C120" s="14">
        <v>86</v>
      </c>
      <c r="E120" s="14">
        <v>28700</v>
      </c>
      <c r="J120" s="17"/>
      <c r="K120" s="14">
        <v>86</v>
      </c>
      <c r="L120" s="15">
        <v>4800</v>
      </c>
      <c r="M120" s="3">
        <v>0.1</v>
      </c>
      <c r="N120" s="2">
        <v>3.72</v>
      </c>
      <c r="O120" s="2">
        <f t="shared" si="5"/>
        <v>37.200000000000003</v>
      </c>
      <c r="P120" s="2">
        <f t="shared" si="4"/>
        <v>0.37200000000000005</v>
      </c>
      <c r="Q120" s="2">
        <f t="shared" si="6"/>
        <v>0.51742222222222234</v>
      </c>
      <c r="R120" s="14">
        <f t="shared" si="7"/>
        <v>513</v>
      </c>
    </row>
    <row r="121" spans="2:18" ht="19.899999999999999" customHeight="1" x14ac:dyDescent="0.2">
      <c r="B121" s="17"/>
      <c r="C121" s="14">
        <v>87</v>
      </c>
      <c r="E121" s="14">
        <v>28700</v>
      </c>
      <c r="J121" s="17"/>
      <c r="K121" s="14">
        <v>87</v>
      </c>
      <c r="L121" s="15">
        <v>4770</v>
      </c>
      <c r="M121" s="3">
        <v>0.1</v>
      </c>
      <c r="N121" s="2">
        <v>3.7350000000000003</v>
      </c>
      <c r="O121" s="2">
        <f t="shared" si="5"/>
        <v>37.35</v>
      </c>
      <c r="P121" s="2">
        <f t="shared" si="4"/>
        <v>0.37350000000000005</v>
      </c>
      <c r="Q121" s="2">
        <f t="shared" si="6"/>
        <v>0.52363472222222229</v>
      </c>
      <c r="R121" s="14">
        <f t="shared" si="7"/>
        <v>519</v>
      </c>
    </row>
    <row r="122" spans="2:18" ht="19.899999999999999" customHeight="1" x14ac:dyDescent="0.2">
      <c r="B122" s="17"/>
      <c r="C122" s="14">
        <v>88</v>
      </c>
      <c r="E122" s="14">
        <v>28700</v>
      </c>
      <c r="J122" s="17"/>
      <c r="K122" s="14">
        <v>88</v>
      </c>
      <c r="L122" s="15">
        <v>4740</v>
      </c>
      <c r="M122" s="3">
        <v>0.1</v>
      </c>
      <c r="N122" s="2">
        <v>3.7350000000000003</v>
      </c>
      <c r="O122" s="2">
        <f t="shared" si="5"/>
        <v>37.35</v>
      </c>
      <c r="P122" s="2">
        <f t="shared" si="4"/>
        <v>0.37350000000000005</v>
      </c>
      <c r="Q122" s="2">
        <f t="shared" si="6"/>
        <v>0.52985972222222233</v>
      </c>
      <c r="R122" s="14">
        <f t="shared" si="7"/>
        <v>525</v>
      </c>
    </row>
    <row r="123" spans="2:18" ht="19.899999999999999" customHeight="1" x14ac:dyDescent="0.2">
      <c r="B123" s="17"/>
      <c r="C123" s="14">
        <v>89</v>
      </c>
      <c r="E123" s="14">
        <v>28800</v>
      </c>
      <c r="J123" s="17"/>
      <c r="K123" s="14">
        <v>89</v>
      </c>
      <c r="L123" s="15">
        <v>4700</v>
      </c>
      <c r="M123" s="3">
        <v>0.1</v>
      </c>
      <c r="N123" s="2">
        <v>3.73</v>
      </c>
      <c r="O123" s="2">
        <f t="shared" si="5"/>
        <v>37.299999999999997</v>
      </c>
      <c r="P123" s="2">
        <f t="shared" si="4"/>
        <v>0.373</v>
      </c>
      <c r="Q123" s="2">
        <f t="shared" si="6"/>
        <v>0.53608055555555567</v>
      </c>
      <c r="R123" s="14">
        <f t="shared" si="7"/>
        <v>531</v>
      </c>
    </row>
    <row r="124" spans="2:18" ht="19.899999999999999" customHeight="1" x14ac:dyDescent="0.2">
      <c r="B124" s="17"/>
      <c r="C124" s="14">
        <v>90</v>
      </c>
      <c r="E124" s="14">
        <v>28800</v>
      </c>
      <c r="J124" s="17"/>
      <c r="K124" s="14">
        <v>90</v>
      </c>
      <c r="L124" s="15">
        <v>4680</v>
      </c>
      <c r="M124" s="3">
        <v>0.1</v>
      </c>
      <c r="N124" s="2">
        <v>3.7450000000000001</v>
      </c>
      <c r="O124" s="2">
        <f t="shared" si="5"/>
        <v>37.449999999999996</v>
      </c>
      <c r="P124" s="2">
        <f t="shared" si="4"/>
        <v>0.37450000000000006</v>
      </c>
      <c r="Q124" s="2">
        <f t="shared" si="6"/>
        <v>0.54230972222222229</v>
      </c>
      <c r="R124" s="14">
        <f t="shared" si="7"/>
        <v>537</v>
      </c>
    </row>
    <row r="125" spans="2:18" ht="19.899999999999999" customHeight="1" x14ac:dyDescent="0.2">
      <c r="B125" s="17"/>
      <c r="C125" s="14">
        <v>91</v>
      </c>
      <c r="E125" s="14">
        <v>28800</v>
      </c>
      <c r="J125" s="17"/>
      <c r="K125" s="14">
        <v>91</v>
      </c>
      <c r="L125" s="15">
        <v>4640</v>
      </c>
      <c r="M125" s="3">
        <v>0.1</v>
      </c>
      <c r="N125" s="2">
        <v>3.75</v>
      </c>
      <c r="O125" s="2">
        <f t="shared" si="5"/>
        <v>37.5</v>
      </c>
      <c r="P125" s="2">
        <f t="shared" si="4"/>
        <v>0.375</v>
      </c>
      <c r="Q125" s="2">
        <f t="shared" si="6"/>
        <v>0.54855555555555557</v>
      </c>
      <c r="R125" s="14">
        <f t="shared" si="7"/>
        <v>543</v>
      </c>
    </row>
    <row r="126" spans="2:18" ht="19.899999999999999" customHeight="1" x14ac:dyDescent="0.2">
      <c r="B126" s="17"/>
      <c r="C126" s="14">
        <v>92</v>
      </c>
      <c r="E126" s="14">
        <v>28800</v>
      </c>
      <c r="J126" s="17"/>
      <c r="K126" s="14">
        <v>92</v>
      </c>
      <c r="L126" s="15">
        <v>4630</v>
      </c>
      <c r="M126" s="3">
        <v>0.1</v>
      </c>
      <c r="N126" s="2">
        <v>3.74</v>
      </c>
      <c r="O126" s="2">
        <f t="shared" si="5"/>
        <v>37.4</v>
      </c>
      <c r="P126" s="2">
        <f t="shared" si="4"/>
        <v>0.37400000000000005</v>
      </c>
      <c r="Q126" s="2">
        <f t="shared" si="6"/>
        <v>0.55479722222222227</v>
      </c>
      <c r="R126" s="14">
        <f t="shared" si="7"/>
        <v>549</v>
      </c>
    </row>
    <row r="127" spans="2:18" ht="19.899999999999999" customHeight="1" x14ac:dyDescent="0.2">
      <c r="B127" s="17"/>
      <c r="C127" s="14">
        <v>93</v>
      </c>
      <c r="E127" s="14">
        <v>28800</v>
      </c>
      <c r="J127" s="17"/>
      <c r="K127" s="14">
        <v>93</v>
      </c>
      <c r="L127" s="15">
        <v>4600</v>
      </c>
      <c r="M127" s="3">
        <v>0.1</v>
      </c>
      <c r="N127" s="2">
        <v>3.7549999999999999</v>
      </c>
      <c r="O127" s="2">
        <f t="shared" si="5"/>
        <v>37.549999999999997</v>
      </c>
      <c r="P127" s="2">
        <f t="shared" si="4"/>
        <v>0.3755</v>
      </c>
      <c r="Q127" s="2">
        <f t="shared" si="6"/>
        <v>0.56104305555555556</v>
      </c>
      <c r="R127" s="14">
        <f t="shared" si="7"/>
        <v>555</v>
      </c>
    </row>
    <row r="128" spans="2:18" ht="19.899999999999999" customHeight="1" x14ac:dyDescent="0.2">
      <c r="B128" s="17"/>
      <c r="C128" s="14">
        <v>94</v>
      </c>
      <c r="E128" s="14">
        <v>28800</v>
      </c>
      <c r="J128" s="17"/>
      <c r="K128" s="14">
        <v>94</v>
      </c>
      <c r="L128" s="15">
        <v>4570</v>
      </c>
      <c r="M128" s="3">
        <v>0.1</v>
      </c>
      <c r="N128" s="2">
        <v>3.76</v>
      </c>
      <c r="O128" s="2">
        <f t="shared" si="5"/>
        <v>37.599999999999994</v>
      </c>
      <c r="P128" s="2">
        <f t="shared" si="4"/>
        <v>0.376</v>
      </c>
      <c r="Q128" s="2">
        <f t="shared" si="6"/>
        <v>0.56730555555555551</v>
      </c>
      <c r="R128" s="14">
        <f t="shared" si="7"/>
        <v>561</v>
      </c>
    </row>
    <row r="129" spans="2:18" ht="19.899999999999999" customHeight="1" x14ac:dyDescent="0.2">
      <c r="B129" s="17"/>
      <c r="C129" s="14">
        <v>95</v>
      </c>
      <c r="E129" s="14">
        <v>28800</v>
      </c>
      <c r="J129" s="17"/>
      <c r="K129" s="14">
        <v>95</v>
      </c>
      <c r="L129" s="15">
        <v>4550</v>
      </c>
      <c r="M129" s="3">
        <v>0.1</v>
      </c>
      <c r="N129" s="2">
        <v>3.76</v>
      </c>
      <c r="O129" s="2">
        <f t="shared" si="5"/>
        <v>37.599999999999994</v>
      </c>
      <c r="P129" s="2">
        <f t="shared" si="4"/>
        <v>0.376</v>
      </c>
      <c r="Q129" s="2">
        <f t="shared" si="6"/>
        <v>0.57357222222222215</v>
      </c>
      <c r="R129" s="14">
        <f t="shared" si="7"/>
        <v>567</v>
      </c>
    </row>
    <row r="130" spans="2:18" ht="19.899999999999999" customHeight="1" x14ac:dyDescent="0.2">
      <c r="B130" s="17"/>
      <c r="C130" s="14">
        <v>96</v>
      </c>
      <c r="E130" s="14">
        <v>28800</v>
      </c>
      <c r="J130" s="17"/>
      <c r="K130" s="14">
        <v>96</v>
      </c>
      <c r="L130" s="15">
        <v>4510</v>
      </c>
      <c r="M130" s="3">
        <v>0.1</v>
      </c>
      <c r="N130" s="2">
        <v>3.77</v>
      </c>
      <c r="O130" s="2">
        <f t="shared" si="5"/>
        <v>37.699999999999996</v>
      </c>
      <c r="P130" s="2">
        <f t="shared" si="4"/>
        <v>0.377</v>
      </c>
      <c r="Q130" s="2">
        <f t="shared" si="6"/>
        <v>0.57984722222222218</v>
      </c>
      <c r="R130" s="14">
        <f t="shared" si="7"/>
        <v>573</v>
      </c>
    </row>
    <row r="131" spans="2:18" ht="19.899999999999999" customHeight="1" x14ac:dyDescent="0.2">
      <c r="B131" s="17"/>
      <c r="C131" s="14">
        <v>97</v>
      </c>
      <c r="E131" s="14">
        <v>28800</v>
      </c>
      <c r="J131" s="17"/>
      <c r="K131" s="14">
        <v>97</v>
      </c>
      <c r="L131" s="15">
        <v>4480</v>
      </c>
      <c r="M131" s="3">
        <v>0.1</v>
      </c>
      <c r="N131" s="2">
        <v>3.77</v>
      </c>
      <c r="O131" s="2">
        <f t="shared" si="5"/>
        <v>37.699999999999996</v>
      </c>
      <c r="P131" s="2">
        <f t="shared" si="4"/>
        <v>0.377</v>
      </c>
      <c r="Q131" s="2">
        <f t="shared" si="6"/>
        <v>0.58613055555555549</v>
      </c>
      <c r="R131" s="14">
        <f t="shared" si="7"/>
        <v>579</v>
      </c>
    </row>
    <row r="132" spans="2:18" ht="19.899999999999999" customHeight="1" x14ac:dyDescent="0.2">
      <c r="B132" s="17"/>
      <c r="C132" s="14">
        <v>98</v>
      </c>
      <c r="E132" s="14">
        <v>28800</v>
      </c>
      <c r="J132" s="17"/>
      <c r="K132" s="14">
        <v>98</v>
      </c>
      <c r="L132" s="15">
        <v>4440</v>
      </c>
      <c r="M132" s="3">
        <v>0.1</v>
      </c>
      <c r="N132" s="2">
        <v>3.77</v>
      </c>
      <c r="O132" s="2">
        <f t="shared" si="5"/>
        <v>37.699999999999996</v>
      </c>
      <c r="P132" s="2">
        <f t="shared" si="4"/>
        <v>0.377</v>
      </c>
      <c r="Q132" s="2">
        <f t="shared" si="6"/>
        <v>0.5924138888888888</v>
      </c>
      <c r="R132" s="14">
        <f t="shared" si="7"/>
        <v>585</v>
      </c>
    </row>
    <row r="133" spans="2:18" ht="19.899999999999999" customHeight="1" x14ac:dyDescent="0.2">
      <c r="B133" s="17"/>
      <c r="C133" s="14">
        <v>99</v>
      </c>
      <c r="E133" s="14">
        <v>28800</v>
      </c>
      <c r="J133" s="17"/>
      <c r="K133" s="14">
        <v>99</v>
      </c>
      <c r="L133" s="15">
        <v>4410</v>
      </c>
      <c r="M133" s="3">
        <v>0.1</v>
      </c>
      <c r="N133" s="2">
        <v>3.7850000000000001</v>
      </c>
      <c r="O133" s="2">
        <f t="shared" si="5"/>
        <v>37.85</v>
      </c>
      <c r="P133" s="2">
        <f t="shared" si="4"/>
        <v>0.37850000000000006</v>
      </c>
      <c r="Q133" s="2">
        <f t="shared" si="6"/>
        <v>0.59870972222222218</v>
      </c>
      <c r="R133" s="14">
        <f t="shared" si="7"/>
        <v>591</v>
      </c>
    </row>
    <row r="134" spans="2:18" ht="19.899999999999999" customHeight="1" x14ac:dyDescent="0.2">
      <c r="B134" s="17"/>
      <c r="C134" s="14">
        <v>100</v>
      </c>
      <c r="E134" s="14">
        <v>28800</v>
      </c>
      <c r="J134" s="17"/>
      <c r="K134" s="14">
        <v>100</v>
      </c>
      <c r="L134" s="15">
        <v>4370</v>
      </c>
      <c r="M134" s="3">
        <v>0.1</v>
      </c>
      <c r="N134" s="2">
        <v>3.7850000000000001</v>
      </c>
      <c r="O134" s="2">
        <f t="shared" si="5"/>
        <v>37.85</v>
      </c>
      <c r="P134" s="2">
        <f t="shared" si="4"/>
        <v>0.37850000000000006</v>
      </c>
      <c r="Q134" s="2">
        <f t="shared" si="6"/>
        <v>0.60501805555555555</v>
      </c>
      <c r="R134" s="14">
        <f t="shared" si="7"/>
        <v>597</v>
      </c>
    </row>
    <row r="135" spans="2:18" ht="19.899999999999999" customHeight="1" x14ac:dyDescent="0.2">
      <c r="B135" s="17"/>
      <c r="C135" s="14">
        <v>101</v>
      </c>
      <c r="E135" s="14">
        <v>28800</v>
      </c>
      <c r="J135" s="17"/>
      <c r="K135" s="14">
        <v>101</v>
      </c>
      <c r="L135" s="15">
        <v>4340</v>
      </c>
      <c r="M135" s="3">
        <v>0.1</v>
      </c>
      <c r="N135" s="2">
        <v>3.8</v>
      </c>
      <c r="O135" s="2">
        <f t="shared" si="5"/>
        <v>37.999999999999993</v>
      </c>
      <c r="P135" s="2">
        <f t="shared" si="4"/>
        <v>0.38</v>
      </c>
      <c r="Q135" s="2">
        <f t="shared" si="6"/>
        <v>0.61133888888888888</v>
      </c>
      <c r="R135" s="14">
        <f t="shared" si="7"/>
        <v>603</v>
      </c>
    </row>
    <row r="136" spans="2:18" ht="19.899999999999999" customHeight="1" x14ac:dyDescent="0.2">
      <c r="B136" s="17"/>
      <c r="C136" s="14">
        <v>102</v>
      </c>
      <c r="E136" s="14">
        <v>28900</v>
      </c>
      <c r="J136" s="17"/>
      <c r="K136" s="14">
        <v>102</v>
      </c>
      <c r="L136" s="15">
        <v>4320</v>
      </c>
      <c r="M136" s="3">
        <v>0.1</v>
      </c>
      <c r="N136" s="2">
        <v>3.81</v>
      </c>
      <c r="O136" s="2">
        <f t="shared" si="5"/>
        <v>38.1</v>
      </c>
      <c r="P136" s="2">
        <f t="shared" si="4"/>
        <v>0.38100000000000001</v>
      </c>
      <c r="Q136" s="2">
        <f t="shared" si="6"/>
        <v>0.61768055555555557</v>
      </c>
      <c r="R136" s="14">
        <f t="shared" si="7"/>
        <v>609</v>
      </c>
    </row>
    <row r="137" spans="2:18" ht="19.899999999999999" customHeight="1" x14ac:dyDescent="0.2">
      <c r="B137" s="17"/>
      <c r="C137" s="14">
        <v>103</v>
      </c>
      <c r="E137" s="14">
        <v>28900</v>
      </c>
      <c r="J137" s="17"/>
      <c r="K137" s="14">
        <v>103</v>
      </c>
      <c r="L137" s="15">
        <v>4280</v>
      </c>
      <c r="M137" s="3">
        <v>0.1</v>
      </c>
      <c r="N137" s="2">
        <v>3.8</v>
      </c>
      <c r="O137" s="2">
        <f t="shared" si="5"/>
        <v>37.999999999999993</v>
      </c>
      <c r="P137" s="2">
        <f t="shared" si="4"/>
        <v>0.38</v>
      </c>
      <c r="Q137" s="2">
        <f t="shared" si="6"/>
        <v>0.62402222222222226</v>
      </c>
      <c r="R137" s="14">
        <f t="shared" si="7"/>
        <v>615</v>
      </c>
    </row>
    <row r="138" spans="2:18" ht="19.899999999999999" customHeight="1" x14ac:dyDescent="0.2">
      <c r="B138" s="17"/>
      <c r="C138" s="14">
        <v>104</v>
      </c>
      <c r="E138" s="14">
        <v>28900</v>
      </c>
      <c r="J138" s="17"/>
      <c r="K138" s="14">
        <v>104</v>
      </c>
      <c r="L138" s="15">
        <v>4250</v>
      </c>
      <c r="M138" s="3">
        <v>0.1</v>
      </c>
      <c r="N138" s="2">
        <v>3.8049999999999997</v>
      </c>
      <c r="O138" s="2">
        <f t="shared" si="5"/>
        <v>38.049999999999997</v>
      </c>
      <c r="P138" s="2">
        <f t="shared" si="4"/>
        <v>0.3805</v>
      </c>
      <c r="Q138" s="2">
        <f t="shared" si="6"/>
        <v>0.63035972222222225</v>
      </c>
      <c r="R138" s="14">
        <f t="shared" si="7"/>
        <v>621</v>
      </c>
    </row>
    <row r="139" spans="2:18" ht="19.899999999999999" customHeight="1" x14ac:dyDescent="0.2">
      <c r="B139" s="17"/>
      <c r="C139" s="14">
        <v>105</v>
      </c>
      <c r="E139" s="14">
        <v>28900</v>
      </c>
      <c r="J139" s="17"/>
      <c r="K139" s="14">
        <v>105</v>
      </c>
      <c r="L139" s="15">
        <v>4220</v>
      </c>
      <c r="M139" s="3">
        <v>0.1</v>
      </c>
      <c r="N139" s="2">
        <v>3.81</v>
      </c>
      <c r="O139" s="2">
        <f t="shared" si="5"/>
        <v>38.1</v>
      </c>
      <c r="P139" s="2">
        <f t="shared" si="4"/>
        <v>0.38100000000000001</v>
      </c>
      <c r="Q139" s="2">
        <f t="shared" si="6"/>
        <v>0.63670555555555564</v>
      </c>
      <c r="R139" s="14">
        <f t="shared" si="7"/>
        <v>627</v>
      </c>
    </row>
    <row r="140" spans="2:18" ht="19.899999999999999" customHeight="1" x14ac:dyDescent="0.2">
      <c r="B140" s="17"/>
      <c r="C140" s="14">
        <v>106</v>
      </c>
      <c r="E140" s="14">
        <v>28900</v>
      </c>
      <c r="J140" s="17"/>
      <c r="K140" s="14">
        <v>106</v>
      </c>
      <c r="L140" s="15">
        <v>4190</v>
      </c>
      <c r="M140" s="3">
        <v>0.1</v>
      </c>
      <c r="N140" s="2">
        <v>3.8149999999999999</v>
      </c>
      <c r="O140" s="2">
        <f t="shared" si="5"/>
        <v>38.15</v>
      </c>
      <c r="P140" s="2">
        <f t="shared" si="4"/>
        <v>0.38150000000000001</v>
      </c>
      <c r="Q140" s="2">
        <f t="shared" si="6"/>
        <v>0.6430597222222223</v>
      </c>
      <c r="R140" s="14">
        <f t="shared" si="7"/>
        <v>633</v>
      </c>
    </row>
    <row r="141" spans="2:18" ht="19.899999999999999" customHeight="1" x14ac:dyDescent="0.2">
      <c r="B141" s="17"/>
      <c r="C141" s="14">
        <v>107</v>
      </c>
      <c r="E141" s="14">
        <v>28900</v>
      </c>
      <c r="J141" s="17"/>
      <c r="K141" s="14">
        <v>107</v>
      </c>
      <c r="L141" s="15">
        <v>4150</v>
      </c>
      <c r="M141" s="3">
        <v>0.1</v>
      </c>
      <c r="N141" s="2">
        <v>3.81</v>
      </c>
      <c r="O141" s="2">
        <f t="shared" si="5"/>
        <v>38.1</v>
      </c>
      <c r="P141" s="2">
        <f t="shared" si="4"/>
        <v>0.38100000000000001</v>
      </c>
      <c r="Q141" s="2">
        <f t="shared" si="6"/>
        <v>0.64941388888888896</v>
      </c>
      <c r="R141" s="14">
        <f t="shared" si="7"/>
        <v>639</v>
      </c>
    </row>
    <row r="142" spans="2:18" ht="19.899999999999999" customHeight="1" x14ac:dyDescent="0.2">
      <c r="B142" s="17"/>
      <c r="C142" s="14">
        <v>108</v>
      </c>
      <c r="E142" s="14">
        <v>28900</v>
      </c>
      <c r="J142" s="17"/>
      <c r="K142" s="14">
        <v>108</v>
      </c>
      <c r="L142" s="15">
        <v>4120</v>
      </c>
      <c r="M142" s="3">
        <v>0.1</v>
      </c>
      <c r="N142" s="2">
        <v>3.8149999999999999</v>
      </c>
      <c r="O142" s="2">
        <f t="shared" si="5"/>
        <v>38.15</v>
      </c>
      <c r="P142" s="2">
        <f t="shared" si="4"/>
        <v>0.38150000000000001</v>
      </c>
      <c r="Q142" s="2">
        <f t="shared" si="6"/>
        <v>0.65576805555555562</v>
      </c>
      <c r="R142" s="14">
        <f t="shared" si="7"/>
        <v>645</v>
      </c>
    </row>
    <row r="143" spans="2:18" ht="19.899999999999999" customHeight="1" x14ac:dyDescent="0.2">
      <c r="B143" s="17"/>
      <c r="C143" s="14">
        <v>109</v>
      </c>
      <c r="E143" s="14">
        <v>28900</v>
      </c>
      <c r="J143" s="17"/>
      <c r="K143" s="14">
        <v>109</v>
      </c>
      <c r="L143" s="15">
        <v>4090</v>
      </c>
      <c r="M143" s="3">
        <v>0.1</v>
      </c>
      <c r="N143" s="2">
        <v>3.83</v>
      </c>
      <c r="O143" s="2">
        <f t="shared" si="5"/>
        <v>38.299999999999997</v>
      </c>
      <c r="P143" s="2">
        <f t="shared" si="4"/>
        <v>0.38300000000000001</v>
      </c>
      <c r="Q143" s="2">
        <f t="shared" si="6"/>
        <v>0.66213888888888894</v>
      </c>
      <c r="R143" s="14">
        <f t="shared" si="7"/>
        <v>651</v>
      </c>
    </row>
    <row r="144" spans="2:18" ht="19.899999999999999" customHeight="1" x14ac:dyDescent="0.2">
      <c r="B144" s="17"/>
      <c r="C144" s="14">
        <v>110</v>
      </c>
      <c r="E144" s="14">
        <v>28900</v>
      </c>
      <c r="J144" s="17"/>
      <c r="K144" s="14">
        <v>110</v>
      </c>
      <c r="L144" s="15">
        <v>4060</v>
      </c>
      <c r="M144" s="3">
        <v>0.1</v>
      </c>
      <c r="N144" s="2">
        <v>3.83</v>
      </c>
      <c r="O144" s="2">
        <f t="shared" si="5"/>
        <v>38.299999999999997</v>
      </c>
      <c r="P144" s="2">
        <f t="shared" si="4"/>
        <v>0.38300000000000001</v>
      </c>
      <c r="Q144" s="2">
        <f t="shared" si="6"/>
        <v>0.66852222222222224</v>
      </c>
      <c r="R144" s="14">
        <f t="shared" si="7"/>
        <v>657</v>
      </c>
    </row>
    <row r="145" spans="2:18" ht="19.899999999999999" customHeight="1" x14ac:dyDescent="0.2">
      <c r="B145" s="17"/>
      <c r="C145" s="14">
        <v>111</v>
      </c>
      <c r="E145" s="14">
        <v>28900</v>
      </c>
      <c r="J145" s="17"/>
      <c r="K145" s="14">
        <v>111</v>
      </c>
      <c r="L145" s="15">
        <v>4030</v>
      </c>
      <c r="M145" s="3">
        <v>0.1</v>
      </c>
      <c r="N145" s="2">
        <v>3.83</v>
      </c>
      <c r="O145" s="2">
        <f t="shared" si="5"/>
        <v>38.299999999999997</v>
      </c>
      <c r="P145" s="2">
        <f t="shared" si="4"/>
        <v>0.38300000000000001</v>
      </c>
      <c r="Q145" s="2">
        <f t="shared" si="6"/>
        <v>0.67490555555555554</v>
      </c>
      <c r="R145" s="14">
        <f t="shared" si="7"/>
        <v>663</v>
      </c>
    </row>
    <row r="146" spans="2:18" ht="19.899999999999999" customHeight="1" x14ac:dyDescent="0.2">
      <c r="B146" s="17"/>
      <c r="C146" s="14">
        <v>112</v>
      </c>
      <c r="E146" s="14">
        <v>29000</v>
      </c>
      <c r="J146" s="17"/>
      <c r="K146" s="14">
        <v>112</v>
      </c>
      <c r="L146" s="15">
        <v>3990</v>
      </c>
      <c r="M146" s="3">
        <v>0.1</v>
      </c>
      <c r="N146" s="2">
        <v>3.8449999999999998</v>
      </c>
      <c r="O146" s="2">
        <f t="shared" si="5"/>
        <v>38.449999999999996</v>
      </c>
      <c r="P146" s="2">
        <f t="shared" si="4"/>
        <v>0.38450000000000001</v>
      </c>
      <c r="Q146" s="2">
        <f t="shared" si="6"/>
        <v>0.68130138888888891</v>
      </c>
      <c r="R146" s="14">
        <f t="shared" si="7"/>
        <v>669</v>
      </c>
    </row>
    <row r="147" spans="2:18" ht="19.899999999999999" customHeight="1" x14ac:dyDescent="0.2">
      <c r="B147" s="17"/>
      <c r="C147" s="14">
        <v>113</v>
      </c>
      <c r="E147" s="14">
        <v>29000</v>
      </c>
      <c r="J147" s="17"/>
      <c r="K147" s="14">
        <v>113</v>
      </c>
      <c r="L147" s="15">
        <v>3970</v>
      </c>
      <c r="M147" s="3">
        <v>0.1</v>
      </c>
      <c r="N147" s="2">
        <v>3.8449999999999998</v>
      </c>
      <c r="O147" s="2">
        <f t="shared" si="5"/>
        <v>38.449999999999996</v>
      </c>
      <c r="P147" s="2">
        <f t="shared" si="4"/>
        <v>0.38450000000000001</v>
      </c>
      <c r="Q147" s="2">
        <f t="shared" si="6"/>
        <v>0.68770972222222226</v>
      </c>
      <c r="R147" s="14">
        <f t="shared" si="7"/>
        <v>675</v>
      </c>
    </row>
    <row r="148" spans="2:18" ht="19.899999999999999" customHeight="1" x14ac:dyDescent="0.2">
      <c r="B148" s="17"/>
      <c r="C148" s="14">
        <v>114</v>
      </c>
      <c r="E148" s="14">
        <v>29000</v>
      </c>
      <c r="J148" s="17"/>
      <c r="K148" s="14">
        <v>114</v>
      </c>
      <c r="L148" s="15">
        <v>3930</v>
      </c>
      <c r="M148" s="3">
        <v>0.1</v>
      </c>
      <c r="N148" s="2">
        <v>3.85</v>
      </c>
      <c r="O148" s="2">
        <f t="shared" si="5"/>
        <v>38.5</v>
      </c>
      <c r="P148" s="2">
        <f t="shared" si="4"/>
        <v>0.38500000000000001</v>
      </c>
      <c r="Q148" s="2">
        <f t="shared" si="6"/>
        <v>0.69412222222222231</v>
      </c>
      <c r="R148" s="14">
        <f t="shared" si="7"/>
        <v>681</v>
      </c>
    </row>
    <row r="149" spans="2:18" ht="19.899999999999999" customHeight="1" x14ac:dyDescent="0.2">
      <c r="B149" s="17"/>
      <c r="C149" s="14">
        <v>115</v>
      </c>
      <c r="E149" s="14">
        <v>29000</v>
      </c>
      <c r="J149" s="17"/>
      <c r="K149" s="14">
        <v>115</v>
      </c>
      <c r="L149" s="15">
        <v>3900</v>
      </c>
      <c r="M149" s="3">
        <v>0.1</v>
      </c>
      <c r="N149" s="2">
        <v>3.85</v>
      </c>
      <c r="O149" s="2">
        <f t="shared" si="5"/>
        <v>38.5</v>
      </c>
      <c r="P149" s="2">
        <f t="shared" si="4"/>
        <v>0.38500000000000001</v>
      </c>
      <c r="Q149" s="2">
        <f t="shared" si="6"/>
        <v>0.70053888888888893</v>
      </c>
      <c r="R149" s="14">
        <f t="shared" si="7"/>
        <v>687</v>
      </c>
    </row>
    <row r="150" spans="2:18" ht="19.899999999999999" customHeight="1" x14ac:dyDescent="0.2">
      <c r="B150" s="17"/>
      <c r="C150" s="14">
        <v>116</v>
      </c>
      <c r="E150" s="14">
        <v>29000</v>
      </c>
      <c r="J150" s="17"/>
      <c r="K150" s="14">
        <v>116</v>
      </c>
      <c r="L150" s="15">
        <v>3880</v>
      </c>
      <c r="M150" s="3">
        <v>0.1</v>
      </c>
      <c r="N150" s="2">
        <v>3.8650000000000002</v>
      </c>
      <c r="O150" s="2">
        <f t="shared" si="5"/>
        <v>38.65</v>
      </c>
      <c r="P150" s="2">
        <f t="shared" si="4"/>
        <v>0.38650000000000007</v>
      </c>
      <c r="Q150" s="2">
        <f t="shared" si="6"/>
        <v>0.70696805555555564</v>
      </c>
      <c r="R150" s="14">
        <f t="shared" si="7"/>
        <v>693</v>
      </c>
    </row>
    <row r="151" spans="2:18" ht="19.899999999999999" customHeight="1" x14ac:dyDescent="0.2">
      <c r="B151" s="17"/>
      <c r="C151" s="14">
        <v>117</v>
      </c>
      <c r="E151" s="14">
        <v>29000</v>
      </c>
      <c r="J151" s="17"/>
      <c r="K151" s="14">
        <v>117</v>
      </c>
      <c r="L151" s="15">
        <v>3840</v>
      </c>
      <c r="M151" s="3">
        <v>0.1</v>
      </c>
      <c r="N151" s="2">
        <v>3.87</v>
      </c>
      <c r="O151" s="2">
        <f t="shared" si="5"/>
        <v>38.699999999999996</v>
      </c>
      <c r="P151" s="2">
        <f t="shared" si="4"/>
        <v>0.38700000000000001</v>
      </c>
      <c r="Q151" s="2">
        <f t="shared" si="6"/>
        <v>0.71341388888888901</v>
      </c>
      <c r="R151" s="14">
        <f t="shared" si="7"/>
        <v>699</v>
      </c>
    </row>
    <row r="152" spans="2:18" ht="19.899999999999999" customHeight="1" x14ac:dyDescent="0.2">
      <c r="B152" s="17"/>
      <c r="C152" s="14">
        <v>118</v>
      </c>
      <c r="E152" s="14">
        <v>29100</v>
      </c>
      <c r="J152" s="17"/>
      <c r="K152" s="14">
        <v>118</v>
      </c>
      <c r="L152" s="15">
        <v>3800</v>
      </c>
      <c r="M152" s="3">
        <v>0.1</v>
      </c>
      <c r="N152" s="2">
        <v>3.88</v>
      </c>
      <c r="O152" s="2">
        <f t="shared" si="5"/>
        <v>38.799999999999997</v>
      </c>
      <c r="P152" s="2">
        <f t="shared" si="4"/>
        <v>0.38800000000000001</v>
      </c>
      <c r="Q152" s="2">
        <f t="shared" si="6"/>
        <v>0.71987222222222236</v>
      </c>
      <c r="R152" s="14">
        <f t="shared" si="7"/>
        <v>705</v>
      </c>
    </row>
    <row r="153" spans="2:18" ht="19.899999999999999" customHeight="1" x14ac:dyDescent="0.2">
      <c r="B153" s="17"/>
      <c r="C153" s="14">
        <v>119</v>
      </c>
      <c r="E153" s="14">
        <v>29100</v>
      </c>
      <c r="J153" s="17"/>
      <c r="K153" s="14">
        <v>119</v>
      </c>
      <c r="L153" s="15">
        <v>3770</v>
      </c>
      <c r="M153" s="3">
        <v>0.1</v>
      </c>
      <c r="N153" s="2">
        <v>3.88</v>
      </c>
      <c r="O153" s="2">
        <f t="shared" si="5"/>
        <v>38.799999999999997</v>
      </c>
      <c r="P153" s="2">
        <f t="shared" si="4"/>
        <v>0.38800000000000001</v>
      </c>
      <c r="Q153" s="2">
        <f t="shared" si="6"/>
        <v>0.72633888888888898</v>
      </c>
      <c r="R153" s="14">
        <f t="shared" si="7"/>
        <v>711</v>
      </c>
    </row>
    <row r="154" spans="2:18" ht="19.899999999999999" customHeight="1" x14ac:dyDescent="0.2">
      <c r="B154" s="17"/>
      <c r="C154" s="14">
        <v>120</v>
      </c>
      <c r="E154" s="14">
        <v>29100</v>
      </c>
      <c r="J154" s="17"/>
      <c r="K154" s="14">
        <v>120</v>
      </c>
      <c r="L154" s="15">
        <v>3750</v>
      </c>
      <c r="M154" s="3">
        <v>0.1</v>
      </c>
      <c r="N154" s="2">
        <v>3.89</v>
      </c>
      <c r="O154" s="2">
        <f t="shared" si="5"/>
        <v>38.9</v>
      </c>
      <c r="P154" s="2">
        <f t="shared" si="4"/>
        <v>0.38900000000000001</v>
      </c>
      <c r="Q154" s="2">
        <f t="shared" si="6"/>
        <v>0.73281388888888899</v>
      </c>
      <c r="R154" s="14">
        <f t="shared" si="7"/>
        <v>717</v>
      </c>
    </row>
    <row r="155" spans="2:18" ht="19.899999999999999" customHeight="1" x14ac:dyDescent="0.2">
      <c r="B155" s="17"/>
      <c r="C155" s="14">
        <v>121</v>
      </c>
      <c r="E155" s="14">
        <v>29100</v>
      </c>
      <c r="J155" s="17"/>
      <c r="K155" s="14">
        <v>121</v>
      </c>
      <c r="L155" s="15">
        <v>3710</v>
      </c>
      <c r="M155" s="3">
        <v>0.1</v>
      </c>
      <c r="N155" s="2">
        <v>3.89</v>
      </c>
      <c r="O155" s="2">
        <f t="shared" si="5"/>
        <v>38.9</v>
      </c>
      <c r="P155" s="2">
        <f t="shared" si="4"/>
        <v>0.38900000000000001</v>
      </c>
      <c r="Q155" s="2">
        <f t="shared" si="6"/>
        <v>0.73929722222222227</v>
      </c>
      <c r="R155" s="14">
        <f t="shared" si="7"/>
        <v>723</v>
      </c>
    </row>
    <row r="156" spans="2:18" ht="19.899999999999999" customHeight="1" x14ac:dyDescent="0.2">
      <c r="B156" s="17"/>
      <c r="C156" s="14">
        <v>122</v>
      </c>
      <c r="E156" s="14">
        <v>29100</v>
      </c>
      <c r="J156" s="17"/>
      <c r="K156" s="14">
        <v>122</v>
      </c>
      <c r="L156" s="15">
        <v>3680</v>
      </c>
      <c r="M156" s="3">
        <v>0.1</v>
      </c>
      <c r="N156" s="2">
        <v>3.9</v>
      </c>
      <c r="O156" s="2">
        <f t="shared" si="5"/>
        <v>39</v>
      </c>
      <c r="P156" s="2">
        <f t="shared" si="4"/>
        <v>0.39</v>
      </c>
      <c r="Q156" s="2">
        <f t="shared" si="6"/>
        <v>0.74578888888888895</v>
      </c>
      <c r="R156" s="14">
        <f t="shared" si="7"/>
        <v>729</v>
      </c>
    </row>
    <row r="157" spans="2:18" ht="19.899999999999999" customHeight="1" x14ac:dyDescent="0.2">
      <c r="B157" s="17"/>
      <c r="C157" s="14">
        <v>123</v>
      </c>
      <c r="E157" s="14">
        <v>29100</v>
      </c>
      <c r="J157" s="17"/>
      <c r="K157" s="14">
        <v>123</v>
      </c>
      <c r="L157" s="15">
        <v>3650</v>
      </c>
      <c r="M157" s="3">
        <v>0.1</v>
      </c>
      <c r="N157" s="2">
        <v>3.9</v>
      </c>
      <c r="O157" s="2">
        <f t="shared" si="5"/>
        <v>39</v>
      </c>
      <c r="P157" s="2">
        <f t="shared" si="4"/>
        <v>0.39</v>
      </c>
      <c r="Q157" s="2">
        <f t="shared" si="6"/>
        <v>0.7522888888888889</v>
      </c>
      <c r="R157" s="14">
        <f t="shared" si="7"/>
        <v>735</v>
      </c>
    </row>
    <row r="158" spans="2:18" ht="19.899999999999999" customHeight="1" x14ac:dyDescent="0.2">
      <c r="B158" s="17"/>
      <c r="C158" s="14">
        <v>124</v>
      </c>
      <c r="E158" s="14">
        <v>29100</v>
      </c>
      <c r="J158" s="17"/>
      <c r="K158" s="14">
        <v>124</v>
      </c>
      <c r="L158" s="15">
        <v>3620</v>
      </c>
      <c r="M158" s="3">
        <v>0.1</v>
      </c>
      <c r="N158" s="2">
        <v>3.9050000000000002</v>
      </c>
      <c r="O158" s="2">
        <f t="shared" si="5"/>
        <v>39.049999999999997</v>
      </c>
      <c r="P158" s="2">
        <f t="shared" si="4"/>
        <v>0.39050000000000007</v>
      </c>
      <c r="Q158" s="2">
        <f t="shared" si="6"/>
        <v>0.75879305555555554</v>
      </c>
      <c r="R158" s="14">
        <f t="shared" si="7"/>
        <v>741</v>
      </c>
    </row>
    <row r="159" spans="2:18" ht="19.899999999999999" customHeight="1" x14ac:dyDescent="0.2">
      <c r="B159" s="17"/>
      <c r="C159" s="14">
        <v>125</v>
      </c>
      <c r="E159" s="14">
        <v>29100</v>
      </c>
      <c r="J159" s="17"/>
      <c r="K159" s="14">
        <v>125</v>
      </c>
      <c r="L159" s="15">
        <v>3590</v>
      </c>
      <c r="M159" s="3">
        <v>0.1</v>
      </c>
      <c r="N159" s="2">
        <v>3.92</v>
      </c>
      <c r="O159" s="2">
        <f t="shared" si="5"/>
        <v>39.199999999999996</v>
      </c>
      <c r="P159" s="2">
        <f t="shared" si="4"/>
        <v>0.39200000000000002</v>
      </c>
      <c r="Q159" s="2">
        <f t="shared" si="6"/>
        <v>0.76531388888888885</v>
      </c>
      <c r="R159" s="14">
        <f t="shared" si="7"/>
        <v>747</v>
      </c>
    </row>
    <row r="160" spans="2:18" ht="19.899999999999999" customHeight="1" x14ac:dyDescent="0.2">
      <c r="B160" s="17"/>
      <c r="C160" s="14">
        <v>126</v>
      </c>
      <c r="E160" s="14">
        <v>29100</v>
      </c>
      <c r="J160" s="17"/>
      <c r="K160" s="14">
        <v>126</v>
      </c>
      <c r="L160" s="15">
        <v>3560</v>
      </c>
      <c r="M160" s="3">
        <v>0.1</v>
      </c>
      <c r="N160" s="2">
        <v>3.92</v>
      </c>
      <c r="O160" s="2">
        <f t="shared" si="5"/>
        <v>39.199999999999996</v>
      </c>
      <c r="P160" s="2">
        <f t="shared" si="4"/>
        <v>0.39200000000000002</v>
      </c>
      <c r="Q160" s="2">
        <f t="shared" si="6"/>
        <v>0.77184722222222213</v>
      </c>
      <c r="R160" s="14">
        <f t="shared" si="7"/>
        <v>753</v>
      </c>
    </row>
    <row r="161" spans="2:18" ht="19.899999999999999" customHeight="1" x14ac:dyDescent="0.2">
      <c r="B161" s="17"/>
      <c r="C161" s="14">
        <v>127</v>
      </c>
      <c r="E161" s="14">
        <v>29100</v>
      </c>
      <c r="J161" s="17"/>
      <c r="K161" s="14">
        <v>127</v>
      </c>
      <c r="L161" s="15">
        <v>3530</v>
      </c>
      <c r="M161" s="3">
        <v>0.1</v>
      </c>
      <c r="N161" s="2">
        <v>3.93</v>
      </c>
      <c r="O161" s="2">
        <f t="shared" si="5"/>
        <v>39.299999999999997</v>
      </c>
      <c r="P161" s="2">
        <f t="shared" si="4"/>
        <v>0.39300000000000002</v>
      </c>
      <c r="Q161" s="2">
        <f t="shared" si="6"/>
        <v>0.7783888888888888</v>
      </c>
      <c r="R161" s="14">
        <f t="shared" si="7"/>
        <v>759</v>
      </c>
    </row>
    <row r="162" spans="2:18" ht="19.899999999999999" customHeight="1" x14ac:dyDescent="0.2">
      <c r="B162" s="17"/>
      <c r="C162" s="14">
        <v>128</v>
      </c>
      <c r="E162" s="14">
        <v>29100</v>
      </c>
      <c r="J162" s="17"/>
      <c r="K162" s="14">
        <v>128</v>
      </c>
      <c r="L162" s="15">
        <v>3500</v>
      </c>
      <c r="M162" s="3">
        <v>0.1</v>
      </c>
      <c r="N162" s="2">
        <v>3.9350000000000001</v>
      </c>
      <c r="O162" s="2">
        <f t="shared" si="5"/>
        <v>39.35</v>
      </c>
      <c r="P162" s="2">
        <f t="shared" ref="P162:P225" si="8">M162*N162</f>
        <v>0.39350000000000002</v>
      </c>
      <c r="Q162" s="2">
        <f t="shared" si="6"/>
        <v>0.78494305555555544</v>
      </c>
      <c r="R162" s="14">
        <f t="shared" si="7"/>
        <v>765</v>
      </c>
    </row>
    <row r="163" spans="2:18" ht="19.899999999999999" customHeight="1" x14ac:dyDescent="0.2">
      <c r="B163" s="17"/>
      <c r="C163" s="14">
        <v>129</v>
      </c>
      <c r="E163" s="14">
        <v>29100</v>
      </c>
      <c r="J163" s="17"/>
      <c r="K163" s="14">
        <v>129</v>
      </c>
      <c r="L163" s="15">
        <v>3470</v>
      </c>
      <c r="M163" s="3">
        <v>0.1</v>
      </c>
      <c r="N163" s="2">
        <v>3.95</v>
      </c>
      <c r="O163" s="2">
        <f t="shared" ref="O163:O226" si="9">N163/M163</f>
        <v>39.5</v>
      </c>
      <c r="P163" s="2">
        <f t="shared" si="8"/>
        <v>0.39500000000000002</v>
      </c>
      <c r="Q163" s="2">
        <f t="shared" ref="Q163:Q226" si="10">AVERAGE(P163,P162)*(K163-K162)/60+Q162</f>
        <v>0.79151388888888874</v>
      </c>
      <c r="R163" s="14">
        <f t="shared" ref="R163:R226" si="11">AVERAGE(M163,M162)*((K163-K162)*60)+R162</f>
        <v>771</v>
      </c>
    </row>
    <row r="164" spans="2:18" ht="19.899999999999999" customHeight="1" x14ac:dyDescent="0.2">
      <c r="B164" s="17"/>
      <c r="C164" s="14">
        <v>130</v>
      </c>
      <c r="E164" s="14">
        <v>29100</v>
      </c>
      <c r="J164" s="17"/>
      <c r="K164" s="14">
        <v>130</v>
      </c>
      <c r="L164" s="15">
        <v>3430</v>
      </c>
      <c r="M164" s="3">
        <v>0.1</v>
      </c>
      <c r="N164" s="2">
        <v>3.96</v>
      </c>
      <c r="O164" s="2">
        <f t="shared" si="9"/>
        <v>39.599999999999994</v>
      </c>
      <c r="P164" s="2">
        <f t="shared" si="8"/>
        <v>0.39600000000000002</v>
      </c>
      <c r="Q164" s="2">
        <f t="shared" si="10"/>
        <v>0.7981055555555554</v>
      </c>
      <c r="R164" s="14">
        <f t="shared" si="11"/>
        <v>777</v>
      </c>
    </row>
    <row r="165" spans="2:18" ht="19.899999999999999" customHeight="1" x14ac:dyDescent="0.2">
      <c r="B165" s="17"/>
      <c r="C165" s="14">
        <v>131</v>
      </c>
      <c r="E165" s="14">
        <v>29200</v>
      </c>
      <c r="J165" s="17"/>
      <c r="K165" s="14">
        <v>131</v>
      </c>
      <c r="L165" s="15">
        <v>3410</v>
      </c>
      <c r="M165" s="3">
        <v>0.1</v>
      </c>
      <c r="N165" s="2">
        <v>3.97</v>
      </c>
      <c r="O165" s="2">
        <f t="shared" si="9"/>
        <v>39.700000000000003</v>
      </c>
      <c r="P165" s="2">
        <f t="shared" si="8"/>
        <v>0.39700000000000002</v>
      </c>
      <c r="Q165" s="2">
        <f t="shared" si="10"/>
        <v>0.80471388888888873</v>
      </c>
      <c r="R165" s="14">
        <f t="shared" si="11"/>
        <v>783</v>
      </c>
    </row>
    <row r="166" spans="2:18" ht="19.899999999999999" customHeight="1" x14ac:dyDescent="0.2">
      <c r="B166" s="17"/>
      <c r="C166" s="14">
        <v>132</v>
      </c>
      <c r="E166" s="14">
        <v>29100</v>
      </c>
      <c r="J166" s="17"/>
      <c r="K166" s="14">
        <v>132</v>
      </c>
      <c r="L166" s="15">
        <v>3370</v>
      </c>
      <c r="M166" s="3">
        <v>0.1</v>
      </c>
      <c r="N166" s="2">
        <v>3.98</v>
      </c>
      <c r="O166" s="2">
        <f t="shared" si="9"/>
        <v>39.799999999999997</v>
      </c>
      <c r="P166" s="2">
        <f t="shared" si="8"/>
        <v>0.39800000000000002</v>
      </c>
      <c r="Q166" s="2">
        <f t="shared" si="10"/>
        <v>0.81133888888888872</v>
      </c>
      <c r="R166" s="14">
        <f t="shared" si="11"/>
        <v>789</v>
      </c>
    </row>
    <row r="167" spans="2:18" ht="19.899999999999999" customHeight="1" x14ac:dyDescent="0.2">
      <c r="B167" s="17"/>
      <c r="C167" s="14">
        <v>133</v>
      </c>
      <c r="E167" s="14">
        <v>29200</v>
      </c>
      <c r="J167" s="17"/>
      <c r="K167" s="14">
        <v>133</v>
      </c>
      <c r="L167" s="15">
        <v>3350</v>
      </c>
      <c r="M167" s="3">
        <v>0.1</v>
      </c>
      <c r="N167" s="2">
        <v>3.98</v>
      </c>
      <c r="O167" s="2">
        <f t="shared" si="9"/>
        <v>39.799999999999997</v>
      </c>
      <c r="P167" s="2">
        <f t="shared" si="8"/>
        <v>0.39800000000000002</v>
      </c>
      <c r="Q167" s="2">
        <f t="shared" si="10"/>
        <v>0.8179722222222221</v>
      </c>
      <c r="R167" s="14">
        <f t="shared" si="11"/>
        <v>795</v>
      </c>
    </row>
    <row r="168" spans="2:18" ht="19.899999999999999" customHeight="1" x14ac:dyDescent="0.2">
      <c r="B168" s="17"/>
      <c r="C168" s="14">
        <v>134</v>
      </c>
      <c r="E168" s="14">
        <v>29200</v>
      </c>
      <c r="J168" s="17"/>
      <c r="K168" s="14">
        <v>134</v>
      </c>
      <c r="L168" s="15">
        <v>3310</v>
      </c>
      <c r="M168" s="3">
        <v>0.1</v>
      </c>
      <c r="N168" s="2">
        <v>3.98</v>
      </c>
      <c r="O168" s="2">
        <f t="shared" si="9"/>
        <v>39.799999999999997</v>
      </c>
      <c r="P168" s="2">
        <f t="shared" si="8"/>
        <v>0.39800000000000002</v>
      </c>
      <c r="Q168" s="2">
        <f t="shared" si="10"/>
        <v>0.82460555555555548</v>
      </c>
      <c r="R168" s="14">
        <f t="shared" si="11"/>
        <v>801</v>
      </c>
    </row>
    <row r="169" spans="2:18" ht="19.899999999999999" customHeight="1" x14ac:dyDescent="0.2">
      <c r="B169" s="17"/>
      <c r="C169" s="14">
        <v>135</v>
      </c>
      <c r="E169" s="14">
        <v>29200</v>
      </c>
      <c r="J169" s="17"/>
      <c r="K169" s="14">
        <v>135</v>
      </c>
      <c r="L169" s="15">
        <v>3280</v>
      </c>
      <c r="M169" s="3">
        <v>0.1</v>
      </c>
      <c r="N169" s="2">
        <v>3.98</v>
      </c>
      <c r="O169" s="2">
        <f t="shared" si="9"/>
        <v>39.799999999999997</v>
      </c>
      <c r="P169" s="2">
        <f t="shared" si="8"/>
        <v>0.39800000000000002</v>
      </c>
      <c r="Q169" s="2">
        <f t="shared" si="10"/>
        <v>0.83123888888888886</v>
      </c>
      <c r="R169" s="14">
        <f t="shared" si="11"/>
        <v>807</v>
      </c>
    </row>
    <row r="170" spans="2:18" ht="19.899999999999999" customHeight="1" x14ac:dyDescent="0.2">
      <c r="B170" s="17"/>
      <c r="C170" s="14">
        <v>136</v>
      </c>
      <c r="E170" s="14">
        <v>29200</v>
      </c>
      <c r="J170" s="17"/>
      <c r="K170" s="14">
        <v>136</v>
      </c>
      <c r="L170" s="15">
        <v>3260</v>
      </c>
      <c r="M170" s="3">
        <v>0.1</v>
      </c>
      <c r="N170" s="2">
        <v>3.9950000000000001</v>
      </c>
      <c r="O170" s="2">
        <f t="shared" si="9"/>
        <v>39.949999999999996</v>
      </c>
      <c r="P170" s="2">
        <f t="shared" si="8"/>
        <v>0.39950000000000002</v>
      </c>
      <c r="Q170" s="2">
        <f t="shared" si="10"/>
        <v>0.83788472222222221</v>
      </c>
      <c r="R170" s="14">
        <f t="shared" si="11"/>
        <v>813</v>
      </c>
    </row>
    <row r="171" spans="2:18" ht="19.899999999999999" customHeight="1" x14ac:dyDescent="0.2">
      <c r="B171" s="17"/>
      <c r="C171" s="14">
        <v>137</v>
      </c>
      <c r="E171" s="14">
        <v>29200</v>
      </c>
      <c r="J171" s="17"/>
      <c r="K171" s="14">
        <v>137</v>
      </c>
      <c r="L171" s="15">
        <v>3220</v>
      </c>
      <c r="M171" s="3">
        <v>0.1</v>
      </c>
      <c r="N171" s="2">
        <v>4</v>
      </c>
      <c r="O171" s="2">
        <f t="shared" si="9"/>
        <v>40</v>
      </c>
      <c r="P171" s="2">
        <f t="shared" si="8"/>
        <v>0.4</v>
      </c>
      <c r="Q171" s="2">
        <f t="shared" si="10"/>
        <v>0.84454722222222223</v>
      </c>
      <c r="R171" s="14">
        <f t="shared" si="11"/>
        <v>819</v>
      </c>
    </row>
    <row r="172" spans="2:18" ht="19.899999999999999" customHeight="1" x14ac:dyDescent="0.2">
      <c r="B172" s="17"/>
      <c r="C172" s="14">
        <v>138</v>
      </c>
      <c r="E172" s="14">
        <v>29200</v>
      </c>
      <c r="J172" s="17"/>
      <c r="K172" s="14">
        <v>138</v>
      </c>
      <c r="L172" s="15">
        <v>3190</v>
      </c>
      <c r="M172" s="3">
        <v>0.1</v>
      </c>
      <c r="N172" s="2">
        <v>4.01</v>
      </c>
      <c r="O172" s="2">
        <f t="shared" si="9"/>
        <v>40.099999999999994</v>
      </c>
      <c r="P172" s="2">
        <f t="shared" si="8"/>
        <v>0.40100000000000002</v>
      </c>
      <c r="Q172" s="2">
        <f t="shared" si="10"/>
        <v>0.85122222222222221</v>
      </c>
      <c r="R172" s="14">
        <f t="shared" si="11"/>
        <v>825</v>
      </c>
    </row>
    <row r="173" spans="2:18" ht="19.899999999999999" customHeight="1" x14ac:dyDescent="0.2">
      <c r="B173" s="17"/>
      <c r="C173" s="14">
        <v>139</v>
      </c>
      <c r="E173" s="14">
        <v>29200</v>
      </c>
      <c r="J173" s="17"/>
      <c r="K173" s="14">
        <v>139</v>
      </c>
      <c r="L173" s="15">
        <v>3170</v>
      </c>
      <c r="M173" s="3">
        <v>0.1</v>
      </c>
      <c r="N173" s="2">
        <v>4.0199999999999996</v>
      </c>
      <c r="O173" s="2">
        <f t="shared" si="9"/>
        <v>40.199999999999996</v>
      </c>
      <c r="P173" s="2">
        <f t="shared" si="8"/>
        <v>0.40199999999999997</v>
      </c>
      <c r="Q173" s="2">
        <f t="shared" si="10"/>
        <v>0.85791388888888886</v>
      </c>
      <c r="R173" s="14">
        <f t="shared" si="11"/>
        <v>831</v>
      </c>
    </row>
    <row r="174" spans="2:18" ht="19.899999999999999" customHeight="1" x14ac:dyDescent="0.2">
      <c r="B174" s="17"/>
      <c r="C174" s="14">
        <v>140</v>
      </c>
      <c r="E174" s="14">
        <v>29200</v>
      </c>
      <c r="J174" s="17"/>
      <c r="K174" s="14">
        <v>140</v>
      </c>
      <c r="L174" s="15">
        <v>3140</v>
      </c>
      <c r="M174" s="3">
        <v>0.1</v>
      </c>
      <c r="N174" s="2">
        <v>4.03</v>
      </c>
      <c r="O174" s="2">
        <f t="shared" si="9"/>
        <v>40.299999999999997</v>
      </c>
      <c r="P174" s="2">
        <f t="shared" si="8"/>
        <v>0.40300000000000002</v>
      </c>
      <c r="Q174" s="2">
        <f t="shared" si="10"/>
        <v>0.86462222222222218</v>
      </c>
      <c r="R174" s="14">
        <f t="shared" si="11"/>
        <v>837</v>
      </c>
    </row>
    <row r="175" spans="2:18" ht="19.899999999999999" customHeight="1" x14ac:dyDescent="0.2">
      <c r="B175" s="17"/>
      <c r="C175" s="14">
        <v>141</v>
      </c>
      <c r="E175" s="14">
        <v>29200</v>
      </c>
      <c r="J175" s="17"/>
      <c r="K175" s="14">
        <v>141</v>
      </c>
      <c r="L175" s="15">
        <v>3100</v>
      </c>
      <c r="M175" s="3">
        <v>0.1</v>
      </c>
      <c r="N175" s="2">
        <v>4.0350000000000001</v>
      </c>
      <c r="O175" s="2">
        <f t="shared" si="9"/>
        <v>40.35</v>
      </c>
      <c r="P175" s="2">
        <f t="shared" si="8"/>
        <v>0.40350000000000003</v>
      </c>
      <c r="Q175" s="2">
        <f t="shared" si="10"/>
        <v>0.87134305555555547</v>
      </c>
      <c r="R175" s="14">
        <f t="shared" si="11"/>
        <v>843</v>
      </c>
    </row>
    <row r="176" spans="2:18" ht="19.899999999999999" customHeight="1" x14ac:dyDescent="0.2">
      <c r="B176" s="17"/>
      <c r="C176" s="14">
        <v>142</v>
      </c>
      <c r="E176" s="14">
        <v>29200</v>
      </c>
      <c r="J176" s="17"/>
      <c r="K176" s="14">
        <v>142</v>
      </c>
      <c r="L176" s="15">
        <v>3070</v>
      </c>
      <c r="M176" s="3">
        <v>0.1</v>
      </c>
      <c r="N176" s="2">
        <v>4.0449999999999999</v>
      </c>
      <c r="O176" s="2">
        <f t="shared" si="9"/>
        <v>40.449999999999996</v>
      </c>
      <c r="P176" s="2">
        <f t="shared" si="8"/>
        <v>0.40450000000000003</v>
      </c>
      <c r="Q176" s="2">
        <f t="shared" si="10"/>
        <v>0.87807638888888884</v>
      </c>
      <c r="R176" s="14">
        <f t="shared" si="11"/>
        <v>849</v>
      </c>
    </row>
    <row r="177" spans="2:18" ht="19.899999999999999" customHeight="1" x14ac:dyDescent="0.2">
      <c r="B177" s="17"/>
      <c r="C177" s="14">
        <v>143</v>
      </c>
      <c r="E177" s="14">
        <v>29200</v>
      </c>
      <c r="J177" s="17"/>
      <c r="K177" s="14">
        <v>143</v>
      </c>
      <c r="L177" s="15">
        <v>3040</v>
      </c>
      <c r="M177" s="3">
        <v>0.1</v>
      </c>
      <c r="N177" s="2">
        <v>4.05</v>
      </c>
      <c r="O177" s="2">
        <f t="shared" si="9"/>
        <v>40.499999999999993</v>
      </c>
      <c r="P177" s="2">
        <f t="shared" si="8"/>
        <v>0.40500000000000003</v>
      </c>
      <c r="Q177" s="2">
        <f t="shared" si="10"/>
        <v>0.88482222222222218</v>
      </c>
      <c r="R177" s="14">
        <f t="shared" si="11"/>
        <v>855</v>
      </c>
    </row>
    <row r="178" spans="2:18" ht="19.899999999999999" customHeight="1" x14ac:dyDescent="0.2">
      <c r="B178" s="17"/>
      <c r="C178" s="14">
        <v>144</v>
      </c>
      <c r="E178" s="14">
        <v>29200</v>
      </c>
      <c r="J178" s="17"/>
      <c r="K178" s="14">
        <v>144</v>
      </c>
      <c r="L178" s="15">
        <v>3020</v>
      </c>
      <c r="M178" s="3">
        <v>0.1</v>
      </c>
      <c r="N178" s="2">
        <v>4.0549999999999997</v>
      </c>
      <c r="O178" s="2">
        <f t="shared" si="9"/>
        <v>40.549999999999997</v>
      </c>
      <c r="P178" s="2">
        <f t="shared" si="8"/>
        <v>0.40549999999999997</v>
      </c>
      <c r="Q178" s="2">
        <f t="shared" si="10"/>
        <v>0.89157638888888879</v>
      </c>
      <c r="R178" s="14">
        <f t="shared" si="11"/>
        <v>861</v>
      </c>
    </row>
    <row r="179" spans="2:18" ht="19.899999999999999" customHeight="1" x14ac:dyDescent="0.2">
      <c r="B179" s="17"/>
      <c r="C179" s="14">
        <v>145</v>
      </c>
      <c r="E179" s="14">
        <v>29200</v>
      </c>
      <c r="J179" s="17"/>
      <c r="K179" s="14">
        <v>145</v>
      </c>
      <c r="L179" s="15">
        <v>2990</v>
      </c>
      <c r="M179" s="3">
        <v>0.1</v>
      </c>
      <c r="N179" s="2">
        <v>4.0599999999999996</v>
      </c>
      <c r="O179" s="2">
        <f t="shared" si="9"/>
        <v>40.599999999999994</v>
      </c>
      <c r="P179" s="2">
        <f t="shared" si="8"/>
        <v>0.40599999999999997</v>
      </c>
      <c r="Q179" s="2">
        <f t="shared" si="10"/>
        <v>0.8983388888888888</v>
      </c>
      <c r="R179" s="14">
        <f t="shared" si="11"/>
        <v>867</v>
      </c>
    </row>
    <row r="180" spans="2:18" ht="19.899999999999999" customHeight="1" x14ac:dyDescent="0.2">
      <c r="B180" s="17"/>
      <c r="C180" s="14">
        <v>146</v>
      </c>
      <c r="E180" s="14">
        <v>29200</v>
      </c>
      <c r="J180" s="17"/>
      <c r="K180" s="14">
        <v>146</v>
      </c>
      <c r="L180" s="15">
        <v>2950</v>
      </c>
      <c r="M180" s="3">
        <v>0.1</v>
      </c>
      <c r="N180" s="2">
        <v>4.07</v>
      </c>
      <c r="O180" s="2">
        <f t="shared" si="9"/>
        <v>40.700000000000003</v>
      </c>
      <c r="P180" s="2">
        <f t="shared" si="8"/>
        <v>0.40700000000000003</v>
      </c>
      <c r="Q180" s="2">
        <f t="shared" si="10"/>
        <v>0.90511388888888877</v>
      </c>
      <c r="R180" s="14">
        <f t="shared" si="11"/>
        <v>873</v>
      </c>
    </row>
    <row r="181" spans="2:18" ht="19.899999999999999" customHeight="1" x14ac:dyDescent="0.2">
      <c r="B181" s="17"/>
      <c r="C181" s="14">
        <v>147</v>
      </c>
      <c r="E181" s="14">
        <v>29200</v>
      </c>
      <c r="J181" s="17"/>
      <c r="K181" s="14">
        <v>147</v>
      </c>
      <c r="L181" s="15">
        <v>2920</v>
      </c>
      <c r="M181" s="3">
        <v>0.1</v>
      </c>
      <c r="N181" s="2">
        <v>4.09</v>
      </c>
      <c r="O181" s="2">
        <f t="shared" si="9"/>
        <v>40.9</v>
      </c>
      <c r="P181" s="2">
        <f t="shared" si="8"/>
        <v>0.40900000000000003</v>
      </c>
      <c r="Q181" s="2">
        <f t="shared" si="10"/>
        <v>0.9119138888888888</v>
      </c>
      <c r="R181" s="14">
        <f t="shared" si="11"/>
        <v>879</v>
      </c>
    </row>
    <row r="182" spans="2:18" ht="19.899999999999999" customHeight="1" x14ac:dyDescent="0.2">
      <c r="B182" s="17"/>
      <c r="C182" s="14">
        <v>148</v>
      </c>
      <c r="E182" s="14">
        <v>29200</v>
      </c>
      <c r="J182" s="17"/>
      <c r="K182" s="14">
        <v>148</v>
      </c>
      <c r="L182" s="15">
        <v>2900</v>
      </c>
      <c r="M182" s="3">
        <v>0.1</v>
      </c>
      <c r="N182" s="2">
        <v>4.09</v>
      </c>
      <c r="O182" s="2">
        <f t="shared" si="9"/>
        <v>40.9</v>
      </c>
      <c r="P182" s="2">
        <f t="shared" si="8"/>
        <v>0.40900000000000003</v>
      </c>
      <c r="Q182" s="2">
        <f t="shared" si="10"/>
        <v>0.91873055555555549</v>
      </c>
      <c r="R182" s="14">
        <f t="shared" si="11"/>
        <v>885</v>
      </c>
    </row>
    <row r="183" spans="2:18" ht="19.899999999999999" customHeight="1" x14ac:dyDescent="0.2">
      <c r="B183" s="17"/>
      <c r="C183" s="14">
        <v>149</v>
      </c>
      <c r="E183" s="14">
        <v>29200</v>
      </c>
      <c r="J183" s="17"/>
      <c r="K183" s="14">
        <v>149</v>
      </c>
      <c r="L183" s="15">
        <v>2860</v>
      </c>
      <c r="M183" s="3">
        <v>0.1</v>
      </c>
      <c r="N183" s="2">
        <v>4.0949999999999998</v>
      </c>
      <c r="O183" s="2">
        <f t="shared" si="9"/>
        <v>40.949999999999996</v>
      </c>
      <c r="P183" s="2">
        <f t="shared" si="8"/>
        <v>0.40949999999999998</v>
      </c>
      <c r="Q183" s="2">
        <f t="shared" si="10"/>
        <v>0.92555138888888888</v>
      </c>
      <c r="R183" s="14">
        <f t="shared" si="11"/>
        <v>891</v>
      </c>
    </row>
    <row r="184" spans="2:18" ht="19.899999999999999" customHeight="1" x14ac:dyDescent="0.2">
      <c r="B184" s="17"/>
      <c r="C184" s="14">
        <v>150</v>
      </c>
      <c r="E184" s="14">
        <v>29200</v>
      </c>
      <c r="J184" s="17"/>
      <c r="K184" s="14">
        <v>150</v>
      </c>
      <c r="L184" s="15">
        <v>2830</v>
      </c>
      <c r="M184" s="3">
        <v>0.1</v>
      </c>
      <c r="N184" s="2">
        <v>4.0999999999999996</v>
      </c>
      <c r="O184" s="2">
        <f t="shared" si="9"/>
        <v>40.999999999999993</v>
      </c>
      <c r="P184" s="2">
        <f t="shared" si="8"/>
        <v>0.41</v>
      </c>
      <c r="Q184" s="2">
        <f t="shared" si="10"/>
        <v>0.93238055555555555</v>
      </c>
      <c r="R184" s="14">
        <f t="shared" si="11"/>
        <v>897</v>
      </c>
    </row>
    <row r="185" spans="2:18" ht="19.899999999999999" customHeight="1" x14ac:dyDescent="0.2">
      <c r="B185" s="17"/>
      <c r="C185" s="14">
        <v>151</v>
      </c>
      <c r="E185" s="14">
        <v>29200</v>
      </c>
      <c r="J185" s="17"/>
      <c r="K185" s="14">
        <v>151</v>
      </c>
      <c r="L185" s="15">
        <v>2800</v>
      </c>
      <c r="M185" s="3">
        <v>0.1</v>
      </c>
      <c r="N185" s="2">
        <v>4.1150000000000002</v>
      </c>
      <c r="O185" s="2">
        <f t="shared" si="9"/>
        <v>41.15</v>
      </c>
      <c r="P185" s="2">
        <f t="shared" si="8"/>
        <v>0.41150000000000003</v>
      </c>
      <c r="Q185" s="2">
        <f t="shared" si="10"/>
        <v>0.93922638888888887</v>
      </c>
      <c r="R185" s="14">
        <f t="shared" si="11"/>
        <v>903</v>
      </c>
    </row>
    <row r="186" spans="2:18" ht="19.899999999999999" customHeight="1" x14ac:dyDescent="0.2">
      <c r="B186" s="17"/>
      <c r="C186" s="14">
        <v>152</v>
      </c>
      <c r="E186" s="14">
        <v>29200</v>
      </c>
      <c r="J186" s="17"/>
      <c r="K186" s="14">
        <v>152</v>
      </c>
      <c r="L186" s="15">
        <v>2770</v>
      </c>
      <c r="M186" s="3">
        <v>0.1</v>
      </c>
      <c r="N186" s="2">
        <v>4.1349999999999998</v>
      </c>
      <c r="O186" s="2">
        <f t="shared" si="9"/>
        <v>41.349999999999994</v>
      </c>
      <c r="P186" s="2">
        <f t="shared" si="8"/>
        <v>0.41349999999999998</v>
      </c>
      <c r="Q186" s="2">
        <f t="shared" si="10"/>
        <v>0.94610138888888884</v>
      </c>
      <c r="R186" s="14">
        <f t="shared" si="11"/>
        <v>909</v>
      </c>
    </row>
    <row r="187" spans="2:18" ht="19.899999999999999" customHeight="1" x14ac:dyDescent="0.2">
      <c r="B187" s="17"/>
      <c r="C187" s="14">
        <v>153</v>
      </c>
      <c r="E187" s="14">
        <v>29200</v>
      </c>
      <c r="J187" s="17"/>
      <c r="K187" s="14">
        <v>153</v>
      </c>
      <c r="L187" s="15">
        <v>2740</v>
      </c>
      <c r="M187" s="3">
        <v>0.1</v>
      </c>
      <c r="N187" s="2">
        <v>4.1399999999999997</v>
      </c>
      <c r="O187" s="2">
        <f t="shared" si="9"/>
        <v>41.399999999999991</v>
      </c>
      <c r="P187" s="2">
        <f t="shared" si="8"/>
        <v>0.41399999999999998</v>
      </c>
      <c r="Q187" s="2">
        <f t="shared" si="10"/>
        <v>0.95299722222222216</v>
      </c>
      <c r="R187" s="14">
        <f t="shared" si="11"/>
        <v>915</v>
      </c>
    </row>
    <row r="188" spans="2:18" ht="19.899999999999999" customHeight="1" x14ac:dyDescent="0.2">
      <c r="B188" s="17"/>
      <c r="C188" s="14">
        <v>154</v>
      </c>
      <c r="E188" s="14">
        <v>29200</v>
      </c>
      <c r="J188" s="17"/>
      <c r="K188" s="14">
        <v>154</v>
      </c>
      <c r="L188" s="15">
        <v>2720</v>
      </c>
      <c r="M188" s="3">
        <v>0.1</v>
      </c>
      <c r="N188" s="2">
        <v>4.1500000000000004</v>
      </c>
      <c r="O188" s="2">
        <f t="shared" si="9"/>
        <v>41.5</v>
      </c>
      <c r="P188" s="2">
        <f t="shared" si="8"/>
        <v>0.41500000000000004</v>
      </c>
      <c r="Q188" s="2">
        <f t="shared" si="10"/>
        <v>0.95990555555555546</v>
      </c>
      <c r="R188" s="14">
        <f t="shared" si="11"/>
        <v>921</v>
      </c>
    </row>
    <row r="189" spans="2:18" ht="19.899999999999999" customHeight="1" x14ac:dyDescent="0.2">
      <c r="B189" s="17"/>
      <c r="C189" s="14">
        <v>155</v>
      </c>
      <c r="E189" s="14">
        <v>29300</v>
      </c>
      <c r="J189" s="17"/>
      <c r="K189" s="14">
        <v>155</v>
      </c>
      <c r="L189" s="15">
        <v>2690</v>
      </c>
      <c r="M189" s="3">
        <v>0.1</v>
      </c>
      <c r="N189" s="2">
        <v>4.16</v>
      </c>
      <c r="O189" s="2">
        <f t="shared" si="9"/>
        <v>41.6</v>
      </c>
      <c r="P189" s="2">
        <f t="shared" si="8"/>
        <v>0.41600000000000004</v>
      </c>
      <c r="Q189" s="2">
        <f t="shared" si="10"/>
        <v>0.96683055555555542</v>
      </c>
      <c r="R189" s="14">
        <f t="shared" si="11"/>
        <v>927</v>
      </c>
    </row>
    <row r="190" spans="2:18" ht="19.899999999999999" customHeight="1" x14ac:dyDescent="0.2">
      <c r="B190" s="17"/>
      <c r="C190" s="14">
        <v>156</v>
      </c>
      <c r="E190" s="14">
        <v>29300</v>
      </c>
      <c r="J190" s="17"/>
      <c r="K190" s="14">
        <v>156</v>
      </c>
      <c r="L190" s="15">
        <v>2660</v>
      </c>
      <c r="M190" s="3">
        <v>0.1</v>
      </c>
      <c r="N190" s="2">
        <v>4.165</v>
      </c>
      <c r="O190" s="2">
        <f t="shared" si="9"/>
        <v>41.65</v>
      </c>
      <c r="P190" s="2">
        <f t="shared" si="8"/>
        <v>0.41650000000000004</v>
      </c>
      <c r="Q190" s="2">
        <f t="shared" si="10"/>
        <v>0.97376805555555546</v>
      </c>
      <c r="R190" s="14">
        <f t="shared" si="11"/>
        <v>933</v>
      </c>
    </row>
    <row r="191" spans="2:18" ht="19.899999999999999" customHeight="1" x14ac:dyDescent="0.2">
      <c r="B191" s="17"/>
      <c r="C191" s="14">
        <v>157</v>
      </c>
      <c r="E191" s="14">
        <v>29300</v>
      </c>
      <c r="J191" s="17"/>
      <c r="K191" s="14">
        <v>157</v>
      </c>
      <c r="L191" s="15">
        <v>2630</v>
      </c>
      <c r="M191" s="3">
        <v>0.1</v>
      </c>
      <c r="N191" s="2">
        <v>4.1850000000000005</v>
      </c>
      <c r="O191" s="2">
        <f t="shared" si="9"/>
        <v>41.85</v>
      </c>
      <c r="P191" s="2">
        <f t="shared" si="8"/>
        <v>0.41850000000000009</v>
      </c>
      <c r="Q191" s="2">
        <f t="shared" si="10"/>
        <v>0.98072638888888874</v>
      </c>
      <c r="R191" s="14">
        <f t="shared" si="11"/>
        <v>939</v>
      </c>
    </row>
    <row r="192" spans="2:18" ht="19.899999999999999" customHeight="1" x14ac:dyDescent="0.2">
      <c r="B192" s="17"/>
      <c r="C192" s="14">
        <v>158</v>
      </c>
      <c r="E192" s="14">
        <v>29300</v>
      </c>
      <c r="J192" s="17"/>
      <c r="K192" s="14">
        <v>158</v>
      </c>
      <c r="L192" s="15">
        <v>2600</v>
      </c>
      <c r="M192" s="3">
        <v>0.1</v>
      </c>
      <c r="N192" s="2">
        <v>4.1900000000000004</v>
      </c>
      <c r="O192" s="2">
        <f t="shared" si="9"/>
        <v>41.9</v>
      </c>
      <c r="P192" s="2">
        <f t="shared" si="8"/>
        <v>0.41900000000000004</v>
      </c>
      <c r="Q192" s="2">
        <f t="shared" si="10"/>
        <v>0.98770555555555539</v>
      </c>
      <c r="R192" s="14">
        <f t="shared" si="11"/>
        <v>945</v>
      </c>
    </row>
    <row r="193" spans="2:18" ht="19.899999999999999" customHeight="1" x14ac:dyDescent="0.2">
      <c r="B193" s="17"/>
      <c r="C193" s="14">
        <v>159</v>
      </c>
      <c r="E193" s="14">
        <v>29300</v>
      </c>
      <c r="J193" s="17"/>
      <c r="K193" s="14">
        <v>159</v>
      </c>
      <c r="L193" s="15">
        <v>2570</v>
      </c>
      <c r="M193" s="3">
        <v>0.1</v>
      </c>
      <c r="N193" s="2">
        <v>4.1950000000000003</v>
      </c>
      <c r="O193" s="2">
        <f t="shared" si="9"/>
        <v>41.95</v>
      </c>
      <c r="P193" s="2">
        <f t="shared" si="8"/>
        <v>0.41950000000000004</v>
      </c>
      <c r="Q193" s="2">
        <f t="shared" si="10"/>
        <v>0.99469305555555543</v>
      </c>
      <c r="R193" s="14">
        <f t="shared" si="11"/>
        <v>951</v>
      </c>
    </row>
    <row r="194" spans="2:18" ht="19.899999999999999" customHeight="1" x14ac:dyDescent="0.2">
      <c r="B194" s="17"/>
      <c r="C194" s="14">
        <v>160</v>
      </c>
      <c r="E194" s="14">
        <v>29300</v>
      </c>
      <c r="J194" s="17"/>
      <c r="K194" s="14">
        <v>160</v>
      </c>
      <c r="L194" s="15">
        <v>2550</v>
      </c>
      <c r="M194" s="3">
        <v>0.1</v>
      </c>
      <c r="N194" s="2">
        <v>4.2149999999999999</v>
      </c>
      <c r="O194" s="2">
        <f t="shared" si="9"/>
        <v>42.15</v>
      </c>
      <c r="P194" s="2">
        <f t="shared" si="8"/>
        <v>0.42149999999999999</v>
      </c>
      <c r="Q194" s="2">
        <f t="shared" si="10"/>
        <v>1.0017013888888888</v>
      </c>
      <c r="R194" s="14">
        <f t="shared" si="11"/>
        <v>957</v>
      </c>
    </row>
    <row r="195" spans="2:18" ht="19.899999999999999" customHeight="1" x14ac:dyDescent="0.2">
      <c r="B195" s="17"/>
      <c r="C195" s="14">
        <v>161</v>
      </c>
      <c r="E195" s="14">
        <v>29300</v>
      </c>
      <c r="J195" s="17"/>
      <c r="K195" s="14">
        <v>161</v>
      </c>
      <c r="L195" s="15">
        <v>2510</v>
      </c>
      <c r="M195" s="3">
        <v>0.1</v>
      </c>
      <c r="N195" s="2">
        <v>4.22</v>
      </c>
      <c r="O195" s="2">
        <f t="shared" si="9"/>
        <v>42.199999999999996</v>
      </c>
      <c r="P195" s="2">
        <f t="shared" si="8"/>
        <v>0.42199999999999999</v>
      </c>
      <c r="Q195" s="2">
        <f t="shared" si="10"/>
        <v>1.0087305555555555</v>
      </c>
      <c r="R195" s="14">
        <f t="shared" si="11"/>
        <v>963</v>
      </c>
    </row>
    <row r="196" spans="2:18" ht="19.899999999999999" customHeight="1" x14ac:dyDescent="0.2">
      <c r="B196" s="17"/>
      <c r="C196" s="14">
        <v>162</v>
      </c>
      <c r="E196" s="14">
        <v>29300</v>
      </c>
      <c r="J196" s="17"/>
      <c r="K196" s="14">
        <v>162</v>
      </c>
      <c r="L196" s="15">
        <v>2480</v>
      </c>
      <c r="M196" s="3">
        <v>0.1</v>
      </c>
      <c r="N196" s="2">
        <v>4.2300000000000004</v>
      </c>
      <c r="O196" s="2">
        <f t="shared" si="9"/>
        <v>42.300000000000004</v>
      </c>
      <c r="P196" s="2">
        <f t="shared" si="8"/>
        <v>0.42300000000000004</v>
      </c>
      <c r="Q196" s="2">
        <f t="shared" si="10"/>
        <v>1.0157722222222221</v>
      </c>
      <c r="R196" s="14">
        <f t="shared" si="11"/>
        <v>969</v>
      </c>
    </row>
    <row r="197" spans="2:18" ht="19.899999999999999" customHeight="1" x14ac:dyDescent="0.2">
      <c r="B197" s="17"/>
      <c r="C197" s="14">
        <v>163</v>
      </c>
      <c r="E197" s="14">
        <v>29300</v>
      </c>
      <c r="J197" s="17"/>
      <c r="K197" s="14">
        <v>163</v>
      </c>
      <c r="L197" s="15">
        <v>2460</v>
      </c>
      <c r="M197" s="3">
        <v>0.1</v>
      </c>
      <c r="N197" s="2">
        <v>4.24</v>
      </c>
      <c r="O197" s="2">
        <f t="shared" si="9"/>
        <v>42.4</v>
      </c>
      <c r="P197" s="2">
        <f t="shared" si="8"/>
        <v>0.42400000000000004</v>
      </c>
      <c r="Q197" s="2">
        <f t="shared" si="10"/>
        <v>1.0228305555555555</v>
      </c>
      <c r="R197" s="14">
        <f t="shared" si="11"/>
        <v>975</v>
      </c>
    </row>
    <row r="198" spans="2:18" ht="19.899999999999999" customHeight="1" x14ac:dyDescent="0.2">
      <c r="B198" s="17"/>
      <c r="C198" s="14">
        <v>164</v>
      </c>
      <c r="E198" s="14">
        <v>29300</v>
      </c>
      <c r="J198" s="17"/>
      <c r="K198" s="14">
        <v>164</v>
      </c>
      <c r="L198" s="15">
        <v>2420</v>
      </c>
      <c r="M198" s="3">
        <v>0.1</v>
      </c>
      <c r="N198" s="2">
        <v>4.2450000000000001</v>
      </c>
      <c r="O198" s="2">
        <f t="shared" si="9"/>
        <v>42.449999999999996</v>
      </c>
      <c r="P198" s="2">
        <f t="shared" si="8"/>
        <v>0.42450000000000004</v>
      </c>
      <c r="Q198" s="2">
        <f t="shared" si="10"/>
        <v>1.0299013888888888</v>
      </c>
      <c r="R198" s="14">
        <f t="shared" si="11"/>
        <v>981</v>
      </c>
    </row>
    <row r="199" spans="2:18" ht="19.899999999999999" customHeight="1" x14ac:dyDescent="0.2">
      <c r="B199" s="17"/>
      <c r="C199" s="14">
        <v>165</v>
      </c>
      <c r="E199" s="14">
        <v>29300</v>
      </c>
      <c r="J199" s="17"/>
      <c r="K199" s="14">
        <v>165</v>
      </c>
      <c r="L199" s="15">
        <v>2400</v>
      </c>
      <c r="M199" s="3">
        <v>0.1</v>
      </c>
      <c r="N199" s="2">
        <v>4.2549999999999999</v>
      </c>
      <c r="O199" s="2">
        <f t="shared" si="9"/>
        <v>42.55</v>
      </c>
      <c r="P199" s="2">
        <f t="shared" si="8"/>
        <v>0.42549999999999999</v>
      </c>
      <c r="Q199" s="2">
        <f t="shared" si="10"/>
        <v>1.0369847222222222</v>
      </c>
      <c r="R199" s="14">
        <f t="shared" si="11"/>
        <v>987</v>
      </c>
    </row>
    <row r="200" spans="2:18" ht="19.899999999999999" customHeight="1" x14ac:dyDescent="0.2">
      <c r="B200" s="17"/>
      <c r="C200" s="14">
        <v>166</v>
      </c>
      <c r="E200" s="14">
        <v>29300</v>
      </c>
      <c r="J200" s="17"/>
      <c r="K200" s="14">
        <v>166</v>
      </c>
      <c r="L200" s="15">
        <v>2360</v>
      </c>
      <c r="M200" s="3">
        <v>0.1</v>
      </c>
      <c r="N200" s="2">
        <v>4.2699999999999996</v>
      </c>
      <c r="O200" s="2">
        <f t="shared" si="9"/>
        <v>42.699999999999996</v>
      </c>
      <c r="P200" s="2">
        <f t="shared" si="8"/>
        <v>0.42699999999999999</v>
      </c>
      <c r="Q200" s="2">
        <f t="shared" si="10"/>
        <v>1.0440888888888888</v>
      </c>
      <c r="R200" s="14">
        <f t="shared" si="11"/>
        <v>993</v>
      </c>
    </row>
    <row r="201" spans="2:18" ht="19.899999999999999" customHeight="1" x14ac:dyDescent="0.2">
      <c r="B201" s="17"/>
      <c r="C201" s="14">
        <v>167</v>
      </c>
      <c r="E201" s="14">
        <v>29300</v>
      </c>
      <c r="J201" s="17"/>
      <c r="K201" s="14">
        <v>167</v>
      </c>
      <c r="L201" s="15">
        <v>2340</v>
      </c>
      <c r="M201" s="3">
        <v>0.1</v>
      </c>
      <c r="N201" s="2">
        <v>4.29</v>
      </c>
      <c r="O201" s="2">
        <f t="shared" si="9"/>
        <v>42.9</v>
      </c>
      <c r="P201" s="2">
        <f t="shared" si="8"/>
        <v>0.42900000000000005</v>
      </c>
      <c r="Q201" s="2">
        <f t="shared" si="10"/>
        <v>1.0512222222222223</v>
      </c>
      <c r="R201" s="14">
        <f t="shared" si="11"/>
        <v>999</v>
      </c>
    </row>
    <row r="202" spans="2:18" ht="19.899999999999999" customHeight="1" x14ac:dyDescent="0.2">
      <c r="B202" s="17"/>
      <c r="C202" s="14">
        <v>168</v>
      </c>
      <c r="E202" s="14">
        <v>29300</v>
      </c>
      <c r="J202" s="17"/>
      <c r="K202" s="14">
        <v>168</v>
      </c>
      <c r="L202" s="15">
        <v>2310</v>
      </c>
      <c r="M202" s="3">
        <v>0.1</v>
      </c>
      <c r="N202" s="2">
        <v>4.3099999999999996</v>
      </c>
      <c r="O202" s="2">
        <f t="shared" si="9"/>
        <v>43.099999999999994</v>
      </c>
      <c r="P202" s="2">
        <f t="shared" si="8"/>
        <v>0.43099999999999999</v>
      </c>
      <c r="Q202" s="2">
        <f t="shared" si="10"/>
        <v>1.058388888888889</v>
      </c>
      <c r="R202" s="14">
        <f t="shared" si="11"/>
        <v>1005</v>
      </c>
    </row>
    <row r="203" spans="2:18" ht="19.899999999999999" customHeight="1" x14ac:dyDescent="0.2">
      <c r="B203" s="17"/>
      <c r="C203" s="14">
        <v>169</v>
      </c>
      <c r="E203" s="14">
        <v>29300</v>
      </c>
      <c r="J203" s="17"/>
      <c r="K203" s="14">
        <v>169</v>
      </c>
      <c r="L203" s="15">
        <v>2290</v>
      </c>
      <c r="M203" s="3">
        <v>0.1</v>
      </c>
      <c r="N203" s="2">
        <v>4.3149999999999995</v>
      </c>
      <c r="O203" s="2">
        <f t="shared" si="9"/>
        <v>43.149999999999991</v>
      </c>
      <c r="P203" s="2">
        <f t="shared" si="8"/>
        <v>0.43149999999999999</v>
      </c>
      <c r="Q203" s="2">
        <f t="shared" si="10"/>
        <v>1.0655763888888889</v>
      </c>
      <c r="R203" s="14">
        <f t="shared" si="11"/>
        <v>1011</v>
      </c>
    </row>
    <row r="204" spans="2:18" ht="19.899999999999999" customHeight="1" x14ac:dyDescent="0.2">
      <c r="B204" s="17"/>
      <c r="C204" s="14">
        <v>170</v>
      </c>
      <c r="E204" s="14">
        <v>29300</v>
      </c>
      <c r="J204" s="17"/>
      <c r="K204" s="14">
        <v>170</v>
      </c>
      <c r="L204" s="15">
        <v>2260</v>
      </c>
      <c r="M204" s="3">
        <v>0.1</v>
      </c>
      <c r="N204" s="2">
        <v>4.32</v>
      </c>
      <c r="O204" s="2">
        <f t="shared" si="9"/>
        <v>43.2</v>
      </c>
      <c r="P204" s="2">
        <f t="shared" si="8"/>
        <v>0.43200000000000005</v>
      </c>
      <c r="Q204" s="2">
        <f t="shared" si="10"/>
        <v>1.0727722222222222</v>
      </c>
      <c r="R204" s="14">
        <f t="shared" si="11"/>
        <v>1017</v>
      </c>
    </row>
    <row r="205" spans="2:18" ht="19.899999999999999" customHeight="1" x14ac:dyDescent="0.2">
      <c r="B205" s="17"/>
      <c r="C205" s="14">
        <v>171</v>
      </c>
      <c r="E205" s="14">
        <v>29300</v>
      </c>
      <c r="J205" s="17"/>
      <c r="K205" s="14">
        <v>171</v>
      </c>
      <c r="L205" s="15">
        <v>2230</v>
      </c>
      <c r="M205" s="3">
        <v>0.1</v>
      </c>
      <c r="N205" s="2">
        <v>4.335</v>
      </c>
      <c r="O205" s="2">
        <f t="shared" si="9"/>
        <v>43.349999999999994</v>
      </c>
      <c r="P205" s="2">
        <f t="shared" si="8"/>
        <v>0.4335</v>
      </c>
      <c r="Q205" s="2">
        <f t="shared" si="10"/>
        <v>1.0799847222222223</v>
      </c>
      <c r="R205" s="14">
        <f t="shared" si="11"/>
        <v>1023</v>
      </c>
    </row>
    <row r="206" spans="2:18" ht="19.899999999999999" customHeight="1" x14ac:dyDescent="0.2">
      <c r="B206" s="17"/>
      <c r="C206" s="14">
        <v>172</v>
      </c>
      <c r="E206" s="14">
        <v>29300</v>
      </c>
      <c r="J206" s="17"/>
      <c r="K206" s="14">
        <v>172</v>
      </c>
      <c r="L206" s="15">
        <v>2200</v>
      </c>
      <c r="M206" s="3">
        <v>0.1</v>
      </c>
      <c r="N206" s="2">
        <v>4.3499999999999996</v>
      </c>
      <c r="O206" s="2">
        <f t="shared" si="9"/>
        <v>43.499999999999993</v>
      </c>
      <c r="P206" s="2">
        <f t="shared" si="8"/>
        <v>0.435</v>
      </c>
      <c r="Q206" s="2">
        <f t="shared" si="10"/>
        <v>1.0872222222222223</v>
      </c>
      <c r="R206" s="14">
        <f t="shared" si="11"/>
        <v>1029</v>
      </c>
    </row>
    <row r="207" spans="2:18" ht="19.899999999999999" customHeight="1" x14ac:dyDescent="0.2">
      <c r="B207" s="17"/>
      <c r="C207" s="14">
        <v>173</v>
      </c>
      <c r="E207" s="14">
        <v>29300</v>
      </c>
      <c r="J207" s="17"/>
      <c r="K207" s="14">
        <v>173</v>
      </c>
      <c r="L207" s="15">
        <v>2170</v>
      </c>
      <c r="M207" s="3">
        <v>0.1</v>
      </c>
      <c r="N207" s="2">
        <v>4.375</v>
      </c>
      <c r="O207" s="2">
        <f t="shared" si="9"/>
        <v>43.75</v>
      </c>
      <c r="P207" s="2">
        <f t="shared" si="8"/>
        <v>0.4375</v>
      </c>
      <c r="Q207" s="2">
        <f t="shared" si="10"/>
        <v>1.0944930555555556</v>
      </c>
      <c r="R207" s="14">
        <f t="shared" si="11"/>
        <v>1035</v>
      </c>
    </row>
    <row r="208" spans="2:18" ht="19.899999999999999" customHeight="1" x14ac:dyDescent="0.2">
      <c r="B208" s="17"/>
      <c r="C208" s="14">
        <v>174</v>
      </c>
      <c r="E208" s="14">
        <v>29300</v>
      </c>
      <c r="J208" s="17"/>
      <c r="K208" s="14">
        <v>174</v>
      </c>
      <c r="L208" s="15">
        <v>2140</v>
      </c>
      <c r="M208" s="3">
        <v>0.1</v>
      </c>
      <c r="N208" s="2">
        <v>4.3849999999999998</v>
      </c>
      <c r="O208" s="2">
        <f t="shared" si="9"/>
        <v>43.849999999999994</v>
      </c>
      <c r="P208" s="2">
        <f t="shared" si="8"/>
        <v>0.4385</v>
      </c>
      <c r="Q208" s="2">
        <f t="shared" si="10"/>
        <v>1.1017930555555557</v>
      </c>
      <c r="R208" s="14">
        <f t="shared" si="11"/>
        <v>1041</v>
      </c>
    </row>
    <row r="209" spans="2:18" ht="19.899999999999999" customHeight="1" x14ac:dyDescent="0.2">
      <c r="B209" s="17"/>
      <c r="C209" s="14">
        <v>175</v>
      </c>
      <c r="E209" s="14">
        <v>29300</v>
      </c>
      <c r="J209" s="17"/>
      <c r="K209" s="14">
        <v>175</v>
      </c>
      <c r="L209" s="15">
        <v>2120</v>
      </c>
      <c r="M209" s="3">
        <v>0.1</v>
      </c>
      <c r="N209" s="2">
        <v>4.4000000000000004</v>
      </c>
      <c r="O209" s="2">
        <f t="shared" si="9"/>
        <v>44</v>
      </c>
      <c r="P209" s="2">
        <f t="shared" si="8"/>
        <v>0.44000000000000006</v>
      </c>
      <c r="Q209" s="2">
        <f t="shared" si="10"/>
        <v>1.1091138888888892</v>
      </c>
      <c r="R209" s="14">
        <f t="shared" si="11"/>
        <v>1047</v>
      </c>
    </row>
    <row r="210" spans="2:18" ht="19.899999999999999" customHeight="1" x14ac:dyDescent="0.2">
      <c r="B210" s="17"/>
      <c r="C210" s="14">
        <v>176</v>
      </c>
      <c r="E210" s="14">
        <v>29300</v>
      </c>
      <c r="J210" s="17"/>
      <c r="K210" s="14">
        <v>176</v>
      </c>
      <c r="L210" s="15">
        <v>2080</v>
      </c>
      <c r="M210" s="3">
        <v>0.1</v>
      </c>
      <c r="N210" s="2">
        <v>4.415</v>
      </c>
      <c r="O210" s="2">
        <f t="shared" si="9"/>
        <v>44.15</v>
      </c>
      <c r="P210" s="2">
        <f t="shared" si="8"/>
        <v>0.4415</v>
      </c>
      <c r="Q210" s="2">
        <f t="shared" si="10"/>
        <v>1.1164597222222226</v>
      </c>
      <c r="R210" s="14">
        <f t="shared" si="11"/>
        <v>1053</v>
      </c>
    </row>
    <row r="211" spans="2:18" ht="19.899999999999999" customHeight="1" x14ac:dyDescent="0.2">
      <c r="B211" s="17"/>
      <c r="C211" s="14">
        <v>177</v>
      </c>
      <c r="E211" s="14">
        <v>29300</v>
      </c>
      <c r="J211" s="17"/>
      <c r="K211" s="14">
        <v>177</v>
      </c>
      <c r="L211" s="15">
        <v>2060</v>
      </c>
      <c r="M211" s="3">
        <v>0.1</v>
      </c>
      <c r="N211" s="2">
        <v>4.4249999999999998</v>
      </c>
      <c r="O211" s="2">
        <f t="shared" si="9"/>
        <v>44.249999999999993</v>
      </c>
      <c r="P211" s="2">
        <f t="shared" si="8"/>
        <v>0.4425</v>
      </c>
      <c r="Q211" s="2">
        <f t="shared" si="10"/>
        <v>1.1238263888888893</v>
      </c>
      <c r="R211" s="14">
        <f t="shared" si="11"/>
        <v>1059</v>
      </c>
    </row>
    <row r="212" spans="2:18" ht="19.899999999999999" customHeight="1" x14ac:dyDescent="0.2">
      <c r="B212" s="17"/>
      <c r="C212" s="14">
        <v>178</v>
      </c>
      <c r="E212" s="14">
        <v>29300</v>
      </c>
      <c r="J212" s="17"/>
      <c r="K212" s="14">
        <v>178</v>
      </c>
      <c r="L212" s="15">
        <v>2020</v>
      </c>
      <c r="M212" s="3">
        <v>0.1</v>
      </c>
      <c r="N212" s="2">
        <v>4.4400000000000004</v>
      </c>
      <c r="O212" s="2">
        <f t="shared" si="9"/>
        <v>44.4</v>
      </c>
      <c r="P212" s="2">
        <f t="shared" si="8"/>
        <v>0.44400000000000006</v>
      </c>
      <c r="Q212" s="2">
        <f t="shared" si="10"/>
        <v>1.1312138888888894</v>
      </c>
      <c r="R212" s="14">
        <f t="shared" si="11"/>
        <v>1065</v>
      </c>
    </row>
    <row r="213" spans="2:18" ht="19.899999999999999" customHeight="1" x14ac:dyDescent="0.2">
      <c r="B213" s="17"/>
      <c r="C213" s="14">
        <v>179</v>
      </c>
      <c r="E213" s="14">
        <v>29300</v>
      </c>
      <c r="J213" s="17"/>
      <c r="K213" s="14">
        <v>179</v>
      </c>
      <c r="L213" s="15">
        <v>1992</v>
      </c>
      <c r="M213" s="3">
        <v>0.1</v>
      </c>
      <c r="N213" s="2">
        <v>4.45</v>
      </c>
      <c r="O213" s="2">
        <f t="shared" si="9"/>
        <v>44.5</v>
      </c>
      <c r="P213" s="2">
        <f t="shared" si="8"/>
        <v>0.44500000000000006</v>
      </c>
      <c r="Q213" s="2">
        <f t="shared" si="10"/>
        <v>1.1386222222222226</v>
      </c>
      <c r="R213" s="14">
        <f t="shared" si="11"/>
        <v>1071</v>
      </c>
    </row>
    <row r="214" spans="2:18" ht="19.899999999999999" customHeight="1" x14ac:dyDescent="0.2">
      <c r="B214" s="17"/>
      <c r="C214" s="14">
        <v>180</v>
      </c>
      <c r="E214" s="14">
        <v>29300</v>
      </c>
      <c r="J214" s="17"/>
      <c r="K214" s="14">
        <v>180</v>
      </c>
      <c r="L214" s="15">
        <v>1960</v>
      </c>
      <c r="M214" s="3">
        <v>0.1</v>
      </c>
      <c r="N214" s="2">
        <v>4.4749999999999996</v>
      </c>
      <c r="O214" s="2">
        <f t="shared" si="9"/>
        <v>44.749999999999993</v>
      </c>
      <c r="P214" s="2">
        <f t="shared" si="8"/>
        <v>0.44750000000000001</v>
      </c>
      <c r="Q214" s="2">
        <f t="shared" si="10"/>
        <v>1.1460597222222226</v>
      </c>
      <c r="R214" s="14">
        <f t="shared" si="11"/>
        <v>1077</v>
      </c>
    </row>
    <row r="215" spans="2:18" ht="19.899999999999999" customHeight="1" x14ac:dyDescent="0.2">
      <c r="B215" s="17"/>
      <c r="C215" s="14">
        <v>181</v>
      </c>
      <c r="E215" s="14">
        <v>29300</v>
      </c>
      <c r="J215" s="17"/>
      <c r="K215" s="14">
        <v>181</v>
      </c>
      <c r="L215" s="15">
        <v>1935</v>
      </c>
      <c r="M215" s="3">
        <v>0.1</v>
      </c>
      <c r="N215" s="2">
        <v>4.49</v>
      </c>
      <c r="O215" s="2">
        <f t="shared" si="9"/>
        <v>44.9</v>
      </c>
      <c r="P215" s="2">
        <f t="shared" si="8"/>
        <v>0.44900000000000007</v>
      </c>
      <c r="Q215" s="2">
        <f t="shared" si="10"/>
        <v>1.1535305555555559</v>
      </c>
      <c r="R215" s="14">
        <f t="shared" si="11"/>
        <v>1083</v>
      </c>
    </row>
    <row r="216" spans="2:18" ht="19.899999999999999" customHeight="1" x14ac:dyDescent="0.2">
      <c r="B216" s="17"/>
      <c r="C216" s="14">
        <v>182</v>
      </c>
      <c r="E216" s="14">
        <v>29300</v>
      </c>
      <c r="J216" s="17"/>
      <c r="K216" s="14">
        <v>182</v>
      </c>
      <c r="L216" s="15">
        <v>1913</v>
      </c>
      <c r="M216" s="3">
        <v>0.1</v>
      </c>
      <c r="N216" s="2">
        <v>4.4950000000000001</v>
      </c>
      <c r="O216" s="2">
        <f t="shared" si="9"/>
        <v>44.949999999999996</v>
      </c>
      <c r="P216" s="2">
        <f t="shared" si="8"/>
        <v>0.44950000000000001</v>
      </c>
      <c r="Q216" s="2">
        <f t="shared" si="10"/>
        <v>1.161018055555556</v>
      </c>
      <c r="R216" s="14">
        <f t="shared" si="11"/>
        <v>1089</v>
      </c>
    </row>
    <row r="217" spans="2:18" ht="19.899999999999999" customHeight="1" x14ac:dyDescent="0.2">
      <c r="B217" s="17"/>
      <c r="C217" s="14">
        <v>183</v>
      </c>
      <c r="E217" s="14">
        <v>29300</v>
      </c>
      <c r="J217" s="17"/>
      <c r="K217" s="14">
        <v>183</v>
      </c>
      <c r="L217" s="15">
        <v>1876</v>
      </c>
      <c r="M217" s="3">
        <v>0.1</v>
      </c>
      <c r="N217" s="2">
        <v>4.5149999999999997</v>
      </c>
      <c r="O217" s="2">
        <f t="shared" si="9"/>
        <v>45.149999999999991</v>
      </c>
      <c r="P217" s="2">
        <f t="shared" si="8"/>
        <v>0.45150000000000001</v>
      </c>
      <c r="Q217" s="2">
        <f t="shared" si="10"/>
        <v>1.1685263888888893</v>
      </c>
      <c r="R217" s="14">
        <f t="shared" si="11"/>
        <v>1095</v>
      </c>
    </row>
    <row r="218" spans="2:18" ht="19.899999999999999" customHeight="1" x14ac:dyDescent="0.2">
      <c r="B218" s="17"/>
      <c r="C218" s="14">
        <v>184</v>
      </c>
      <c r="E218" s="14">
        <v>29300</v>
      </c>
      <c r="J218" s="17"/>
      <c r="K218" s="14">
        <v>184</v>
      </c>
      <c r="L218" s="15">
        <v>1846</v>
      </c>
      <c r="M218" s="3">
        <v>0.1</v>
      </c>
      <c r="N218" s="2">
        <v>4.54</v>
      </c>
      <c r="O218" s="2">
        <f t="shared" si="9"/>
        <v>45.4</v>
      </c>
      <c r="P218" s="2">
        <f t="shared" si="8"/>
        <v>0.45400000000000001</v>
      </c>
      <c r="Q218" s="2">
        <f t="shared" si="10"/>
        <v>1.1760722222222226</v>
      </c>
      <c r="R218" s="14">
        <f t="shared" si="11"/>
        <v>1101</v>
      </c>
    </row>
    <row r="219" spans="2:18" ht="19.899999999999999" customHeight="1" x14ac:dyDescent="0.2">
      <c r="B219" s="17"/>
      <c r="C219" s="14">
        <v>185</v>
      </c>
      <c r="E219" s="14">
        <v>29300</v>
      </c>
      <c r="J219" s="17"/>
      <c r="K219" s="14">
        <v>185</v>
      </c>
      <c r="L219" s="15">
        <v>1816</v>
      </c>
      <c r="M219" s="3">
        <v>0.1</v>
      </c>
      <c r="N219" s="2">
        <v>4.5549999999999997</v>
      </c>
      <c r="O219" s="2">
        <f t="shared" si="9"/>
        <v>45.55</v>
      </c>
      <c r="P219" s="2">
        <f t="shared" si="8"/>
        <v>0.45550000000000002</v>
      </c>
      <c r="Q219" s="2">
        <f t="shared" si="10"/>
        <v>1.1836513888888893</v>
      </c>
      <c r="R219" s="14">
        <f t="shared" si="11"/>
        <v>1107</v>
      </c>
    </row>
    <row r="220" spans="2:18" ht="19.899999999999999" customHeight="1" x14ac:dyDescent="0.2">
      <c r="B220" s="17"/>
      <c r="C220" s="14">
        <v>186</v>
      </c>
      <c r="E220" s="14">
        <v>29300</v>
      </c>
      <c r="J220" s="17"/>
      <c r="K220" s="14">
        <v>186</v>
      </c>
      <c r="L220" s="15">
        <v>1794</v>
      </c>
      <c r="M220" s="3">
        <v>0.1</v>
      </c>
      <c r="N220" s="2">
        <v>4.57</v>
      </c>
      <c r="O220" s="2">
        <f t="shared" si="9"/>
        <v>45.7</v>
      </c>
      <c r="P220" s="2">
        <f t="shared" si="8"/>
        <v>0.45700000000000007</v>
      </c>
      <c r="Q220" s="2">
        <f t="shared" si="10"/>
        <v>1.191255555555556</v>
      </c>
      <c r="R220" s="14">
        <f t="shared" si="11"/>
        <v>1113</v>
      </c>
    </row>
    <row r="221" spans="2:18" ht="19.899999999999999" customHeight="1" x14ac:dyDescent="0.2">
      <c r="B221" s="17"/>
      <c r="C221" s="14">
        <v>187</v>
      </c>
      <c r="E221" s="14">
        <v>29300</v>
      </c>
      <c r="J221" s="17"/>
      <c r="K221" s="14">
        <v>187</v>
      </c>
      <c r="L221" s="15">
        <v>1772</v>
      </c>
      <c r="M221" s="3">
        <v>0.1</v>
      </c>
      <c r="N221" s="2">
        <v>4.58</v>
      </c>
      <c r="O221" s="2">
        <f t="shared" si="9"/>
        <v>45.8</v>
      </c>
      <c r="P221" s="2">
        <f t="shared" si="8"/>
        <v>0.45800000000000002</v>
      </c>
      <c r="Q221" s="2">
        <f t="shared" si="10"/>
        <v>1.1988805555555559</v>
      </c>
      <c r="R221" s="14">
        <f t="shared" si="11"/>
        <v>1119</v>
      </c>
    </row>
    <row r="222" spans="2:18" ht="19.899999999999999" customHeight="1" x14ac:dyDescent="0.2">
      <c r="B222" s="17"/>
      <c r="C222" s="14">
        <v>188</v>
      </c>
      <c r="E222" s="14">
        <v>29300</v>
      </c>
      <c r="J222" s="17"/>
      <c r="K222" s="14">
        <v>188</v>
      </c>
      <c r="L222" s="15">
        <v>1741</v>
      </c>
      <c r="M222" s="3">
        <v>0.1</v>
      </c>
      <c r="N222" s="2">
        <v>4.6100000000000003</v>
      </c>
      <c r="O222" s="2">
        <f t="shared" si="9"/>
        <v>46.1</v>
      </c>
      <c r="P222" s="2">
        <f t="shared" si="8"/>
        <v>0.46100000000000008</v>
      </c>
      <c r="Q222" s="2">
        <f t="shared" si="10"/>
        <v>1.2065388888888893</v>
      </c>
      <c r="R222" s="14">
        <f t="shared" si="11"/>
        <v>1125</v>
      </c>
    </row>
    <row r="223" spans="2:18" ht="19.899999999999999" customHeight="1" x14ac:dyDescent="0.2">
      <c r="B223" s="17"/>
      <c r="C223" s="14">
        <v>189</v>
      </c>
      <c r="E223" s="14">
        <v>29400</v>
      </c>
      <c r="J223" s="17"/>
      <c r="K223" s="14">
        <v>189</v>
      </c>
      <c r="L223" s="15">
        <v>1718</v>
      </c>
      <c r="M223" s="3">
        <v>0.1</v>
      </c>
      <c r="N223" s="2">
        <v>4.63</v>
      </c>
      <c r="O223" s="2">
        <f t="shared" si="9"/>
        <v>46.3</v>
      </c>
      <c r="P223" s="2">
        <f t="shared" si="8"/>
        <v>0.46300000000000002</v>
      </c>
      <c r="Q223" s="2">
        <f t="shared" si="10"/>
        <v>1.2142388888888893</v>
      </c>
      <c r="R223" s="14">
        <f t="shared" si="11"/>
        <v>1131</v>
      </c>
    </row>
    <row r="224" spans="2:18" ht="19.899999999999999" customHeight="1" x14ac:dyDescent="0.2">
      <c r="B224" s="17"/>
      <c r="C224" s="14">
        <v>190</v>
      </c>
      <c r="E224" s="14">
        <v>29300</v>
      </c>
      <c r="J224" s="17"/>
      <c r="K224" s="14">
        <v>190</v>
      </c>
      <c r="L224" s="15">
        <v>1686</v>
      </c>
      <c r="M224" s="3">
        <v>0.1</v>
      </c>
      <c r="N224" s="2">
        <v>4.6500000000000004</v>
      </c>
      <c r="O224" s="2">
        <f t="shared" si="9"/>
        <v>46.5</v>
      </c>
      <c r="P224" s="2">
        <f t="shared" si="8"/>
        <v>0.46500000000000008</v>
      </c>
      <c r="Q224" s="2">
        <f t="shared" si="10"/>
        <v>1.2219722222222227</v>
      </c>
      <c r="R224" s="14">
        <f t="shared" si="11"/>
        <v>1137</v>
      </c>
    </row>
    <row r="225" spans="2:18" ht="19.899999999999999" customHeight="1" x14ac:dyDescent="0.2">
      <c r="B225" s="17"/>
      <c r="C225" s="14">
        <v>191</v>
      </c>
      <c r="E225" s="14">
        <v>29400</v>
      </c>
      <c r="J225" s="17"/>
      <c r="K225" s="14">
        <v>191</v>
      </c>
      <c r="L225" s="15">
        <v>1659</v>
      </c>
      <c r="M225" s="3">
        <v>0.1</v>
      </c>
      <c r="N225" s="2">
        <v>4.6749999999999998</v>
      </c>
      <c r="O225" s="2">
        <f t="shared" si="9"/>
        <v>46.749999999999993</v>
      </c>
      <c r="P225" s="2">
        <f t="shared" si="8"/>
        <v>0.46750000000000003</v>
      </c>
      <c r="Q225" s="2">
        <f t="shared" si="10"/>
        <v>1.229743055555556</v>
      </c>
      <c r="R225" s="14">
        <f t="shared" si="11"/>
        <v>1143</v>
      </c>
    </row>
    <row r="226" spans="2:18" ht="19.899999999999999" customHeight="1" x14ac:dyDescent="0.2">
      <c r="B226" s="17"/>
      <c r="C226" s="14">
        <v>192</v>
      </c>
      <c r="E226" s="14">
        <v>29400</v>
      </c>
      <c r="J226" s="17"/>
      <c r="K226" s="14">
        <v>192</v>
      </c>
      <c r="L226" s="15">
        <v>1635</v>
      </c>
      <c r="M226" s="3">
        <v>0.1</v>
      </c>
      <c r="N226" s="2">
        <v>4.6950000000000003</v>
      </c>
      <c r="O226" s="2">
        <f t="shared" si="9"/>
        <v>46.95</v>
      </c>
      <c r="P226" s="2">
        <f t="shared" ref="P226:P249" si="12">M226*N226</f>
        <v>0.46950000000000003</v>
      </c>
      <c r="Q226" s="2">
        <f t="shared" si="10"/>
        <v>1.2375513888888894</v>
      </c>
      <c r="R226" s="14">
        <f t="shared" si="11"/>
        <v>1149</v>
      </c>
    </row>
    <row r="227" spans="2:18" ht="19.899999999999999" customHeight="1" x14ac:dyDescent="0.2">
      <c r="B227" s="17"/>
      <c r="C227" s="14">
        <v>193</v>
      </c>
      <c r="E227" s="14">
        <v>29300</v>
      </c>
      <c r="J227" s="17"/>
      <c r="K227" s="14">
        <v>193</v>
      </c>
      <c r="L227" s="15">
        <v>1601</v>
      </c>
      <c r="M227" s="3">
        <v>0.1</v>
      </c>
      <c r="N227" s="2">
        <v>4.7149999999999999</v>
      </c>
      <c r="O227" s="2">
        <f t="shared" ref="O227:O249" si="13">N227/M227</f>
        <v>47.15</v>
      </c>
      <c r="P227" s="2">
        <f t="shared" si="12"/>
        <v>0.47150000000000003</v>
      </c>
      <c r="Q227" s="2">
        <f t="shared" ref="Q227:Q249" si="14">AVERAGE(P227,P226)*(K227-K226)/60+Q226</f>
        <v>1.2453930555555561</v>
      </c>
      <c r="R227" s="14">
        <f t="shared" ref="R227:R249" si="15">AVERAGE(M227,M226)*((K227-K226)*60)+R226</f>
        <v>1155</v>
      </c>
    </row>
    <row r="228" spans="2:18" ht="19.899999999999999" customHeight="1" x14ac:dyDescent="0.2">
      <c r="B228" s="17"/>
      <c r="C228" s="14">
        <v>194</v>
      </c>
      <c r="E228" s="14">
        <v>29400</v>
      </c>
      <c r="J228" s="17"/>
      <c r="K228" s="14">
        <v>194</v>
      </c>
      <c r="L228" s="15">
        <v>1578</v>
      </c>
      <c r="M228" s="3">
        <v>0.1</v>
      </c>
      <c r="N228" s="2">
        <v>4.7450000000000001</v>
      </c>
      <c r="O228" s="2">
        <f t="shared" si="13"/>
        <v>47.449999999999996</v>
      </c>
      <c r="P228" s="2">
        <f t="shared" si="12"/>
        <v>0.47450000000000003</v>
      </c>
      <c r="Q228" s="2">
        <f t="shared" si="14"/>
        <v>1.2532763888888894</v>
      </c>
      <c r="R228" s="14">
        <f t="shared" si="15"/>
        <v>1161</v>
      </c>
    </row>
    <row r="229" spans="2:18" ht="19.899999999999999" customHeight="1" x14ac:dyDescent="0.2">
      <c r="B229" s="17"/>
      <c r="C229" s="14">
        <v>195</v>
      </c>
      <c r="E229" s="14">
        <v>29300</v>
      </c>
      <c r="J229" s="17"/>
      <c r="K229" s="14">
        <v>195</v>
      </c>
      <c r="L229" s="15">
        <v>1551</v>
      </c>
      <c r="M229" s="3">
        <v>0.1</v>
      </c>
      <c r="N229" s="2">
        <v>4.7649999999999997</v>
      </c>
      <c r="O229" s="2">
        <f t="shared" si="13"/>
        <v>47.649999999999991</v>
      </c>
      <c r="P229" s="2">
        <f t="shared" si="12"/>
        <v>0.47649999999999998</v>
      </c>
      <c r="Q229" s="2">
        <f t="shared" si="14"/>
        <v>1.2612013888888893</v>
      </c>
      <c r="R229" s="14">
        <f t="shared" si="15"/>
        <v>1167</v>
      </c>
    </row>
    <row r="230" spans="2:18" ht="19.899999999999999" customHeight="1" x14ac:dyDescent="0.2">
      <c r="B230" s="17"/>
      <c r="C230" s="14">
        <v>196</v>
      </c>
      <c r="E230" s="14">
        <v>29400</v>
      </c>
      <c r="J230" s="17"/>
      <c r="K230" s="14">
        <v>196</v>
      </c>
      <c r="L230" s="15">
        <v>1522</v>
      </c>
      <c r="M230" s="3">
        <v>0.1</v>
      </c>
      <c r="N230" s="2">
        <v>4.7949999999999999</v>
      </c>
      <c r="O230" s="2">
        <f t="shared" si="13"/>
        <v>47.949999999999996</v>
      </c>
      <c r="P230" s="2">
        <f t="shared" si="12"/>
        <v>0.47950000000000004</v>
      </c>
      <c r="Q230" s="2">
        <f t="shared" si="14"/>
        <v>1.269168055555556</v>
      </c>
      <c r="R230" s="14">
        <f t="shared" si="15"/>
        <v>1173</v>
      </c>
    </row>
    <row r="231" spans="2:18" ht="19.899999999999999" customHeight="1" x14ac:dyDescent="0.2">
      <c r="B231" s="17"/>
      <c r="C231" s="14">
        <v>197</v>
      </c>
      <c r="E231" s="14">
        <v>29400</v>
      </c>
      <c r="J231" s="17"/>
      <c r="K231" s="14">
        <v>197</v>
      </c>
      <c r="L231" s="15">
        <v>1492</v>
      </c>
      <c r="M231" s="3">
        <v>0.1</v>
      </c>
      <c r="N231" s="2">
        <v>4.82</v>
      </c>
      <c r="O231" s="2">
        <f t="shared" si="13"/>
        <v>48.2</v>
      </c>
      <c r="P231" s="2">
        <f t="shared" si="12"/>
        <v>0.48200000000000004</v>
      </c>
      <c r="Q231" s="2">
        <f t="shared" si="14"/>
        <v>1.277180555555556</v>
      </c>
      <c r="R231" s="14">
        <f t="shared" si="15"/>
        <v>1179</v>
      </c>
    </row>
    <row r="232" spans="2:18" ht="19.899999999999999" customHeight="1" x14ac:dyDescent="0.2">
      <c r="B232" s="17"/>
      <c r="C232" s="14">
        <v>198</v>
      </c>
      <c r="E232" s="14">
        <v>29400</v>
      </c>
      <c r="J232" s="17"/>
      <c r="K232" s="14">
        <v>198</v>
      </c>
      <c r="L232" s="15">
        <v>1462</v>
      </c>
      <c r="M232" s="3">
        <v>0.1</v>
      </c>
      <c r="N232" s="2">
        <v>4.83</v>
      </c>
      <c r="O232" s="2">
        <f t="shared" si="13"/>
        <v>48.3</v>
      </c>
      <c r="P232" s="2">
        <f t="shared" si="12"/>
        <v>0.48300000000000004</v>
      </c>
      <c r="Q232" s="2">
        <f t="shared" si="14"/>
        <v>1.2852222222222227</v>
      </c>
      <c r="R232" s="14">
        <f t="shared" si="15"/>
        <v>1185</v>
      </c>
    </row>
    <row r="233" spans="2:18" ht="19.899999999999999" customHeight="1" x14ac:dyDescent="0.2">
      <c r="B233" s="17"/>
      <c r="C233" s="14">
        <v>199</v>
      </c>
      <c r="E233" s="14">
        <v>29400</v>
      </c>
      <c r="J233" s="17"/>
      <c r="K233" s="14">
        <v>199</v>
      </c>
      <c r="L233" s="15">
        <v>1431</v>
      </c>
      <c r="M233" s="3">
        <v>0.1</v>
      </c>
      <c r="N233" s="2">
        <v>4.8650000000000002</v>
      </c>
      <c r="O233" s="2">
        <f t="shared" si="13"/>
        <v>48.65</v>
      </c>
      <c r="P233" s="2">
        <f t="shared" si="12"/>
        <v>0.48650000000000004</v>
      </c>
      <c r="Q233" s="2">
        <f t="shared" si="14"/>
        <v>1.2933013888888893</v>
      </c>
      <c r="R233" s="14">
        <f t="shared" si="15"/>
        <v>1191</v>
      </c>
    </row>
    <row r="234" spans="2:18" ht="19.899999999999999" customHeight="1" x14ac:dyDescent="0.2">
      <c r="B234" s="17"/>
      <c r="C234" s="14">
        <v>200</v>
      </c>
      <c r="E234" s="14">
        <v>29400</v>
      </c>
      <c r="J234" s="17"/>
      <c r="K234" s="14">
        <v>200</v>
      </c>
      <c r="L234" s="15">
        <v>1408</v>
      </c>
      <c r="M234" s="3">
        <v>0.1</v>
      </c>
      <c r="N234" s="2">
        <v>4.8949999999999996</v>
      </c>
      <c r="O234" s="2">
        <f t="shared" si="13"/>
        <v>48.949999999999996</v>
      </c>
      <c r="P234" s="2">
        <f t="shared" si="12"/>
        <v>0.48949999999999999</v>
      </c>
      <c r="Q234" s="2">
        <f t="shared" si="14"/>
        <v>1.3014347222222227</v>
      </c>
      <c r="R234" s="14">
        <f t="shared" si="15"/>
        <v>1197</v>
      </c>
    </row>
    <row r="235" spans="2:18" ht="19.899999999999999" customHeight="1" x14ac:dyDescent="0.2">
      <c r="B235" s="17"/>
      <c r="C235" s="14">
        <v>201</v>
      </c>
      <c r="E235" s="14">
        <v>29400</v>
      </c>
      <c r="J235" s="17"/>
      <c r="K235" s="14">
        <v>201</v>
      </c>
      <c r="L235" s="15">
        <v>1391</v>
      </c>
      <c r="M235" s="3">
        <v>0.1</v>
      </c>
      <c r="N235" s="2">
        <v>4.92</v>
      </c>
      <c r="O235" s="2">
        <f t="shared" si="13"/>
        <v>49.199999999999996</v>
      </c>
      <c r="P235" s="2">
        <f t="shared" si="12"/>
        <v>0.49199999999999999</v>
      </c>
      <c r="Q235" s="2">
        <f t="shared" si="14"/>
        <v>1.3096138888888893</v>
      </c>
      <c r="R235" s="14">
        <f t="shared" si="15"/>
        <v>1203</v>
      </c>
    </row>
    <row r="236" spans="2:18" ht="19.899999999999999" customHeight="1" x14ac:dyDescent="0.2">
      <c r="B236" s="17"/>
      <c r="C236" s="14">
        <v>202</v>
      </c>
      <c r="E236" s="14">
        <v>29400</v>
      </c>
      <c r="J236" s="17"/>
      <c r="K236" s="14">
        <v>202</v>
      </c>
      <c r="L236" s="15">
        <v>1362</v>
      </c>
      <c r="M236" s="3">
        <v>0.1</v>
      </c>
      <c r="N236" s="2">
        <v>4.9400000000000004</v>
      </c>
      <c r="O236" s="2">
        <f t="shared" si="13"/>
        <v>49.4</v>
      </c>
      <c r="P236" s="2">
        <f t="shared" si="12"/>
        <v>0.49400000000000005</v>
      </c>
      <c r="Q236" s="2">
        <f t="shared" si="14"/>
        <v>1.3178305555555561</v>
      </c>
      <c r="R236" s="14">
        <f t="shared" si="15"/>
        <v>1209</v>
      </c>
    </row>
    <row r="237" spans="2:18" ht="19.899999999999999" customHeight="1" x14ac:dyDescent="0.2">
      <c r="B237" s="17"/>
      <c r="C237" s="14">
        <v>203</v>
      </c>
      <c r="E237" s="14">
        <v>29400</v>
      </c>
      <c r="J237" s="17"/>
      <c r="K237" s="14">
        <v>203</v>
      </c>
      <c r="L237" s="15">
        <v>1338</v>
      </c>
      <c r="M237" s="3">
        <v>0.1</v>
      </c>
      <c r="N237" s="2">
        <v>4.9850000000000003</v>
      </c>
      <c r="O237" s="2">
        <f t="shared" si="13"/>
        <v>49.85</v>
      </c>
      <c r="P237" s="2">
        <f t="shared" si="12"/>
        <v>0.49850000000000005</v>
      </c>
      <c r="Q237" s="2">
        <f t="shared" si="14"/>
        <v>1.3261013888888893</v>
      </c>
      <c r="R237" s="14">
        <f t="shared" si="15"/>
        <v>1215</v>
      </c>
    </row>
    <row r="238" spans="2:18" ht="19.899999999999999" customHeight="1" x14ac:dyDescent="0.2">
      <c r="B238" s="17"/>
      <c r="C238" s="14">
        <v>204</v>
      </c>
      <c r="E238" s="14">
        <v>29400</v>
      </c>
      <c r="J238" s="17"/>
      <c r="K238" s="14">
        <v>204</v>
      </c>
      <c r="L238" s="15">
        <v>1304</v>
      </c>
      <c r="M238" s="3">
        <v>0.1</v>
      </c>
      <c r="N238" s="2">
        <v>5.0149999999999997</v>
      </c>
      <c r="O238" s="2">
        <f t="shared" si="13"/>
        <v>50.149999999999991</v>
      </c>
      <c r="P238" s="2">
        <f t="shared" si="12"/>
        <v>0.50149999999999995</v>
      </c>
      <c r="Q238" s="2">
        <f t="shared" si="14"/>
        <v>1.3344347222222226</v>
      </c>
      <c r="R238" s="14">
        <f t="shared" si="15"/>
        <v>1221</v>
      </c>
    </row>
    <row r="239" spans="2:18" ht="19.899999999999999" customHeight="1" x14ac:dyDescent="0.2">
      <c r="B239" s="17"/>
      <c r="C239" s="14">
        <v>205</v>
      </c>
      <c r="E239" s="14">
        <v>29400</v>
      </c>
      <c r="J239" s="17"/>
      <c r="K239" s="14">
        <v>205</v>
      </c>
      <c r="L239" s="15">
        <v>1268</v>
      </c>
      <c r="M239" s="3">
        <v>0.1</v>
      </c>
      <c r="N239" s="2">
        <v>5.05</v>
      </c>
      <c r="O239" s="2">
        <f t="shared" si="13"/>
        <v>50.499999999999993</v>
      </c>
      <c r="P239" s="2">
        <f t="shared" si="12"/>
        <v>0.505</v>
      </c>
      <c r="Q239" s="2">
        <f t="shared" si="14"/>
        <v>1.3428222222222226</v>
      </c>
      <c r="R239" s="14">
        <f t="shared" si="15"/>
        <v>1227</v>
      </c>
    </row>
    <row r="240" spans="2:18" ht="19.899999999999999" customHeight="1" x14ac:dyDescent="0.2">
      <c r="B240" s="17"/>
      <c r="C240" s="14">
        <v>206</v>
      </c>
      <c r="E240" s="14">
        <v>29400</v>
      </c>
      <c r="J240" s="17"/>
      <c r="K240" s="14">
        <v>206</v>
      </c>
      <c r="L240" s="15">
        <v>1246</v>
      </c>
      <c r="M240" s="3">
        <v>0.1</v>
      </c>
      <c r="N240" s="2">
        <v>5.08</v>
      </c>
      <c r="O240" s="2">
        <f t="shared" si="13"/>
        <v>50.8</v>
      </c>
      <c r="P240" s="2">
        <f t="shared" si="12"/>
        <v>0.50800000000000001</v>
      </c>
      <c r="Q240" s="2">
        <f t="shared" si="14"/>
        <v>1.3512638888888893</v>
      </c>
      <c r="R240" s="14">
        <f t="shared" si="15"/>
        <v>1233</v>
      </c>
    </row>
    <row r="241" spans="2:18" ht="19.899999999999999" customHeight="1" x14ac:dyDescent="0.2">
      <c r="B241" s="17"/>
      <c r="C241" s="14">
        <v>207</v>
      </c>
      <c r="E241" s="14">
        <v>29400</v>
      </c>
      <c r="J241" s="17"/>
      <c r="K241" s="14">
        <v>207</v>
      </c>
      <c r="L241" s="15">
        <v>1222</v>
      </c>
      <c r="M241" s="3">
        <v>0.1</v>
      </c>
      <c r="N241" s="2">
        <v>5.12</v>
      </c>
      <c r="O241" s="2">
        <f t="shared" si="13"/>
        <v>51.199999999999996</v>
      </c>
      <c r="P241" s="2">
        <f t="shared" si="12"/>
        <v>0.51200000000000001</v>
      </c>
      <c r="Q241" s="2">
        <f t="shared" si="14"/>
        <v>1.3597638888888892</v>
      </c>
      <c r="R241" s="14">
        <f t="shared" si="15"/>
        <v>1239</v>
      </c>
    </row>
    <row r="242" spans="2:18" ht="19.899999999999999" customHeight="1" x14ac:dyDescent="0.2">
      <c r="B242" s="17"/>
      <c r="C242" s="14">
        <v>208</v>
      </c>
      <c r="E242" s="14">
        <v>29400</v>
      </c>
      <c r="J242" s="17"/>
      <c r="K242" s="14">
        <v>208</v>
      </c>
      <c r="L242" s="15">
        <v>1191</v>
      </c>
      <c r="M242" s="3">
        <v>0.1</v>
      </c>
      <c r="N242" s="2">
        <v>5.16</v>
      </c>
      <c r="O242" s="2">
        <f t="shared" si="13"/>
        <v>51.6</v>
      </c>
      <c r="P242" s="2">
        <f t="shared" si="12"/>
        <v>0.51600000000000001</v>
      </c>
      <c r="Q242" s="2">
        <f t="shared" si="14"/>
        <v>1.3683305555555558</v>
      </c>
      <c r="R242" s="14">
        <f t="shared" si="15"/>
        <v>1245</v>
      </c>
    </row>
    <row r="243" spans="2:18" ht="19.899999999999999" customHeight="1" x14ac:dyDescent="0.2">
      <c r="B243" s="17"/>
      <c r="C243" s="14">
        <v>209</v>
      </c>
      <c r="E243" s="14">
        <v>29400</v>
      </c>
      <c r="J243" s="17"/>
      <c r="K243" s="14">
        <v>209</v>
      </c>
      <c r="L243" s="15">
        <v>1174</v>
      </c>
      <c r="M243" s="3">
        <v>0.1</v>
      </c>
      <c r="N243" s="2">
        <v>5.1950000000000003</v>
      </c>
      <c r="O243" s="2">
        <f t="shared" si="13"/>
        <v>51.95</v>
      </c>
      <c r="P243" s="2">
        <f t="shared" si="12"/>
        <v>0.51950000000000007</v>
      </c>
      <c r="Q243" s="2">
        <f t="shared" si="14"/>
        <v>1.3769597222222225</v>
      </c>
      <c r="R243" s="14">
        <f t="shared" si="15"/>
        <v>1251</v>
      </c>
    </row>
    <row r="244" spans="2:18" ht="19.899999999999999" customHeight="1" x14ac:dyDescent="0.2">
      <c r="B244" s="17"/>
      <c r="C244" s="14">
        <v>210</v>
      </c>
      <c r="E244" s="14">
        <v>29400</v>
      </c>
      <c r="J244" s="17"/>
      <c r="K244" s="14">
        <v>210</v>
      </c>
      <c r="L244" s="15">
        <v>1146</v>
      </c>
      <c r="M244" s="3">
        <v>0.1</v>
      </c>
      <c r="N244" s="2">
        <v>5.23</v>
      </c>
      <c r="O244" s="2">
        <f t="shared" si="13"/>
        <v>52.300000000000004</v>
      </c>
      <c r="P244" s="2">
        <f t="shared" si="12"/>
        <v>0.52300000000000002</v>
      </c>
      <c r="Q244" s="2">
        <f t="shared" si="14"/>
        <v>1.3856472222222225</v>
      </c>
      <c r="R244" s="14">
        <f t="shared" si="15"/>
        <v>1257</v>
      </c>
    </row>
    <row r="245" spans="2:18" ht="19.899999999999999" customHeight="1" x14ac:dyDescent="0.2">
      <c r="B245" s="17"/>
      <c r="C245" s="14">
        <v>211</v>
      </c>
      <c r="E245" s="14">
        <v>29400</v>
      </c>
      <c r="J245" s="17"/>
      <c r="K245" s="14">
        <v>211</v>
      </c>
      <c r="L245" s="15">
        <v>1119</v>
      </c>
      <c r="M245" s="3">
        <v>0.1</v>
      </c>
      <c r="N245" s="2">
        <v>5.28</v>
      </c>
      <c r="O245" s="2">
        <f t="shared" si="13"/>
        <v>52.8</v>
      </c>
      <c r="P245" s="2">
        <f t="shared" si="12"/>
        <v>0.52800000000000002</v>
      </c>
      <c r="Q245" s="2">
        <f t="shared" si="14"/>
        <v>1.3944055555555559</v>
      </c>
      <c r="R245" s="14">
        <f t="shared" si="15"/>
        <v>1263</v>
      </c>
    </row>
    <row r="246" spans="2:18" ht="19.899999999999999" customHeight="1" x14ac:dyDescent="0.2">
      <c r="B246" s="17"/>
      <c r="C246" s="14">
        <v>212</v>
      </c>
      <c r="E246" s="14">
        <v>29400</v>
      </c>
      <c r="J246" s="17"/>
      <c r="K246" s="14">
        <v>212</v>
      </c>
      <c r="L246" s="15">
        <v>1085</v>
      </c>
      <c r="M246" s="3">
        <v>0.1</v>
      </c>
      <c r="N246" s="2">
        <v>5.31</v>
      </c>
      <c r="O246" s="2">
        <f t="shared" si="13"/>
        <v>53.099999999999994</v>
      </c>
      <c r="P246" s="2">
        <f t="shared" si="12"/>
        <v>0.53100000000000003</v>
      </c>
      <c r="Q246" s="2">
        <f t="shared" si="14"/>
        <v>1.403230555555556</v>
      </c>
      <c r="R246" s="14">
        <f t="shared" si="15"/>
        <v>1269</v>
      </c>
    </row>
    <row r="247" spans="2:18" ht="19.899999999999999" customHeight="1" x14ac:dyDescent="0.2">
      <c r="B247" s="17"/>
      <c r="C247" s="14">
        <v>213</v>
      </c>
      <c r="E247" s="14">
        <v>29400</v>
      </c>
      <c r="J247" s="17"/>
      <c r="K247" s="14">
        <v>213</v>
      </c>
      <c r="L247" s="15">
        <v>1064</v>
      </c>
      <c r="M247" s="3">
        <v>0.1</v>
      </c>
      <c r="N247" s="2">
        <v>5.35</v>
      </c>
      <c r="O247" s="2">
        <f t="shared" si="13"/>
        <v>53.499999999999993</v>
      </c>
      <c r="P247" s="2">
        <f t="shared" si="12"/>
        <v>0.53500000000000003</v>
      </c>
      <c r="Q247" s="2">
        <f t="shared" si="14"/>
        <v>1.4121138888888893</v>
      </c>
      <c r="R247" s="14">
        <f t="shared" si="15"/>
        <v>1275</v>
      </c>
    </row>
    <row r="248" spans="2:18" ht="19.899999999999999" customHeight="1" x14ac:dyDescent="0.2">
      <c r="B248" s="17"/>
      <c r="C248" s="14">
        <v>214</v>
      </c>
      <c r="E248" s="14">
        <v>29400</v>
      </c>
      <c r="J248" s="17"/>
      <c r="K248" s="14">
        <v>214</v>
      </c>
      <c r="L248" s="15">
        <v>1039</v>
      </c>
      <c r="M248" s="3">
        <v>0.1</v>
      </c>
      <c r="N248" s="2">
        <v>5.41</v>
      </c>
      <c r="O248" s="2">
        <f t="shared" si="13"/>
        <v>54.1</v>
      </c>
      <c r="P248" s="2">
        <f t="shared" si="12"/>
        <v>0.54100000000000004</v>
      </c>
      <c r="Q248" s="2">
        <f t="shared" si="14"/>
        <v>1.4210805555555559</v>
      </c>
      <c r="R248" s="14">
        <f t="shared" si="15"/>
        <v>1281</v>
      </c>
    </row>
    <row r="249" spans="2:18" ht="19.899999999999999" customHeight="1" x14ac:dyDescent="0.2">
      <c r="B249" s="17"/>
      <c r="C249" s="14">
        <v>215</v>
      </c>
      <c r="E249" s="14">
        <v>29400</v>
      </c>
      <c r="J249" s="17"/>
      <c r="K249" s="14">
        <v>215</v>
      </c>
      <c r="L249" s="15">
        <v>1005</v>
      </c>
      <c r="M249" s="3">
        <v>0.1</v>
      </c>
      <c r="N249" s="2">
        <v>5.46</v>
      </c>
      <c r="O249" s="2">
        <f t="shared" si="13"/>
        <v>54.599999999999994</v>
      </c>
      <c r="P249" s="2">
        <f t="shared" si="12"/>
        <v>0.54600000000000004</v>
      </c>
      <c r="Q249" s="2">
        <f t="shared" si="14"/>
        <v>1.4301388888888893</v>
      </c>
      <c r="R249" s="14">
        <f t="shared" si="15"/>
        <v>1287</v>
      </c>
    </row>
    <row r="250" spans="2:18" ht="19.899999999999999" customHeight="1" x14ac:dyDescent="0.2">
      <c r="B250" s="17"/>
      <c r="C250" s="2"/>
      <c r="E250" s="14"/>
      <c r="J250" s="17"/>
      <c r="K250" s="2"/>
      <c r="M250" s="3"/>
      <c r="N250" s="2"/>
      <c r="O250" s="2"/>
      <c r="P250" s="2"/>
      <c r="Q250" s="2"/>
      <c r="R250" s="14"/>
    </row>
    <row r="251" spans="2:18" ht="19.899999999999999" customHeight="1" x14ac:dyDescent="0.2">
      <c r="B251" s="17"/>
      <c r="C251" s="2"/>
      <c r="E251" s="14"/>
      <c r="J251" s="17"/>
      <c r="K251" s="2"/>
      <c r="M251" s="3"/>
      <c r="N251" s="2"/>
      <c r="O251" s="2"/>
      <c r="P251" s="2"/>
      <c r="Q251" s="2"/>
      <c r="R251" s="14"/>
    </row>
    <row r="252" spans="2:18" ht="19.899999999999999" customHeight="1" x14ac:dyDescent="0.2">
      <c r="B252" s="17"/>
      <c r="C252" s="2"/>
      <c r="E252" s="14"/>
      <c r="J252" s="17"/>
      <c r="K252" s="2"/>
      <c r="M252" s="3"/>
      <c r="N252" s="2"/>
      <c r="O252" s="2"/>
      <c r="P252" s="2"/>
      <c r="Q252" s="2"/>
      <c r="R252" s="14"/>
    </row>
    <row r="253" spans="2:18" ht="19.899999999999999" customHeight="1" x14ac:dyDescent="0.2">
      <c r="B253" s="17"/>
      <c r="C253" s="2"/>
      <c r="E253" s="14"/>
      <c r="J253" s="17"/>
      <c r="K253" s="2"/>
      <c r="M253" s="3"/>
      <c r="N253" s="2"/>
      <c r="O253" s="2"/>
      <c r="P253" s="2"/>
      <c r="Q253" s="2"/>
      <c r="R253" s="14"/>
    </row>
    <row r="254" spans="2:18" ht="19.899999999999999" customHeight="1" x14ac:dyDescent="0.2">
      <c r="B254" s="17"/>
      <c r="C254" s="2"/>
      <c r="E254" s="14"/>
      <c r="J254" s="17"/>
      <c r="K254" s="2"/>
      <c r="M254" s="3"/>
      <c r="N254" s="2"/>
      <c r="O254" s="2"/>
      <c r="P254" s="2"/>
      <c r="Q254" s="2"/>
      <c r="R254" s="14"/>
    </row>
    <row r="255" spans="2:18" ht="19.899999999999999" customHeight="1" x14ac:dyDescent="0.2">
      <c r="B255" s="17"/>
      <c r="C255" s="2"/>
      <c r="E255" s="14"/>
      <c r="J255" s="17"/>
      <c r="K255" s="2"/>
      <c r="M255" s="3"/>
      <c r="N255" s="2"/>
      <c r="O255" s="2"/>
      <c r="P255" s="2"/>
      <c r="Q255" s="2"/>
      <c r="R255" s="14"/>
    </row>
    <row r="256" spans="2:18" ht="19.899999999999999" customHeight="1" x14ac:dyDescent="0.2">
      <c r="B256" s="17"/>
      <c r="C256" s="2"/>
      <c r="E256" s="14"/>
      <c r="J256" s="17"/>
      <c r="K256" s="2"/>
      <c r="M256" s="3"/>
      <c r="N256" s="2"/>
      <c r="O256" s="2"/>
      <c r="P256" s="2"/>
      <c r="Q256" s="2"/>
      <c r="R256" s="14"/>
    </row>
    <row r="257" spans="2:18" ht="19.899999999999999" customHeight="1" x14ac:dyDescent="0.2">
      <c r="B257" s="17"/>
      <c r="C257" s="2"/>
      <c r="E257" s="14"/>
      <c r="J257" s="17"/>
      <c r="K257" s="2"/>
      <c r="M257" s="3"/>
      <c r="N257" s="2"/>
      <c r="O257" s="2"/>
      <c r="P257" s="2"/>
      <c r="Q257" s="2"/>
      <c r="R257" s="14"/>
    </row>
    <row r="258" spans="2:18" ht="19.899999999999999" customHeight="1" x14ac:dyDescent="0.2">
      <c r="B258" s="17"/>
      <c r="C258" s="2"/>
      <c r="E258" s="14"/>
      <c r="J258" s="17"/>
      <c r="K258" s="2"/>
      <c r="M258" s="3"/>
      <c r="N258" s="2"/>
      <c r="O258" s="2"/>
      <c r="P258" s="2"/>
      <c r="Q258" s="2"/>
      <c r="R258" s="14"/>
    </row>
    <row r="259" spans="2:18" ht="19.899999999999999" customHeight="1" x14ac:dyDescent="0.2">
      <c r="B259" s="17"/>
      <c r="C259" s="2"/>
      <c r="E259" s="14"/>
      <c r="J259" s="17"/>
      <c r="K259" s="2"/>
      <c r="M259" s="3"/>
      <c r="N259" s="2"/>
      <c r="O259" s="2"/>
      <c r="P259" s="2"/>
      <c r="Q259" s="2"/>
      <c r="R259" s="14"/>
    </row>
    <row r="260" spans="2:18" ht="19.899999999999999" customHeight="1" x14ac:dyDescent="0.2">
      <c r="B260" s="17"/>
      <c r="C260" s="2"/>
      <c r="E260" s="14"/>
      <c r="J260" s="17"/>
      <c r="K260" s="2"/>
      <c r="M260" s="3"/>
      <c r="N260" s="2"/>
      <c r="O260" s="2"/>
      <c r="P260" s="2"/>
      <c r="Q260" s="2"/>
      <c r="R260" s="14"/>
    </row>
    <row r="261" spans="2:18" ht="19.899999999999999" customHeight="1" x14ac:dyDescent="0.2">
      <c r="B261" s="17"/>
      <c r="C261" s="2"/>
      <c r="E261" s="14"/>
      <c r="J261" s="17"/>
      <c r="K261" s="2"/>
      <c r="M261" s="3"/>
      <c r="N261" s="2"/>
      <c r="O261" s="2"/>
      <c r="P261" s="2"/>
      <c r="Q261" s="2"/>
      <c r="R261" s="14"/>
    </row>
    <row r="262" spans="2:18" ht="19.899999999999999" customHeight="1" x14ac:dyDescent="0.2">
      <c r="B262" s="17"/>
      <c r="C262" s="2"/>
      <c r="E262" s="14"/>
      <c r="J262" s="17"/>
      <c r="K262" s="2"/>
      <c r="M262" s="3"/>
      <c r="N262" s="2"/>
      <c r="O262" s="2"/>
      <c r="P262" s="2"/>
      <c r="Q262" s="2"/>
      <c r="R262" s="14"/>
    </row>
    <row r="263" spans="2:18" ht="19.899999999999999" customHeight="1" x14ac:dyDescent="0.2">
      <c r="B263" s="17"/>
      <c r="C263" s="2"/>
      <c r="E263" s="14"/>
      <c r="J263" s="17"/>
      <c r="K263" s="2"/>
      <c r="M263" s="3"/>
      <c r="N263" s="2"/>
      <c r="O263" s="2"/>
      <c r="P263" s="2"/>
      <c r="Q263" s="2"/>
      <c r="R263" s="14"/>
    </row>
    <row r="264" spans="2:18" ht="19.899999999999999" customHeight="1" x14ac:dyDescent="0.2">
      <c r="B264" s="17"/>
      <c r="C264" s="2"/>
      <c r="E264" s="14"/>
      <c r="J264" s="17"/>
      <c r="K264" s="2"/>
      <c r="M264" s="3"/>
      <c r="N264" s="2"/>
      <c r="O264" s="2"/>
      <c r="P264" s="2"/>
      <c r="Q264" s="2"/>
      <c r="R264" s="14"/>
    </row>
    <row r="265" spans="2:18" ht="19.899999999999999" customHeight="1" x14ac:dyDescent="0.2">
      <c r="B265" s="17"/>
      <c r="C265" s="2"/>
      <c r="E265" s="14"/>
      <c r="J265" s="17"/>
      <c r="K265" s="2"/>
      <c r="M265" s="3"/>
      <c r="N265" s="2"/>
      <c r="O265" s="2"/>
      <c r="P265" s="2"/>
      <c r="Q265" s="2"/>
      <c r="R265" s="14"/>
    </row>
    <row r="266" spans="2:18" ht="19.899999999999999" customHeight="1" x14ac:dyDescent="0.2">
      <c r="B266" s="17"/>
      <c r="C266" s="2"/>
      <c r="E266" s="14"/>
      <c r="J266" s="17"/>
      <c r="K266" s="2"/>
      <c r="M266" s="3"/>
      <c r="N266" s="2"/>
      <c r="O266" s="2"/>
      <c r="P266" s="2"/>
      <c r="Q266" s="2"/>
      <c r="R266" s="14"/>
    </row>
    <row r="267" spans="2:18" ht="19.899999999999999" customHeight="1" x14ac:dyDescent="0.2">
      <c r="B267" s="17"/>
      <c r="C267" s="2"/>
      <c r="E267" s="14"/>
      <c r="J267" s="17"/>
      <c r="K267" s="2"/>
      <c r="M267" s="3"/>
      <c r="N267" s="2"/>
      <c r="O267" s="2"/>
      <c r="P267" s="2"/>
      <c r="Q267" s="2"/>
      <c r="R267" s="14"/>
    </row>
    <row r="268" spans="2:18" ht="19.899999999999999" customHeight="1" x14ac:dyDescent="0.2">
      <c r="B268" s="17"/>
      <c r="C268" s="2"/>
      <c r="E268" s="14"/>
      <c r="J268" s="17"/>
      <c r="K268" s="2"/>
      <c r="M268" s="3"/>
      <c r="N268" s="2"/>
      <c r="O268" s="2"/>
      <c r="P268" s="2"/>
      <c r="Q268" s="2"/>
      <c r="R268" s="14"/>
    </row>
    <row r="269" spans="2:18" ht="19.899999999999999" customHeight="1" x14ac:dyDescent="0.2">
      <c r="B269" s="17"/>
      <c r="C269" s="2"/>
      <c r="E269" s="14"/>
      <c r="J269" s="17"/>
      <c r="K269" s="2"/>
      <c r="M269" s="3"/>
      <c r="N269" s="2"/>
      <c r="O269" s="2"/>
      <c r="P269" s="2"/>
      <c r="Q269" s="2"/>
      <c r="R269" s="14"/>
    </row>
    <row r="270" spans="2:18" ht="19.899999999999999" customHeight="1" x14ac:dyDescent="0.2">
      <c r="B270" s="17"/>
      <c r="C270" s="2"/>
      <c r="E270" s="14"/>
      <c r="J270" s="17"/>
      <c r="K270" s="2"/>
      <c r="M270" s="3"/>
      <c r="N270" s="2"/>
      <c r="O270" s="2"/>
      <c r="P270" s="2"/>
      <c r="Q270" s="2"/>
      <c r="R270" s="14"/>
    </row>
    <row r="271" spans="2:18" ht="19.899999999999999" customHeight="1" x14ac:dyDescent="0.2">
      <c r="B271" s="17"/>
      <c r="C271" s="2"/>
      <c r="E271" s="14"/>
      <c r="J271" s="17"/>
      <c r="K271" s="2"/>
      <c r="M271" s="3"/>
      <c r="N271" s="2"/>
      <c r="O271" s="2"/>
      <c r="P271" s="2"/>
      <c r="Q271" s="2"/>
      <c r="R271" s="14"/>
    </row>
    <row r="272" spans="2:18" ht="19.899999999999999" customHeight="1" x14ac:dyDescent="0.2">
      <c r="B272" s="17"/>
      <c r="C272" s="2"/>
      <c r="E272" s="14"/>
      <c r="J272" s="17"/>
      <c r="K272" s="2"/>
      <c r="M272" s="3"/>
      <c r="N272" s="2"/>
      <c r="O272" s="2"/>
      <c r="P272" s="2"/>
      <c r="Q272" s="2"/>
      <c r="R272" s="14"/>
    </row>
    <row r="273" spans="2:18" ht="19.899999999999999" customHeight="1" x14ac:dyDescent="0.2">
      <c r="B273" s="17"/>
      <c r="C273" s="2"/>
      <c r="E273" s="14"/>
      <c r="J273" s="17"/>
      <c r="K273" s="2"/>
      <c r="M273" s="3"/>
      <c r="N273" s="2"/>
      <c r="O273" s="2"/>
      <c r="P273" s="2"/>
      <c r="Q273" s="2"/>
      <c r="R273" s="14"/>
    </row>
    <row r="274" spans="2:18" ht="19.899999999999999" customHeight="1" x14ac:dyDescent="0.2">
      <c r="B274" s="17"/>
      <c r="C274" s="2"/>
      <c r="E274" s="14"/>
      <c r="J274" s="17"/>
      <c r="K274" s="2"/>
      <c r="M274" s="3"/>
      <c r="N274" s="2"/>
      <c r="O274" s="2"/>
      <c r="P274" s="2"/>
      <c r="Q274" s="2"/>
      <c r="R274" s="14"/>
    </row>
    <row r="275" spans="2:18" ht="19.899999999999999" customHeight="1" x14ac:dyDescent="0.2">
      <c r="B275" s="17"/>
      <c r="C275" s="2"/>
      <c r="E275" s="14"/>
      <c r="J275" s="17"/>
      <c r="K275" s="2"/>
      <c r="M275" s="3"/>
      <c r="N275" s="2"/>
      <c r="O275" s="2"/>
      <c r="P275" s="2"/>
      <c r="Q275" s="2"/>
      <c r="R275" s="14"/>
    </row>
    <row r="276" spans="2:18" ht="19.899999999999999" customHeight="1" x14ac:dyDescent="0.2">
      <c r="B276" s="17"/>
      <c r="C276" s="2"/>
      <c r="E276" s="14"/>
      <c r="J276" s="17"/>
      <c r="K276" s="2"/>
      <c r="M276" s="3"/>
      <c r="N276" s="2"/>
      <c r="O276" s="2"/>
      <c r="P276" s="2"/>
      <c r="Q276" s="2"/>
      <c r="R276" s="14"/>
    </row>
    <row r="277" spans="2:18" ht="19.899999999999999" customHeight="1" x14ac:dyDescent="0.2">
      <c r="B277" s="17"/>
      <c r="C277" s="2"/>
      <c r="E277" s="14"/>
      <c r="J277" s="17"/>
      <c r="K277" s="2"/>
      <c r="M277" s="3"/>
      <c r="N277" s="2"/>
      <c r="O277" s="2"/>
      <c r="P277" s="2"/>
      <c r="Q277" s="2"/>
      <c r="R277" s="14"/>
    </row>
    <row r="278" spans="2:18" ht="19.899999999999999" customHeight="1" x14ac:dyDescent="0.2">
      <c r="B278" s="17"/>
      <c r="C278" s="2"/>
      <c r="E278" s="14"/>
      <c r="J278" s="17"/>
      <c r="K278" s="2"/>
      <c r="M278" s="3"/>
      <c r="N278" s="2"/>
      <c r="O278" s="2"/>
      <c r="P278" s="2"/>
      <c r="Q278" s="2"/>
      <c r="R278" s="14"/>
    </row>
    <row r="279" spans="2:18" ht="19.899999999999999" customHeight="1" x14ac:dyDescent="0.2">
      <c r="B279" s="17"/>
      <c r="C279" s="2"/>
      <c r="E279" s="14"/>
      <c r="J279" s="17"/>
      <c r="K279" s="2"/>
      <c r="M279" s="3"/>
      <c r="N279" s="2"/>
      <c r="O279" s="2"/>
      <c r="P279" s="2"/>
      <c r="Q279" s="2"/>
      <c r="R279" s="14"/>
    </row>
    <row r="280" spans="2:18" ht="19.899999999999999" customHeight="1" x14ac:dyDescent="0.2">
      <c r="B280" s="17"/>
      <c r="C280" s="2"/>
      <c r="E280" s="14"/>
      <c r="J280" s="17"/>
      <c r="K280" s="2"/>
      <c r="M280" s="3"/>
      <c r="N280" s="2"/>
      <c r="O280" s="2"/>
      <c r="P280" s="2"/>
      <c r="Q280" s="2"/>
      <c r="R280" s="14"/>
    </row>
    <row r="281" spans="2:18" ht="19.899999999999999" customHeight="1" x14ac:dyDescent="0.2">
      <c r="B281" s="17"/>
      <c r="C281" s="2"/>
      <c r="E281" s="14"/>
      <c r="J281" s="17"/>
      <c r="K281" s="2"/>
      <c r="M281" s="3"/>
      <c r="N281" s="2"/>
      <c r="O281" s="2"/>
      <c r="P281" s="2"/>
      <c r="Q281" s="2"/>
      <c r="R281" s="14"/>
    </row>
    <row r="282" spans="2:18" ht="19.899999999999999" customHeight="1" x14ac:dyDescent="0.2">
      <c r="B282" s="17"/>
      <c r="C282" s="2"/>
      <c r="E282" s="14"/>
      <c r="J282" s="17"/>
      <c r="K282" s="2"/>
      <c r="M282" s="3"/>
      <c r="N282" s="2"/>
      <c r="O282" s="2"/>
      <c r="P282" s="2"/>
      <c r="Q282" s="2"/>
      <c r="R282" s="14"/>
    </row>
    <row r="283" spans="2:18" ht="19.899999999999999" customHeight="1" x14ac:dyDescent="0.2">
      <c r="B283" s="17"/>
      <c r="C283" s="2"/>
      <c r="E283" s="14"/>
      <c r="J283" s="17"/>
      <c r="K283" s="2"/>
      <c r="M283" s="3"/>
      <c r="N283" s="2"/>
      <c r="O283" s="2"/>
      <c r="P283" s="2"/>
      <c r="Q283" s="2"/>
      <c r="R283" s="14"/>
    </row>
    <row r="284" spans="2:18" ht="19.899999999999999" customHeight="1" x14ac:dyDescent="0.2">
      <c r="B284" s="17"/>
      <c r="C284" s="2"/>
      <c r="E284" s="14"/>
      <c r="J284" s="17"/>
      <c r="K284" s="2"/>
      <c r="M284" s="3"/>
      <c r="N284" s="2"/>
      <c r="O284" s="2"/>
      <c r="P284" s="2"/>
      <c r="Q284" s="2"/>
      <c r="R284" s="14"/>
    </row>
    <row r="285" spans="2:18" ht="19.899999999999999" customHeight="1" x14ac:dyDescent="0.2">
      <c r="B285" s="17"/>
      <c r="C285" s="2"/>
      <c r="E285" s="14"/>
      <c r="J285" s="17"/>
      <c r="K285" s="2"/>
      <c r="M285" s="3"/>
      <c r="N285" s="2"/>
      <c r="O285" s="2"/>
      <c r="P285" s="2"/>
      <c r="Q285" s="2"/>
      <c r="R285" s="14"/>
    </row>
    <row r="286" spans="2:18" ht="19.899999999999999" customHeight="1" x14ac:dyDescent="0.2">
      <c r="B286" s="17"/>
      <c r="C286" s="2"/>
      <c r="E286" s="14"/>
      <c r="J286" s="17"/>
      <c r="K286" s="2"/>
      <c r="M286" s="3"/>
      <c r="N286" s="2"/>
      <c r="O286" s="2"/>
      <c r="P286" s="2"/>
      <c r="Q286" s="2"/>
      <c r="R286" s="14"/>
    </row>
    <row r="287" spans="2:18" ht="19.899999999999999" customHeight="1" x14ac:dyDescent="0.2">
      <c r="B287" s="17"/>
      <c r="C287" s="2"/>
      <c r="E287" s="14"/>
      <c r="J287" s="17"/>
      <c r="K287" s="2"/>
      <c r="M287" s="3"/>
      <c r="N287" s="2"/>
      <c r="O287" s="2"/>
      <c r="P287" s="2"/>
      <c r="Q287" s="2"/>
      <c r="R287" s="14"/>
    </row>
    <row r="288" spans="2:18" ht="19.899999999999999" customHeight="1" x14ac:dyDescent="0.2">
      <c r="B288" s="17"/>
      <c r="C288" s="2"/>
      <c r="E288" s="14"/>
      <c r="J288" s="17"/>
      <c r="K288" s="2"/>
      <c r="M288" s="3"/>
      <c r="N288" s="2"/>
      <c r="O288" s="2"/>
      <c r="P288" s="2"/>
      <c r="Q288" s="2"/>
      <c r="R288" s="14"/>
    </row>
    <row r="289" spans="2:18" ht="19.899999999999999" customHeight="1" x14ac:dyDescent="0.2">
      <c r="B289" s="17"/>
      <c r="C289" s="2"/>
      <c r="E289" s="14"/>
      <c r="J289" s="17"/>
      <c r="K289" s="2"/>
      <c r="M289" s="3"/>
      <c r="N289" s="2"/>
      <c r="O289" s="2"/>
      <c r="P289" s="2"/>
      <c r="Q289" s="2"/>
      <c r="R289" s="14"/>
    </row>
    <row r="290" spans="2:18" ht="19.899999999999999" customHeight="1" x14ac:dyDescent="0.2">
      <c r="B290" s="17"/>
      <c r="C290" s="2"/>
      <c r="E290" s="14"/>
      <c r="J290" s="17"/>
      <c r="K290" s="2"/>
      <c r="M290" s="3"/>
      <c r="N290" s="2"/>
      <c r="O290" s="2"/>
      <c r="P290" s="2"/>
      <c r="Q290" s="2"/>
      <c r="R290" s="14"/>
    </row>
    <row r="291" spans="2:18" ht="19.899999999999999" customHeight="1" x14ac:dyDescent="0.2">
      <c r="B291" s="17"/>
      <c r="C291" s="2"/>
      <c r="E291" s="14"/>
      <c r="J291" s="17"/>
      <c r="K291" s="2"/>
      <c r="M291" s="3"/>
      <c r="N291" s="2"/>
      <c r="O291" s="2"/>
      <c r="P291" s="2"/>
      <c r="Q291" s="2"/>
      <c r="R291" s="14"/>
    </row>
    <row r="292" spans="2:18" ht="19.899999999999999" customHeight="1" x14ac:dyDescent="0.2">
      <c r="B292" s="17"/>
      <c r="C292" s="2"/>
      <c r="E292" s="14"/>
      <c r="J292" s="17"/>
      <c r="K292" s="2"/>
      <c r="M292" s="3"/>
      <c r="N292" s="2"/>
      <c r="O292" s="2"/>
      <c r="P292" s="2"/>
      <c r="Q292" s="2"/>
      <c r="R292" s="14"/>
    </row>
    <row r="293" spans="2:18" ht="19.899999999999999" customHeight="1" x14ac:dyDescent="0.2">
      <c r="B293" s="17"/>
      <c r="C293" s="2"/>
      <c r="E293" s="14"/>
      <c r="J293" s="17"/>
      <c r="K293" s="2"/>
      <c r="M293" s="3"/>
      <c r="N293" s="2"/>
      <c r="O293" s="2"/>
      <c r="P293" s="2"/>
      <c r="Q293" s="2"/>
      <c r="R293" s="14"/>
    </row>
    <row r="294" spans="2:18" ht="19.899999999999999" customHeight="1" x14ac:dyDescent="0.2">
      <c r="B294" s="17"/>
      <c r="C294" s="2"/>
      <c r="E294" s="14"/>
      <c r="J294" s="17"/>
      <c r="K294" s="2"/>
      <c r="M294" s="3"/>
      <c r="N294" s="2"/>
      <c r="O294" s="2"/>
      <c r="P294" s="2"/>
      <c r="Q294" s="2"/>
      <c r="R294" s="14"/>
    </row>
    <row r="295" spans="2:18" ht="19.899999999999999" customHeight="1" x14ac:dyDescent="0.2">
      <c r="B295" s="17"/>
      <c r="C295" s="2"/>
      <c r="E295" s="14"/>
      <c r="J295" s="17"/>
      <c r="K295" s="2"/>
      <c r="M295" s="3"/>
      <c r="N295" s="2"/>
      <c r="O295" s="2"/>
      <c r="P295" s="2"/>
      <c r="Q295" s="2"/>
      <c r="R295" s="14"/>
    </row>
    <row r="296" spans="2:18" ht="19.899999999999999" customHeight="1" x14ac:dyDescent="0.2">
      <c r="B296" s="17"/>
      <c r="C296" s="2"/>
      <c r="E296" s="14"/>
      <c r="J296" s="17"/>
      <c r="K296" s="2"/>
      <c r="M296" s="3"/>
      <c r="N296" s="2"/>
      <c r="O296" s="2"/>
      <c r="P296" s="2"/>
      <c r="Q296" s="2"/>
      <c r="R296" s="14"/>
    </row>
    <row r="297" spans="2:18" ht="19.899999999999999" customHeight="1" x14ac:dyDescent="0.2">
      <c r="B297" s="17"/>
      <c r="C297" s="2"/>
      <c r="E297" s="14"/>
      <c r="J297" s="17"/>
      <c r="K297" s="2"/>
      <c r="M297" s="3"/>
      <c r="N297" s="2"/>
      <c r="O297" s="2"/>
      <c r="P297" s="2"/>
      <c r="Q297" s="2"/>
      <c r="R297" s="14"/>
    </row>
    <row r="298" spans="2:18" ht="19.899999999999999" customHeight="1" x14ac:dyDescent="0.2">
      <c r="B298" s="17"/>
      <c r="C298" s="2"/>
      <c r="E298" s="14"/>
      <c r="J298" s="17"/>
      <c r="K298" s="2"/>
      <c r="M298" s="3"/>
      <c r="N298" s="2"/>
      <c r="O298" s="2"/>
      <c r="P298" s="2"/>
      <c r="Q298" s="2"/>
      <c r="R298" s="14"/>
    </row>
    <row r="299" spans="2:18" ht="19.899999999999999" customHeight="1" x14ac:dyDescent="0.2">
      <c r="B299" s="17"/>
      <c r="C299" s="2"/>
      <c r="E299" s="14"/>
      <c r="J299" s="17"/>
      <c r="K299" s="2"/>
      <c r="M299" s="3"/>
      <c r="N299" s="2"/>
      <c r="O299" s="2"/>
      <c r="P299" s="2"/>
      <c r="Q299" s="2"/>
      <c r="R299" s="14"/>
    </row>
    <row r="300" spans="2:18" ht="19.899999999999999" customHeight="1" x14ac:dyDescent="0.2">
      <c r="B300" s="17"/>
      <c r="C300" s="2"/>
      <c r="E300" s="14"/>
      <c r="J300" s="17"/>
      <c r="K300" s="2"/>
      <c r="M300" s="3"/>
      <c r="N300" s="2"/>
      <c r="O300" s="2"/>
      <c r="P300" s="2"/>
      <c r="Q300" s="2"/>
      <c r="R300" s="14"/>
    </row>
    <row r="301" spans="2:18" ht="19.899999999999999" customHeight="1" x14ac:dyDescent="0.2">
      <c r="B301" s="17"/>
      <c r="C301" s="2"/>
      <c r="E301" s="14"/>
      <c r="J301" s="17"/>
      <c r="K301" s="2"/>
      <c r="M301" s="3"/>
      <c r="N301" s="2"/>
      <c r="O301" s="2"/>
      <c r="P301" s="2"/>
      <c r="Q301" s="2"/>
      <c r="R301" s="14"/>
    </row>
    <row r="302" spans="2:18" ht="19.899999999999999" customHeight="1" x14ac:dyDescent="0.2">
      <c r="B302" s="17"/>
      <c r="C302" s="2"/>
      <c r="E302" s="14"/>
      <c r="J302" s="17"/>
      <c r="K302" s="2"/>
      <c r="M302" s="3"/>
      <c r="N302" s="2"/>
      <c r="O302" s="2"/>
      <c r="P302" s="2"/>
      <c r="Q302" s="2"/>
      <c r="R302" s="14"/>
    </row>
    <row r="303" spans="2:18" ht="19.899999999999999" customHeight="1" x14ac:dyDescent="0.2">
      <c r="B303" s="17"/>
      <c r="C303" s="2"/>
      <c r="E303" s="14"/>
      <c r="J303" s="17"/>
      <c r="K303" s="2"/>
      <c r="M303" s="3"/>
      <c r="N303" s="2"/>
      <c r="O303" s="2"/>
      <c r="P303" s="2"/>
      <c r="Q303" s="2"/>
      <c r="R303" s="14"/>
    </row>
    <row r="304" spans="2:18" ht="19.899999999999999" customHeight="1" x14ac:dyDescent="0.2">
      <c r="B304" s="17"/>
      <c r="C304" s="2"/>
      <c r="E304" s="14"/>
      <c r="J304" s="17"/>
      <c r="K304" s="2"/>
      <c r="M304" s="3"/>
      <c r="N304" s="2"/>
      <c r="O304" s="2"/>
      <c r="P304" s="2"/>
      <c r="Q304" s="2"/>
      <c r="R304" s="14"/>
    </row>
    <row r="305" spans="2:18" ht="19.899999999999999" customHeight="1" x14ac:dyDescent="0.2">
      <c r="B305" s="17"/>
      <c r="C305" s="2"/>
      <c r="E305" s="14"/>
      <c r="J305" s="17"/>
      <c r="K305" s="2"/>
      <c r="M305" s="3"/>
      <c r="N305" s="2"/>
      <c r="O305" s="2"/>
      <c r="P305" s="2"/>
      <c r="Q305" s="2"/>
      <c r="R305" s="14"/>
    </row>
    <row r="306" spans="2:18" ht="19.899999999999999" customHeight="1" x14ac:dyDescent="0.2">
      <c r="B306" s="17"/>
      <c r="C306" s="2"/>
      <c r="E306" s="14"/>
      <c r="J306" s="17"/>
      <c r="K306" s="2"/>
      <c r="M306" s="3"/>
      <c r="N306" s="2"/>
      <c r="O306" s="2"/>
      <c r="P306" s="2"/>
      <c r="Q306" s="2"/>
      <c r="R306" s="14"/>
    </row>
    <row r="307" spans="2:18" ht="19.899999999999999" customHeight="1" x14ac:dyDescent="0.2">
      <c r="B307" s="17"/>
      <c r="C307" s="2"/>
      <c r="E307" s="14"/>
      <c r="J307" s="17"/>
      <c r="K307" s="2"/>
      <c r="M307" s="3"/>
      <c r="N307" s="2"/>
      <c r="O307" s="2"/>
      <c r="P307" s="2"/>
      <c r="Q307" s="2"/>
      <c r="R307" s="14"/>
    </row>
    <row r="308" spans="2:18" ht="19.899999999999999" customHeight="1" x14ac:dyDescent="0.2">
      <c r="B308" s="17"/>
      <c r="C308" s="2"/>
      <c r="E308" s="14"/>
      <c r="J308" s="17"/>
      <c r="K308" s="2"/>
      <c r="M308" s="3"/>
      <c r="N308" s="2"/>
      <c r="O308" s="2"/>
      <c r="P308" s="2"/>
      <c r="Q308" s="2"/>
      <c r="R308" s="14"/>
    </row>
    <row r="309" spans="2:18" ht="19.899999999999999" customHeight="1" x14ac:dyDescent="0.2">
      <c r="B309" s="17"/>
      <c r="C309" s="2"/>
      <c r="E309" s="14"/>
      <c r="J309" s="17"/>
      <c r="K309" s="2"/>
      <c r="M309" s="3"/>
      <c r="N309" s="2"/>
      <c r="O309" s="2"/>
      <c r="P309" s="2"/>
      <c r="Q309" s="2"/>
      <c r="R309" s="14"/>
    </row>
    <row r="310" spans="2:18" ht="19.899999999999999" customHeight="1" x14ac:dyDescent="0.2">
      <c r="B310" s="17"/>
      <c r="C310" s="2"/>
      <c r="E310" s="14"/>
      <c r="J310" s="17"/>
      <c r="K310" s="2"/>
      <c r="M310" s="3"/>
      <c r="N310" s="2"/>
      <c r="O310" s="2"/>
      <c r="P310" s="2"/>
      <c r="Q310" s="2"/>
      <c r="R310" s="14"/>
    </row>
    <row r="311" spans="2:18" ht="19.899999999999999" customHeight="1" x14ac:dyDescent="0.2">
      <c r="B311" s="17"/>
      <c r="C311" s="2"/>
      <c r="E311" s="14"/>
      <c r="J311" s="17"/>
      <c r="K311" s="2"/>
      <c r="M311" s="3"/>
      <c r="N311" s="2"/>
      <c r="O311" s="2"/>
      <c r="P311" s="2"/>
      <c r="Q311" s="2"/>
      <c r="R311" s="14"/>
    </row>
    <row r="312" spans="2:18" ht="19.899999999999999" customHeight="1" x14ac:dyDescent="0.2">
      <c r="B312" s="17"/>
      <c r="C312" s="2"/>
      <c r="E312" s="14"/>
      <c r="J312" s="17"/>
      <c r="K312" s="2"/>
      <c r="M312" s="3"/>
      <c r="N312" s="2"/>
      <c r="O312" s="2"/>
      <c r="P312" s="2"/>
      <c r="Q312" s="2"/>
      <c r="R312" s="14"/>
    </row>
    <row r="313" spans="2:18" ht="19.899999999999999" customHeight="1" x14ac:dyDescent="0.2">
      <c r="B313" s="17"/>
      <c r="C313" s="2"/>
      <c r="E313" s="14"/>
      <c r="J313" s="17"/>
      <c r="K313" s="2"/>
      <c r="M313" s="3"/>
      <c r="N313" s="2"/>
      <c r="O313" s="2"/>
      <c r="P313" s="2"/>
      <c r="Q313" s="2"/>
      <c r="R313" s="14"/>
    </row>
    <row r="314" spans="2:18" ht="19.899999999999999" customHeight="1" x14ac:dyDescent="0.2">
      <c r="B314" s="17"/>
      <c r="C314" s="2"/>
      <c r="E314" s="14"/>
      <c r="J314" s="17"/>
      <c r="K314" s="2"/>
      <c r="M314" s="3"/>
      <c r="N314" s="2"/>
      <c r="O314" s="2"/>
      <c r="P314" s="2"/>
      <c r="Q314" s="2"/>
      <c r="R314" s="14"/>
    </row>
    <row r="315" spans="2:18" ht="19.899999999999999" customHeight="1" x14ac:dyDescent="0.2">
      <c r="B315" s="17"/>
      <c r="C315" s="2"/>
      <c r="E315" s="14"/>
      <c r="J315" s="17"/>
      <c r="K315" s="2"/>
      <c r="M315" s="3"/>
      <c r="N315" s="2"/>
      <c r="O315" s="2"/>
      <c r="P315" s="2"/>
      <c r="Q315" s="2"/>
      <c r="R315" s="14"/>
    </row>
    <row r="316" spans="2:18" ht="19.899999999999999" customHeight="1" x14ac:dyDescent="0.2">
      <c r="B316" s="17"/>
      <c r="C316" s="2"/>
      <c r="E316" s="14"/>
      <c r="J316" s="17"/>
      <c r="K316" s="2"/>
      <c r="M316" s="3"/>
      <c r="N316" s="2"/>
      <c r="O316" s="2"/>
      <c r="P316" s="2"/>
      <c r="Q316" s="2"/>
      <c r="R316" s="14"/>
    </row>
    <row r="317" spans="2:18" ht="19.899999999999999" customHeight="1" x14ac:dyDescent="0.2">
      <c r="B317" s="17"/>
      <c r="C317" s="2"/>
      <c r="E317" s="14"/>
      <c r="J317" s="17"/>
      <c r="K317" s="2"/>
      <c r="M317" s="3"/>
      <c r="N317" s="2"/>
      <c r="O317" s="2"/>
      <c r="P317" s="2"/>
      <c r="Q317" s="2"/>
      <c r="R317" s="14"/>
    </row>
    <row r="318" spans="2:18" ht="19.899999999999999" customHeight="1" x14ac:dyDescent="0.2">
      <c r="B318" s="17"/>
      <c r="C318" s="2"/>
      <c r="E318" s="14"/>
      <c r="J318" s="17"/>
      <c r="K318" s="2"/>
      <c r="M318" s="3"/>
      <c r="N318" s="2"/>
      <c r="O318" s="2"/>
      <c r="P318" s="2"/>
      <c r="Q318" s="2"/>
      <c r="R318" s="14"/>
    </row>
    <row r="319" spans="2:18" ht="19.899999999999999" customHeight="1" x14ac:dyDescent="0.2">
      <c r="B319" s="17"/>
      <c r="C319" s="2"/>
      <c r="E319" s="14"/>
      <c r="J319" s="17"/>
      <c r="K319" s="2"/>
      <c r="M319" s="3"/>
      <c r="N319" s="2"/>
      <c r="O319" s="2"/>
      <c r="P319" s="2"/>
      <c r="Q319" s="2"/>
      <c r="R319" s="14"/>
    </row>
    <row r="320" spans="2:18" ht="19.899999999999999" customHeight="1" x14ac:dyDescent="0.2">
      <c r="B320" s="17"/>
      <c r="C320" s="2"/>
      <c r="E320" s="14"/>
      <c r="J320" s="17"/>
      <c r="K320" s="2"/>
      <c r="M320" s="3"/>
      <c r="N320" s="2"/>
      <c r="O320" s="2"/>
      <c r="P320" s="2"/>
      <c r="Q320" s="2"/>
      <c r="R320" s="14"/>
    </row>
    <row r="321" spans="2:18" ht="19.899999999999999" customHeight="1" x14ac:dyDescent="0.2">
      <c r="B321" s="17"/>
      <c r="C321" s="2"/>
      <c r="E321" s="14"/>
      <c r="J321" s="17"/>
      <c r="K321" s="2"/>
      <c r="M321" s="3"/>
      <c r="N321" s="2"/>
      <c r="O321" s="2"/>
      <c r="P321" s="2"/>
      <c r="Q321" s="2"/>
      <c r="R321" s="14"/>
    </row>
    <row r="322" spans="2:18" ht="19.899999999999999" customHeight="1" x14ac:dyDescent="0.2">
      <c r="B322" s="17"/>
      <c r="C322" s="2"/>
      <c r="E322" s="14"/>
      <c r="J322" s="17"/>
      <c r="K322" s="2"/>
      <c r="M322" s="3"/>
      <c r="N322" s="2"/>
      <c r="O322" s="2"/>
      <c r="P322" s="2"/>
      <c r="Q322" s="2"/>
      <c r="R322" s="14"/>
    </row>
    <row r="323" spans="2:18" ht="19.899999999999999" customHeight="1" x14ac:dyDescent="0.2">
      <c r="B323" s="17"/>
      <c r="C323" s="2"/>
      <c r="E323" s="14"/>
      <c r="J323" s="17"/>
      <c r="K323" s="2"/>
      <c r="M323" s="3"/>
      <c r="N323" s="2"/>
      <c r="O323" s="2"/>
      <c r="P323" s="2"/>
      <c r="Q323" s="2"/>
      <c r="R323" s="14"/>
    </row>
    <row r="324" spans="2:18" ht="19.899999999999999" customHeight="1" x14ac:dyDescent="0.2">
      <c r="B324" s="17"/>
      <c r="C324" s="2"/>
      <c r="E324" s="14"/>
      <c r="J324" s="17"/>
      <c r="K324" s="2"/>
      <c r="M324" s="3"/>
      <c r="N324" s="2"/>
      <c r="O324" s="2"/>
      <c r="P324" s="2"/>
      <c r="Q324" s="2"/>
      <c r="R324" s="14"/>
    </row>
    <row r="325" spans="2:18" ht="19.899999999999999" customHeight="1" x14ac:dyDescent="0.2">
      <c r="B325" s="17"/>
      <c r="C325" s="2"/>
      <c r="E325" s="14"/>
      <c r="J325" s="17"/>
      <c r="K325" s="2"/>
      <c r="M325" s="3"/>
      <c r="N325" s="2"/>
      <c r="O325" s="2"/>
      <c r="P325" s="2"/>
      <c r="Q325" s="2"/>
      <c r="R325" s="14"/>
    </row>
    <row r="326" spans="2:18" ht="19.899999999999999" customHeight="1" x14ac:dyDescent="0.2">
      <c r="B326" s="17"/>
      <c r="C326" s="2"/>
      <c r="E326" s="14"/>
      <c r="J326" s="17"/>
      <c r="K326" s="2"/>
      <c r="M326" s="3"/>
      <c r="N326" s="2"/>
      <c r="O326" s="2"/>
      <c r="P326" s="2"/>
      <c r="Q326" s="2"/>
      <c r="R326" s="14"/>
    </row>
    <row r="327" spans="2:18" ht="19.899999999999999" customHeight="1" x14ac:dyDescent="0.2">
      <c r="B327" s="17"/>
      <c r="C327" s="2"/>
      <c r="E327" s="14"/>
      <c r="J327" s="17"/>
      <c r="K327" s="2"/>
      <c r="M327" s="3"/>
      <c r="N327" s="2"/>
      <c r="O327" s="2"/>
      <c r="P327" s="2"/>
      <c r="Q327" s="2"/>
      <c r="R327" s="14"/>
    </row>
    <row r="328" spans="2:18" ht="19.899999999999999" customHeight="1" x14ac:dyDescent="0.2">
      <c r="B328" s="17"/>
      <c r="C328" s="2"/>
      <c r="E328" s="14"/>
      <c r="J328" s="17"/>
      <c r="K328" s="2"/>
      <c r="M328" s="3"/>
      <c r="N328" s="2"/>
      <c r="O328" s="2"/>
      <c r="P328" s="2"/>
      <c r="Q328" s="2"/>
      <c r="R328" s="14"/>
    </row>
    <row r="329" spans="2:18" ht="19.899999999999999" customHeight="1" x14ac:dyDescent="0.2">
      <c r="B329" s="17"/>
      <c r="C329" s="2"/>
      <c r="E329" s="14"/>
      <c r="J329" s="17"/>
      <c r="K329" s="2"/>
      <c r="M329" s="3"/>
      <c r="N329" s="2"/>
      <c r="O329" s="2"/>
      <c r="P329" s="2"/>
      <c r="Q329" s="2"/>
      <c r="R329" s="14"/>
    </row>
    <row r="330" spans="2:18" ht="19.899999999999999" customHeight="1" x14ac:dyDescent="0.2">
      <c r="B330" s="17"/>
      <c r="C330" s="2"/>
      <c r="E330" s="14"/>
      <c r="J330" s="17"/>
      <c r="K330" s="2"/>
      <c r="M330" s="3"/>
      <c r="N330" s="2"/>
      <c r="O330" s="2"/>
      <c r="P330" s="2"/>
      <c r="Q330" s="2"/>
      <c r="R330" s="14"/>
    </row>
    <row r="331" spans="2:18" ht="19.899999999999999" customHeight="1" x14ac:dyDescent="0.2">
      <c r="B331" s="17"/>
      <c r="C331" s="2"/>
      <c r="E331" s="14"/>
      <c r="J331" s="17"/>
      <c r="K331" s="2"/>
      <c r="M331" s="3"/>
      <c r="N331" s="2"/>
      <c r="O331" s="2"/>
      <c r="P331" s="2"/>
      <c r="Q331" s="2"/>
      <c r="R331" s="14"/>
    </row>
    <row r="332" spans="2:18" ht="19.899999999999999" customHeight="1" x14ac:dyDescent="0.2">
      <c r="B332" s="17"/>
      <c r="C332" s="2"/>
      <c r="E332" s="14"/>
      <c r="J332" s="17"/>
      <c r="K332" s="2"/>
      <c r="M332" s="3"/>
      <c r="N332" s="2"/>
      <c r="O332" s="2"/>
      <c r="P332" s="2"/>
      <c r="Q332" s="2"/>
      <c r="R332" s="14"/>
    </row>
    <row r="333" spans="2:18" ht="19.899999999999999" customHeight="1" x14ac:dyDescent="0.2">
      <c r="B333" s="17"/>
      <c r="C333" s="2"/>
      <c r="E333" s="14"/>
      <c r="J333" s="17"/>
      <c r="K333" s="2"/>
      <c r="M333" s="3"/>
      <c r="N333" s="2"/>
      <c r="O333" s="2"/>
      <c r="P333" s="2"/>
      <c r="Q333" s="2"/>
      <c r="R333" s="14"/>
    </row>
    <row r="334" spans="2:18" ht="19.899999999999999" customHeight="1" x14ac:dyDescent="0.2">
      <c r="B334" s="17"/>
      <c r="C334" s="2"/>
      <c r="E334" s="14"/>
      <c r="J334" s="17"/>
      <c r="K334" s="2"/>
      <c r="M334" s="3"/>
      <c r="N334" s="2"/>
      <c r="O334" s="2"/>
      <c r="P334" s="2"/>
      <c r="Q334" s="2"/>
      <c r="R334" s="14"/>
    </row>
    <row r="335" spans="2:18" ht="19.899999999999999" customHeight="1" x14ac:dyDescent="0.2">
      <c r="B335" s="17"/>
      <c r="C335" s="2"/>
      <c r="E335" s="14"/>
      <c r="J335" s="17"/>
      <c r="K335" s="2"/>
      <c r="M335" s="3"/>
      <c r="N335" s="2"/>
      <c r="O335" s="2"/>
      <c r="P335" s="2"/>
      <c r="Q335" s="2"/>
      <c r="R335" s="14"/>
    </row>
    <row r="336" spans="2:18" ht="19.899999999999999" customHeight="1" x14ac:dyDescent="0.2">
      <c r="B336" s="17"/>
      <c r="C336" s="2"/>
      <c r="E336" s="14"/>
      <c r="J336" s="17"/>
      <c r="K336" s="2"/>
      <c r="M336" s="3"/>
      <c r="N336" s="2"/>
      <c r="O336" s="2"/>
      <c r="P336" s="2"/>
      <c r="Q336" s="2"/>
      <c r="R336" s="14"/>
    </row>
    <row r="337" spans="2:18" ht="19.899999999999999" customHeight="1" x14ac:dyDescent="0.2">
      <c r="B337" s="17"/>
      <c r="C337" s="2"/>
      <c r="E337" s="14"/>
      <c r="J337" s="17"/>
      <c r="K337" s="2"/>
      <c r="M337" s="3"/>
      <c r="N337" s="2"/>
      <c r="O337" s="2"/>
      <c r="P337" s="2"/>
      <c r="Q337" s="2"/>
      <c r="R337" s="14"/>
    </row>
    <row r="338" spans="2:18" ht="19.899999999999999" customHeight="1" x14ac:dyDescent="0.2">
      <c r="B338" s="17"/>
      <c r="C338" s="2"/>
      <c r="E338" s="14"/>
      <c r="J338" s="17"/>
      <c r="K338" s="2"/>
      <c r="M338" s="3"/>
      <c r="N338" s="2"/>
      <c r="O338" s="2"/>
      <c r="P338" s="2"/>
      <c r="Q338" s="2"/>
      <c r="R338" s="14"/>
    </row>
    <row r="339" spans="2:18" ht="19.899999999999999" customHeight="1" x14ac:dyDescent="0.2">
      <c r="B339" s="17"/>
      <c r="C339" s="2"/>
      <c r="E339" s="14"/>
      <c r="J339" s="17"/>
      <c r="K339" s="2"/>
      <c r="M339" s="3"/>
      <c r="N339" s="2"/>
      <c r="O339" s="2"/>
      <c r="P339" s="2"/>
      <c r="Q339" s="2"/>
      <c r="R339" s="14"/>
    </row>
    <row r="340" spans="2:18" ht="19.899999999999999" customHeight="1" x14ac:dyDescent="0.2">
      <c r="B340" s="17"/>
      <c r="C340" s="2"/>
      <c r="E340" s="14"/>
      <c r="J340" s="17"/>
      <c r="K340" s="2"/>
      <c r="M340" s="3"/>
      <c r="N340" s="2"/>
      <c r="O340" s="2"/>
      <c r="P340" s="2"/>
      <c r="Q340" s="2"/>
      <c r="R340" s="14"/>
    </row>
    <row r="341" spans="2:18" ht="19.899999999999999" customHeight="1" x14ac:dyDescent="0.2">
      <c r="B341" s="17"/>
      <c r="C341" s="2"/>
      <c r="E341" s="14"/>
      <c r="J341" s="17"/>
      <c r="K341" s="2"/>
      <c r="M341" s="3"/>
      <c r="N341" s="2"/>
      <c r="O341" s="2"/>
      <c r="P341" s="2"/>
      <c r="Q341" s="2"/>
      <c r="R341" s="14"/>
    </row>
    <row r="342" spans="2:18" ht="19.899999999999999" customHeight="1" x14ac:dyDescent="0.2">
      <c r="B342" s="17"/>
      <c r="C342" s="2"/>
      <c r="E342" s="14"/>
      <c r="J342" s="17"/>
      <c r="K342" s="2"/>
      <c r="M342" s="3"/>
      <c r="N342" s="2"/>
      <c r="O342" s="2"/>
      <c r="P342" s="2"/>
      <c r="Q342" s="2"/>
      <c r="R342" s="14"/>
    </row>
    <row r="343" spans="2:18" ht="19.899999999999999" customHeight="1" x14ac:dyDescent="0.2">
      <c r="B343" s="17"/>
      <c r="C343" s="2"/>
      <c r="E343" s="14"/>
      <c r="J343" s="17"/>
      <c r="K343" s="2"/>
      <c r="M343" s="3"/>
      <c r="N343" s="2"/>
      <c r="O343" s="2"/>
      <c r="P343" s="2"/>
      <c r="Q343" s="2"/>
      <c r="R343" s="14"/>
    </row>
    <row r="344" spans="2:18" ht="19.899999999999999" customHeight="1" x14ac:dyDescent="0.2">
      <c r="B344" s="17"/>
      <c r="C344" s="2"/>
      <c r="E344" s="14"/>
      <c r="J344" s="17"/>
      <c r="K344" s="2"/>
      <c r="M344" s="3"/>
      <c r="N344" s="2"/>
      <c r="O344" s="2"/>
      <c r="P344" s="2"/>
      <c r="Q344" s="2"/>
      <c r="R344" s="14"/>
    </row>
    <row r="345" spans="2:18" ht="19.899999999999999" customHeight="1" x14ac:dyDescent="0.2">
      <c r="B345" s="17"/>
      <c r="C345" s="2"/>
      <c r="E345" s="14"/>
      <c r="J345" s="17"/>
      <c r="K345" s="2"/>
      <c r="M345" s="3"/>
      <c r="N345" s="2"/>
      <c r="O345" s="2"/>
      <c r="P345" s="2"/>
      <c r="Q345" s="2"/>
      <c r="R345" s="14"/>
    </row>
    <row r="346" spans="2:18" ht="19.899999999999999" customHeight="1" x14ac:dyDescent="0.2">
      <c r="B346" s="17"/>
      <c r="C346" s="2"/>
      <c r="E346" s="14"/>
      <c r="J346" s="17"/>
      <c r="K346" s="2"/>
      <c r="M346" s="3"/>
      <c r="N346" s="2"/>
      <c r="O346" s="2"/>
      <c r="P346" s="2"/>
      <c r="Q346" s="2"/>
      <c r="R346" s="14"/>
    </row>
    <row r="347" spans="2:18" ht="19.899999999999999" customHeight="1" x14ac:dyDescent="0.2">
      <c r="B347" s="17"/>
      <c r="C347" s="2"/>
      <c r="E347" s="14"/>
      <c r="J347" s="17"/>
      <c r="K347" s="2"/>
      <c r="M347" s="3"/>
      <c r="N347" s="2"/>
      <c r="O347" s="2"/>
      <c r="P347" s="2"/>
      <c r="Q347" s="2"/>
      <c r="R347" s="14"/>
    </row>
    <row r="348" spans="2:18" ht="19.899999999999999" customHeight="1" x14ac:dyDescent="0.2">
      <c r="B348" s="17"/>
      <c r="C348" s="2"/>
      <c r="E348" s="14"/>
      <c r="J348" s="17"/>
      <c r="K348" s="2"/>
      <c r="M348" s="3"/>
      <c r="N348" s="2"/>
      <c r="O348" s="2"/>
      <c r="P348" s="2"/>
      <c r="Q348" s="2"/>
      <c r="R348" s="14"/>
    </row>
    <row r="349" spans="2:18" ht="19.899999999999999" customHeight="1" x14ac:dyDescent="0.2">
      <c r="B349" s="17"/>
      <c r="C349" s="2"/>
      <c r="E349" s="14"/>
      <c r="J349" s="17"/>
      <c r="K349" s="2"/>
      <c r="M349" s="3"/>
      <c r="N349" s="2"/>
      <c r="O349" s="2"/>
      <c r="P349" s="2"/>
      <c r="Q349" s="2"/>
      <c r="R349" s="14"/>
    </row>
    <row r="350" spans="2:18" ht="19.899999999999999" customHeight="1" x14ac:dyDescent="0.2">
      <c r="B350" s="17"/>
      <c r="C350" s="2"/>
      <c r="E350" s="14"/>
      <c r="J350" s="17"/>
      <c r="K350" s="2"/>
      <c r="M350" s="3"/>
      <c r="N350" s="2"/>
      <c r="O350" s="2"/>
      <c r="P350" s="2"/>
      <c r="Q350" s="2"/>
      <c r="R350" s="14"/>
    </row>
    <row r="351" spans="2:18" ht="19.899999999999999" customHeight="1" x14ac:dyDescent="0.2">
      <c r="B351" s="17"/>
      <c r="C351" s="2"/>
      <c r="E351" s="14"/>
      <c r="J351" s="17"/>
      <c r="K351" s="2"/>
      <c r="M351" s="3"/>
      <c r="N351" s="2"/>
      <c r="O351" s="2"/>
      <c r="P351" s="2"/>
      <c r="Q351" s="2"/>
      <c r="R351" s="14"/>
    </row>
    <row r="352" spans="2:18" ht="19.899999999999999" customHeight="1" x14ac:dyDescent="0.2">
      <c r="B352" s="17"/>
      <c r="C352" s="2"/>
      <c r="E352" s="14"/>
      <c r="J352" s="17"/>
      <c r="K352" s="2"/>
      <c r="M352" s="3"/>
      <c r="N352" s="2"/>
      <c r="O352" s="2"/>
      <c r="P352" s="2"/>
      <c r="Q352" s="2"/>
      <c r="R352" s="14"/>
    </row>
    <row r="353" spans="2:18" ht="19.899999999999999" customHeight="1" x14ac:dyDescent="0.2">
      <c r="B353" s="17"/>
      <c r="C353" s="2"/>
      <c r="E353" s="14"/>
      <c r="J353" s="17"/>
      <c r="K353" s="2"/>
      <c r="M353" s="3"/>
      <c r="N353" s="2"/>
      <c r="O353" s="2"/>
      <c r="P353" s="2"/>
      <c r="Q353" s="2"/>
      <c r="R353" s="14"/>
    </row>
    <row r="354" spans="2:18" ht="19.899999999999999" customHeight="1" x14ac:dyDescent="0.2">
      <c r="B354" s="17"/>
      <c r="C354" s="2"/>
      <c r="E354" s="14"/>
      <c r="J354" s="17"/>
      <c r="K354" s="2"/>
      <c r="M354" s="3"/>
      <c r="N354" s="2"/>
      <c r="O354" s="2"/>
      <c r="P354" s="2"/>
      <c r="Q354" s="2"/>
      <c r="R354" s="14"/>
    </row>
    <row r="355" spans="2:18" ht="19.899999999999999" customHeight="1" x14ac:dyDescent="0.2">
      <c r="B355" s="17"/>
      <c r="C355" s="2"/>
      <c r="E355" s="14"/>
      <c r="J355" s="17"/>
      <c r="K355" s="2"/>
      <c r="M355" s="3"/>
      <c r="N355" s="2"/>
      <c r="O355" s="2"/>
      <c r="P355" s="2"/>
      <c r="Q355" s="2"/>
      <c r="R355" s="14"/>
    </row>
    <row r="356" spans="2:18" ht="19.899999999999999" customHeight="1" x14ac:dyDescent="0.2">
      <c r="B356" s="17"/>
      <c r="C356" s="2"/>
      <c r="E356" s="14"/>
      <c r="J356" s="17"/>
      <c r="K356" s="2"/>
      <c r="M356" s="3"/>
      <c r="N356" s="2"/>
      <c r="O356" s="2"/>
      <c r="P356" s="2"/>
      <c r="Q356" s="2"/>
      <c r="R356" s="14"/>
    </row>
    <row r="357" spans="2:18" ht="19.899999999999999" customHeight="1" x14ac:dyDescent="0.2">
      <c r="B357" s="17"/>
      <c r="C357" s="2"/>
      <c r="E357" s="14"/>
      <c r="J357" s="17"/>
      <c r="K357" s="2"/>
      <c r="M357" s="3"/>
      <c r="N357" s="2"/>
      <c r="O357" s="2"/>
      <c r="P357" s="2"/>
      <c r="Q357" s="2"/>
      <c r="R357" s="14"/>
    </row>
    <row r="358" spans="2:18" ht="19.899999999999999" customHeight="1" x14ac:dyDescent="0.2">
      <c r="B358" s="17"/>
      <c r="C358" s="2"/>
      <c r="E358" s="14"/>
      <c r="J358" s="17"/>
      <c r="K358" s="2"/>
      <c r="M358" s="3"/>
      <c r="N358" s="2"/>
      <c r="O358" s="2"/>
      <c r="P358" s="2"/>
      <c r="Q358" s="2"/>
      <c r="R358" s="14"/>
    </row>
    <row r="359" spans="2:18" ht="19.899999999999999" customHeight="1" x14ac:dyDescent="0.2">
      <c r="B359" s="17"/>
      <c r="C359" s="2"/>
      <c r="E359" s="14"/>
      <c r="J359" s="17"/>
      <c r="K359" s="2"/>
      <c r="M359" s="3"/>
      <c r="N359" s="2"/>
      <c r="O359" s="2"/>
      <c r="P359" s="2"/>
      <c r="Q359" s="2"/>
      <c r="R359" s="14"/>
    </row>
    <row r="360" spans="2:18" ht="19.899999999999999" customHeight="1" x14ac:dyDescent="0.2">
      <c r="B360" s="17"/>
      <c r="C360" s="2"/>
      <c r="E360" s="14"/>
      <c r="J360" s="17"/>
      <c r="K360" s="2"/>
      <c r="M360" s="3"/>
      <c r="N360" s="2"/>
      <c r="O360" s="2"/>
      <c r="P360" s="2"/>
      <c r="Q360" s="2"/>
      <c r="R360" s="14"/>
    </row>
    <row r="361" spans="2:18" ht="19.899999999999999" customHeight="1" x14ac:dyDescent="0.2">
      <c r="B361" s="17"/>
      <c r="C361" s="2"/>
      <c r="E361" s="14"/>
      <c r="J361" s="17"/>
      <c r="K361" s="2"/>
      <c r="M361" s="3"/>
      <c r="N361" s="2"/>
      <c r="O361" s="2"/>
      <c r="P361" s="2"/>
      <c r="Q361" s="2"/>
      <c r="R361" s="14"/>
    </row>
    <row r="362" spans="2:18" ht="19.899999999999999" customHeight="1" x14ac:dyDescent="0.2">
      <c r="B362" s="17"/>
      <c r="C362" s="2"/>
      <c r="E362" s="14"/>
      <c r="J362" s="17"/>
      <c r="K362" s="2"/>
      <c r="M362" s="3"/>
      <c r="N362" s="2"/>
      <c r="O362" s="2"/>
      <c r="P362" s="2"/>
      <c r="Q362" s="2"/>
      <c r="R362" s="14"/>
    </row>
    <row r="363" spans="2:18" ht="19.899999999999999" customHeight="1" x14ac:dyDescent="0.2">
      <c r="B363" s="17"/>
      <c r="C363" s="2"/>
      <c r="E363" s="14"/>
      <c r="J363" s="17"/>
      <c r="K363" s="2"/>
      <c r="M363" s="3"/>
      <c r="N363" s="2"/>
      <c r="O363" s="2"/>
      <c r="P363" s="2"/>
      <c r="Q363" s="2"/>
      <c r="R363" s="14"/>
    </row>
    <row r="364" spans="2:18" ht="19.899999999999999" customHeight="1" x14ac:dyDescent="0.2">
      <c r="B364" s="17"/>
      <c r="C364" s="2"/>
      <c r="E364" s="14"/>
      <c r="J364" s="17"/>
      <c r="K364" s="2"/>
      <c r="M364" s="3"/>
      <c r="N364" s="2"/>
      <c r="O364" s="2"/>
      <c r="P364" s="2"/>
      <c r="Q364" s="2"/>
      <c r="R364" s="14"/>
    </row>
    <row r="365" spans="2:18" ht="19.899999999999999" customHeight="1" x14ac:dyDescent="0.2">
      <c r="B365" s="17"/>
      <c r="C365" s="2"/>
      <c r="E365" s="14"/>
      <c r="J365" s="17"/>
      <c r="K365" s="2"/>
      <c r="M365" s="3"/>
      <c r="N365" s="2"/>
      <c r="O365" s="2"/>
      <c r="P365" s="2"/>
      <c r="Q365" s="2"/>
      <c r="R365" s="14"/>
    </row>
    <row r="366" spans="2:18" ht="19.899999999999999" customHeight="1" x14ac:dyDescent="0.2">
      <c r="B366" s="17"/>
      <c r="C366" s="2"/>
      <c r="E366" s="14"/>
      <c r="J366" s="17"/>
      <c r="K366" s="2"/>
      <c r="M366" s="3"/>
      <c r="N366" s="2"/>
      <c r="O366" s="2"/>
      <c r="P366" s="2"/>
      <c r="Q366" s="2"/>
      <c r="R366" s="14"/>
    </row>
    <row r="367" spans="2:18" ht="19.899999999999999" customHeight="1" x14ac:dyDescent="0.2">
      <c r="B367" s="17"/>
      <c r="C367" s="2"/>
      <c r="E367" s="14"/>
      <c r="J367" s="17"/>
      <c r="K367" s="2"/>
      <c r="M367" s="3"/>
      <c r="N367" s="2"/>
      <c r="O367" s="2"/>
      <c r="P367" s="2"/>
      <c r="Q367" s="2"/>
      <c r="R367" s="14"/>
    </row>
    <row r="368" spans="2:18" ht="19.899999999999999" customHeight="1" x14ac:dyDescent="0.2">
      <c r="B368" s="17"/>
      <c r="C368" s="2"/>
      <c r="E368" s="14"/>
      <c r="J368" s="17"/>
      <c r="K368" s="2"/>
      <c r="M368" s="3"/>
      <c r="N368" s="2"/>
      <c r="O368" s="2"/>
      <c r="P368" s="2"/>
      <c r="Q368" s="2"/>
      <c r="R368" s="14"/>
    </row>
    <row r="369" spans="2:18" ht="19.899999999999999" customHeight="1" x14ac:dyDescent="0.2">
      <c r="B369" s="17"/>
      <c r="C369" s="2"/>
      <c r="E369" s="14"/>
      <c r="J369" s="17"/>
      <c r="K369" s="2"/>
      <c r="M369" s="3"/>
      <c r="N369" s="2"/>
      <c r="O369" s="2"/>
      <c r="P369" s="2"/>
      <c r="Q369" s="2"/>
      <c r="R369" s="14"/>
    </row>
    <row r="370" spans="2:18" ht="19.899999999999999" customHeight="1" x14ac:dyDescent="0.2">
      <c r="B370" s="17"/>
      <c r="C370" s="2"/>
      <c r="E370" s="14"/>
      <c r="J370" s="17"/>
      <c r="K370" s="2"/>
      <c r="M370" s="3"/>
      <c r="N370" s="2"/>
      <c r="O370" s="2"/>
      <c r="P370" s="2"/>
      <c r="Q370" s="2"/>
      <c r="R370" s="14"/>
    </row>
    <row r="371" spans="2:18" ht="19.899999999999999" customHeight="1" x14ac:dyDescent="0.2">
      <c r="B371" s="17"/>
      <c r="C371" s="2"/>
      <c r="E371" s="14"/>
      <c r="J371" s="17"/>
      <c r="K371" s="2"/>
      <c r="M371" s="3"/>
      <c r="N371" s="2"/>
      <c r="O371" s="2"/>
      <c r="P371" s="2"/>
      <c r="Q371" s="2"/>
      <c r="R371" s="14"/>
    </row>
    <row r="372" spans="2:18" ht="19.899999999999999" customHeight="1" x14ac:dyDescent="0.2">
      <c r="B372" s="17"/>
      <c r="C372" s="2"/>
      <c r="E372" s="14"/>
      <c r="J372" s="17"/>
      <c r="K372" s="2"/>
      <c r="M372" s="3"/>
      <c r="N372" s="2"/>
      <c r="O372" s="2"/>
      <c r="P372" s="2"/>
      <c r="Q372" s="2"/>
      <c r="R372" s="14"/>
    </row>
    <row r="373" spans="2:18" ht="19.899999999999999" customHeight="1" x14ac:dyDescent="0.2">
      <c r="B373" s="17"/>
      <c r="C373" s="2"/>
      <c r="E373" s="14"/>
      <c r="J373" s="17"/>
      <c r="K373" s="2"/>
      <c r="M373" s="3"/>
      <c r="N373" s="2"/>
      <c r="O373" s="2"/>
      <c r="P373" s="2"/>
      <c r="Q373" s="2"/>
      <c r="R373" s="14"/>
    </row>
    <row r="374" spans="2:18" ht="19.899999999999999" customHeight="1" x14ac:dyDescent="0.2">
      <c r="B374" s="17"/>
      <c r="C374" s="2"/>
      <c r="E374" s="14"/>
      <c r="J374" s="17"/>
      <c r="K374" s="2"/>
      <c r="M374" s="3"/>
      <c r="N374" s="2"/>
      <c r="O374" s="2"/>
      <c r="P374" s="2"/>
      <c r="Q374" s="2"/>
      <c r="R374" s="14"/>
    </row>
    <row r="375" spans="2:18" ht="19.899999999999999" customHeight="1" x14ac:dyDescent="0.2">
      <c r="B375" s="17"/>
      <c r="C375" s="2"/>
      <c r="E375" s="14"/>
      <c r="J375" s="17"/>
      <c r="K375" s="2"/>
      <c r="M375" s="3"/>
      <c r="N375" s="2"/>
      <c r="O375" s="2"/>
      <c r="P375" s="2"/>
      <c r="Q375" s="2"/>
      <c r="R375" s="14"/>
    </row>
    <row r="376" spans="2:18" ht="19.899999999999999" customHeight="1" x14ac:dyDescent="0.2">
      <c r="B376" s="17"/>
      <c r="C376" s="2"/>
      <c r="E376" s="14"/>
      <c r="J376" s="17"/>
      <c r="K376" s="2"/>
      <c r="M376" s="3"/>
      <c r="N376" s="2"/>
      <c r="O376" s="2"/>
      <c r="P376" s="2"/>
      <c r="Q376" s="2"/>
      <c r="R376" s="14"/>
    </row>
    <row r="377" spans="2:18" ht="19.899999999999999" customHeight="1" x14ac:dyDescent="0.2">
      <c r="B377" s="17"/>
      <c r="C377" s="2"/>
      <c r="E377" s="14"/>
      <c r="J377" s="17"/>
      <c r="K377" s="2"/>
      <c r="M377" s="3"/>
      <c r="N377" s="2"/>
      <c r="O377" s="2"/>
      <c r="P377" s="2"/>
      <c r="Q377" s="2"/>
      <c r="R377" s="14"/>
    </row>
    <row r="378" spans="2:18" ht="19.899999999999999" customHeight="1" x14ac:dyDescent="0.2">
      <c r="B378" s="17"/>
      <c r="C378" s="2"/>
      <c r="E378" s="14"/>
      <c r="J378" s="17"/>
      <c r="K378" s="2"/>
      <c r="M378" s="3"/>
      <c r="N378" s="2"/>
      <c r="O378" s="2"/>
      <c r="P378" s="2"/>
      <c r="Q378" s="2"/>
      <c r="R378" s="14"/>
    </row>
    <row r="379" spans="2:18" ht="19.899999999999999" customHeight="1" x14ac:dyDescent="0.2">
      <c r="B379" s="17"/>
      <c r="C379" s="2"/>
      <c r="E379" s="14"/>
      <c r="J379" s="17"/>
      <c r="K379" s="2"/>
      <c r="M379" s="3"/>
      <c r="N379" s="2"/>
      <c r="O379" s="2"/>
      <c r="P379" s="2"/>
      <c r="Q379" s="2"/>
      <c r="R379" s="14"/>
    </row>
    <row r="380" spans="2:18" ht="19.899999999999999" customHeight="1" x14ac:dyDescent="0.2">
      <c r="B380" s="17"/>
      <c r="C380" s="2"/>
      <c r="E380" s="14"/>
      <c r="J380" s="17"/>
      <c r="K380" s="2"/>
      <c r="M380" s="3"/>
      <c r="N380" s="2"/>
      <c r="O380" s="2"/>
      <c r="P380" s="2"/>
      <c r="Q380" s="2"/>
      <c r="R380" s="14"/>
    </row>
    <row r="381" spans="2:18" ht="19.899999999999999" customHeight="1" x14ac:dyDescent="0.2">
      <c r="B381" s="17"/>
      <c r="C381" s="2"/>
      <c r="E381" s="14"/>
      <c r="J381" s="17"/>
      <c r="K381" s="2"/>
      <c r="M381" s="3"/>
      <c r="N381" s="2"/>
      <c r="O381" s="2"/>
      <c r="P381" s="2"/>
      <c r="Q381" s="2"/>
      <c r="R381" s="14"/>
    </row>
    <row r="382" spans="2:18" ht="19.899999999999999" customHeight="1" x14ac:dyDescent="0.2">
      <c r="B382" s="17"/>
      <c r="C382" s="2"/>
      <c r="E382" s="14"/>
      <c r="J382" s="17"/>
      <c r="K382" s="2"/>
      <c r="M382" s="3"/>
      <c r="N382" s="2"/>
      <c r="O382" s="2"/>
      <c r="P382" s="2"/>
      <c r="Q382" s="2"/>
      <c r="R382" s="14"/>
    </row>
    <row r="383" spans="2:18" ht="19.899999999999999" customHeight="1" x14ac:dyDescent="0.2">
      <c r="B383" s="17"/>
      <c r="C383" s="2"/>
      <c r="E383" s="14"/>
      <c r="J383" s="17"/>
      <c r="K383" s="2"/>
      <c r="M383" s="3"/>
      <c r="N383" s="2"/>
      <c r="O383" s="2"/>
      <c r="P383" s="2"/>
      <c r="Q383" s="2"/>
      <c r="R383" s="14"/>
    </row>
    <row r="384" spans="2:18" ht="19.899999999999999" customHeight="1" x14ac:dyDescent="0.2">
      <c r="B384" s="17"/>
      <c r="C384" s="2"/>
      <c r="E384" s="14"/>
      <c r="J384" s="17"/>
      <c r="K384" s="2"/>
      <c r="M384" s="3"/>
      <c r="N384" s="2"/>
      <c r="O384" s="2"/>
      <c r="P384" s="2"/>
      <c r="Q384" s="2"/>
      <c r="R384" s="14"/>
    </row>
    <row r="385" spans="2:18" ht="19.899999999999999" customHeight="1" x14ac:dyDescent="0.2">
      <c r="B385" s="17"/>
      <c r="C385" s="2"/>
      <c r="E385" s="14"/>
      <c r="J385" s="17"/>
      <c r="K385" s="2"/>
      <c r="M385" s="3"/>
      <c r="N385" s="2"/>
      <c r="O385" s="2"/>
      <c r="P385" s="2"/>
      <c r="Q385" s="2"/>
      <c r="R385" s="14"/>
    </row>
    <row r="386" spans="2:18" ht="19.899999999999999" customHeight="1" x14ac:dyDescent="0.2">
      <c r="B386" s="17"/>
      <c r="C386" s="2"/>
      <c r="E386" s="14"/>
      <c r="J386" s="17"/>
      <c r="K386" s="2"/>
      <c r="M386" s="3"/>
      <c r="N386" s="2"/>
      <c r="O386" s="2"/>
      <c r="P386" s="2"/>
      <c r="Q386" s="2"/>
      <c r="R386" s="14"/>
    </row>
    <row r="387" spans="2:18" ht="19.899999999999999" customHeight="1" x14ac:dyDescent="0.2">
      <c r="B387" s="17"/>
      <c r="C387" s="2"/>
      <c r="E387" s="14"/>
      <c r="J387" s="17"/>
      <c r="K387" s="2"/>
      <c r="M387" s="3"/>
      <c r="N387" s="2"/>
      <c r="O387" s="2"/>
      <c r="P387" s="2"/>
      <c r="Q387" s="2"/>
      <c r="R387" s="14"/>
    </row>
    <row r="388" spans="2:18" ht="19.899999999999999" customHeight="1" x14ac:dyDescent="0.2">
      <c r="B388" s="17"/>
      <c r="C388" s="2"/>
      <c r="E388" s="14"/>
      <c r="J388" s="17"/>
      <c r="K388" s="2"/>
      <c r="M388" s="3"/>
      <c r="N388" s="2"/>
      <c r="O388" s="2"/>
      <c r="P388" s="2"/>
      <c r="Q388" s="2"/>
      <c r="R388" s="14"/>
    </row>
    <row r="389" spans="2:18" ht="19.899999999999999" customHeight="1" x14ac:dyDescent="0.2">
      <c r="B389" s="17"/>
      <c r="C389" s="2"/>
      <c r="E389" s="14"/>
      <c r="J389" s="17"/>
      <c r="K389" s="2"/>
      <c r="M389" s="3"/>
      <c r="N389" s="2"/>
      <c r="O389" s="2"/>
      <c r="P389" s="2"/>
      <c r="Q389" s="2"/>
      <c r="R389" s="14"/>
    </row>
    <row r="390" spans="2:18" ht="19.899999999999999" customHeight="1" x14ac:dyDescent="0.2">
      <c r="B390" s="17"/>
      <c r="C390" s="2"/>
      <c r="E390" s="14"/>
      <c r="J390" s="17"/>
      <c r="K390" s="2"/>
      <c r="M390" s="3"/>
      <c r="N390" s="2"/>
      <c r="O390" s="2"/>
      <c r="P390" s="2"/>
      <c r="Q390" s="2"/>
      <c r="R390" s="14"/>
    </row>
    <row r="391" spans="2:18" ht="19.899999999999999" customHeight="1" x14ac:dyDescent="0.2">
      <c r="B391" s="17"/>
      <c r="C391" s="2"/>
      <c r="E391" s="14"/>
      <c r="J391" s="17"/>
      <c r="K391" s="2"/>
      <c r="M391" s="3"/>
      <c r="N391" s="2"/>
      <c r="O391" s="2"/>
      <c r="P391" s="2"/>
      <c r="Q391" s="2"/>
      <c r="R391" s="14"/>
    </row>
    <row r="392" spans="2:18" ht="19.899999999999999" customHeight="1" x14ac:dyDescent="0.2">
      <c r="B392" s="17"/>
      <c r="C392" s="2"/>
      <c r="E392" s="14"/>
      <c r="J392" s="17"/>
      <c r="K392" s="2"/>
      <c r="M392" s="3"/>
      <c r="N392" s="2"/>
      <c r="O392" s="2"/>
      <c r="P392" s="2"/>
      <c r="Q392" s="2"/>
      <c r="R392" s="14"/>
    </row>
    <row r="393" spans="2:18" ht="19.899999999999999" customHeight="1" x14ac:dyDescent="0.2">
      <c r="B393" s="17"/>
      <c r="C393" s="2"/>
      <c r="E393" s="14"/>
      <c r="J393" s="17"/>
      <c r="K393" s="2"/>
      <c r="M393" s="3"/>
      <c r="N393" s="2"/>
      <c r="O393" s="2"/>
      <c r="P393" s="2"/>
      <c r="Q393" s="2"/>
      <c r="R393" s="14"/>
    </row>
    <row r="394" spans="2:18" ht="19.899999999999999" customHeight="1" x14ac:dyDescent="0.2">
      <c r="B394" s="17"/>
      <c r="C394" s="2"/>
      <c r="E394" s="14"/>
      <c r="J394" s="17"/>
      <c r="K394" s="2"/>
      <c r="M394" s="3"/>
      <c r="N394" s="2"/>
      <c r="O394" s="2"/>
      <c r="P394" s="2"/>
      <c r="Q394" s="2"/>
      <c r="R394" s="14"/>
    </row>
    <row r="395" spans="2:18" ht="19.899999999999999" customHeight="1" x14ac:dyDescent="0.2">
      <c r="B395" s="17"/>
      <c r="C395" s="2"/>
      <c r="E395" s="14"/>
      <c r="J395" s="17"/>
      <c r="K395" s="2"/>
      <c r="M395" s="3"/>
      <c r="N395" s="2"/>
      <c r="O395" s="2"/>
      <c r="P395" s="2"/>
      <c r="Q395" s="2"/>
      <c r="R395" s="14"/>
    </row>
    <row r="396" spans="2:18" ht="19.899999999999999" customHeight="1" x14ac:dyDescent="0.2">
      <c r="B396" s="17"/>
      <c r="C396" s="2"/>
      <c r="E396" s="14"/>
      <c r="J396" s="17"/>
      <c r="K396" s="2"/>
      <c r="M396" s="3"/>
      <c r="N396" s="2"/>
      <c r="O396" s="2"/>
      <c r="P396" s="2"/>
      <c r="Q396" s="2"/>
      <c r="R396" s="14"/>
    </row>
    <row r="397" spans="2:18" ht="19.899999999999999" customHeight="1" x14ac:dyDescent="0.2">
      <c r="B397" s="17"/>
      <c r="C397" s="2"/>
      <c r="E397" s="14"/>
      <c r="J397" s="17"/>
      <c r="K397" s="2"/>
      <c r="M397" s="3"/>
      <c r="N397" s="2"/>
      <c r="O397" s="2"/>
      <c r="P397" s="2"/>
      <c r="Q397" s="2"/>
      <c r="R397" s="14"/>
    </row>
    <row r="398" spans="2:18" ht="19.899999999999999" customHeight="1" x14ac:dyDescent="0.2">
      <c r="B398" s="17"/>
      <c r="C398" s="2"/>
      <c r="E398" s="14"/>
      <c r="J398" s="17"/>
      <c r="K398" s="2"/>
      <c r="M398" s="3"/>
      <c r="N398" s="2"/>
      <c r="O398" s="2"/>
      <c r="P398" s="2"/>
      <c r="Q398" s="2"/>
      <c r="R398" s="14"/>
    </row>
    <row r="399" spans="2:18" ht="19.899999999999999" customHeight="1" x14ac:dyDescent="0.2">
      <c r="B399" s="17"/>
      <c r="C399" s="2"/>
      <c r="E399" s="14"/>
      <c r="J399" s="17"/>
      <c r="K399" s="2"/>
      <c r="M399" s="3"/>
      <c r="O399" s="2"/>
      <c r="P399" s="2"/>
      <c r="Q399" s="2"/>
      <c r="R399" s="14"/>
    </row>
    <row r="400" spans="2:18" ht="19.899999999999999" customHeight="1" x14ac:dyDescent="0.2">
      <c r="B400" s="17"/>
      <c r="C400" s="2"/>
      <c r="E400" s="14"/>
      <c r="J400" s="17"/>
      <c r="K400" s="2"/>
      <c r="M400" s="3"/>
      <c r="O400" s="2"/>
      <c r="P400" s="2"/>
      <c r="Q400" s="2"/>
      <c r="R400" s="14"/>
    </row>
    <row r="401" spans="2:18" ht="19.899999999999999" customHeight="1" x14ac:dyDescent="0.2">
      <c r="B401" s="17"/>
      <c r="C401" s="2"/>
      <c r="E401" s="14"/>
      <c r="J401" s="17"/>
      <c r="K401" s="2"/>
      <c r="M401" s="3"/>
      <c r="O401" s="2"/>
      <c r="P401" s="2"/>
      <c r="Q401" s="2"/>
      <c r="R401" s="14"/>
    </row>
    <row r="402" spans="2:18" ht="19.899999999999999" customHeight="1" x14ac:dyDescent="0.2">
      <c r="B402" s="17"/>
      <c r="C402" s="2"/>
      <c r="E402" s="14"/>
      <c r="J402" s="17"/>
      <c r="K402" s="2"/>
      <c r="M402" s="3"/>
      <c r="O402" s="2"/>
      <c r="P402" s="2"/>
      <c r="Q402" s="2"/>
      <c r="R402" s="14"/>
    </row>
    <row r="403" spans="2:18" ht="19.899999999999999" customHeight="1" x14ac:dyDescent="0.2">
      <c r="B403" s="17"/>
      <c r="C403" s="2"/>
      <c r="E403" s="14"/>
      <c r="J403" s="17"/>
      <c r="K403" s="2"/>
      <c r="M403" s="3"/>
      <c r="O403" s="2"/>
      <c r="P403" s="2"/>
      <c r="Q403" s="2"/>
      <c r="R403" s="14"/>
    </row>
    <row r="404" spans="2:18" ht="19.899999999999999" customHeight="1" x14ac:dyDescent="0.2">
      <c r="B404" s="17"/>
      <c r="C404" s="2"/>
      <c r="E404" s="14"/>
      <c r="J404" s="17"/>
      <c r="K404" s="2"/>
      <c r="M404" s="3"/>
      <c r="O404" s="2"/>
      <c r="P404" s="2"/>
      <c r="Q404" s="2"/>
      <c r="R404" s="14"/>
    </row>
    <row r="405" spans="2:18" ht="19.899999999999999" customHeight="1" x14ac:dyDescent="0.2">
      <c r="B405" s="17"/>
      <c r="C405" s="2"/>
      <c r="E405" s="14"/>
      <c r="J405" s="17"/>
      <c r="K405" s="2"/>
      <c r="M405" s="3"/>
      <c r="O405" s="2"/>
      <c r="P405" s="2"/>
      <c r="Q405" s="2"/>
      <c r="R405" s="14"/>
    </row>
    <row r="406" spans="2:18" ht="19.899999999999999" customHeight="1" x14ac:dyDescent="0.2">
      <c r="B406" s="17"/>
      <c r="C406" s="2"/>
      <c r="E406" s="14"/>
      <c r="J406" s="17"/>
      <c r="K406" s="2"/>
      <c r="M406" s="3"/>
      <c r="O406" s="2"/>
      <c r="P406" s="2"/>
      <c r="Q406" s="2"/>
      <c r="R406" s="14"/>
    </row>
    <row r="407" spans="2:18" ht="19.899999999999999" customHeight="1" x14ac:dyDescent="0.2">
      <c r="B407" s="17"/>
      <c r="C407" s="2"/>
      <c r="E407" s="14"/>
      <c r="J407" s="17"/>
      <c r="K407" s="2"/>
      <c r="M407" s="3"/>
      <c r="O407" s="2"/>
      <c r="P407" s="2"/>
      <c r="Q407" s="2"/>
      <c r="R407" s="14"/>
    </row>
    <row r="408" spans="2:18" ht="19.899999999999999" customHeight="1" x14ac:dyDescent="0.2">
      <c r="B408" s="17"/>
      <c r="C408" s="2"/>
      <c r="E408" s="14"/>
      <c r="J408" s="17"/>
      <c r="K408" s="2"/>
      <c r="M408" s="3"/>
      <c r="O408" s="2"/>
      <c r="P408" s="2"/>
      <c r="Q408" s="2"/>
      <c r="R408" s="14"/>
    </row>
    <row r="409" spans="2:18" ht="19.899999999999999" customHeight="1" x14ac:dyDescent="0.2">
      <c r="B409" s="17"/>
      <c r="C409" s="2"/>
      <c r="E409" s="14"/>
      <c r="J409" s="17"/>
      <c r="K409" s="2"/>
      <c r="M409" s="3"/>
      <c r="O409" s="2"/>
      <c r="P409" s="2"/>
      <c r="Q409" s="2"/>
      <c r="R409" s="14"/>
    </row>
    <row r="410" spans="2:18" ht="19.899999999999999" customHeight="1" x14ac:dyDescent="0.2">
      <c r="B410" s="17"/>
      <c r="C410" s="2"/>
      <c r="E410" s="14"/>
      <c r="J410" s="17"/>
      <c r="K410" s="2"/>
      <c r="M410" s="3"/>
      <c r="O410" s="2"/>
      <c r="P410" s="2"/>
      <c r="Q410" s="2"/>
      <c r="R410" s="14"/>
    </row>
    <row r="411" spans="2:18" ht="19.899999999999999" customHeight="1" x14ac:dyDescent="0.2">
      <c r="B411" s="17"/>
      <c r="C411" s="2"/>
      <c r="E411" s="14"/>
      <c r="J411" s="17"/>
      <c r="K411" s="2"/>
      <c r="M411" s="3"/>
      <c r="O411" s="2"/>
      <c r="P411" s="2"/>
      <c r="Q411" s="2"/>
      <c r="R411" s="14"/>
    </row>
    <row r="412" spans="2:18" ht="19.899999999999999" customHeight="1" x14ac:dyDescent="0.2">
      <c r="B412" s="17"/>
      <c r="C412" s="2"/>
      <c r="E412" s="14"/>
      <c r="J412" s="17"/>
      <c r="K412" s="2"/>
      <c r="M412" s="3"/>
      <c r="O412" s="2"/>
      <c r="P412" s="2"/>
      <c r="Q412" s="2"/>
      <c r="R412" s="14"/>
    </row>
    <row r="413" spans="2:18" ht="19.899999999999999" customHeight="1" x14ac:dyDescent="0.2">
      <c r="B413" s="17"/>
      <c r="C413" s="2"/>
      <c r="E413" s="14"/>
      <c r="J413" s="17"/>
      <c r="K413" s="2"/>
      <c r="M413" s="3"/>
      <c r="O413" s="2"/>
      <c r="P413" s="2"/>
      <c r="Q413" s="2"/>
      <c r="R413" s="14"/>
    </row>
    <row r="414" spans="2:18" ht="19.899999999999999" customHeight="1" x14ac:dyDescent="0.2">
      <c r="B414" s="17"/>
      <c r="C414" s="2"/>
      <c r="E414" s="14"/>
      <c r="J414" s="17"/>
      <c r="K414" s="2"/>
      <c r="M414" s="3"/>
      <c r="O414" s="2"/>
      <c r="P414" s="2"/>
      <c r="Q414" s="2"/>
      <c r="R414" s="14"/>
    </row>
    <row r="415" spans="2:18" ht="19.899999999999999" customHeight="1" x14ac:dyDescent="0.2">
      <c r="B415" s="17"/>
      <c r="C415" s="2"/>
      <c r="E415" s="14"/>
      <c r="J415" s="17"/>
      <c r="K415" s="2"/>
      <c r="M415" s="3"/>
      <c r="O415" s="2"/>
      <c r="P415" s="2"/>
      <c r="Q415" s="2"/>
      <c r="R415" s="14"/>
    </row>
    <row r="416" spans="2:18" ht="19.899999999999999" customHeight="1" x14ac:dyDescent="0.2">
      <c r="B416" s="17"/>
      <c r="C416" s="2"/>
      <c r="E416" s="14"/>
      <c r="J416" s="17"/>
      <c r="K416" s="2"/>
      <c r="M416" s="3"/>
      <c r="O416" s="2"/>
      <c r="P416" s="2"/>
      <c r="Q416" s="2"/>
      <c r="R416" s="14"/>
    </row>
    <row r="417" spans="2:18" ht="19.899999999999999" customHeight="1" x14ac:dyDescent="0.2">
      <c r="B417" s="17"/>
      <c r="C417" s="2"/>
      <c r="E417" s="14"/>
      <c r="J417" s="17"/>
      <c r="K417" s="2"/>
      <c r="M417" s="3"/>
      <c r="O417" s="2"/>
      <c r="P417" s="2"/>
      <c r="Q417" s="2"/>
      <c r="R417" s="14"/>
    </row>
    <row r="418" spans="2:18" ht="19.899999999999999" customHeight="1" x14ac:dyDescent="0.2">
      <c r="B418" s="17"/>
      <c r="C418" s="2"/>
      <c r="E418" s="14"/>
      <c r="J418" s="17"/>
      <c r="K418" s="2"/>
      <c r="M418" s="3"/>
      <c r="O418" s="2"/>
      <c r="P418" s="2"/>
      <c r="Q418" s="2"/>
      <c r="R418" s="14"/>
    </row>
    <row r="419" spans="2:18" ht="19.899999999999999" customHeight="1" x14ac:dyDescent="0.2">
      <c r="B419" s="17"/>
      <c r="C419" s="2"/>
      <c r="E419" s="14"/>
      <c r="J419" s="17"/>
      <c r="K419" s="2"/>
      <c r="M419" s="3"/>
      <c r="O419" s="2"/>
      <c r="P419" s="2"/>
      <c r="Q419" s="2"/>
      <c r="R419" s="14"/>
    </row>
    <row r="420" spans="2:18" ht="19.899999999999999" customHeight="1" x14ac:dyDescent="0.2">
      <c r="B420" s="17"/>
      <c r="C420" s="2"/>
      <c r="E420" s="14"/>
      <c r="J420" s="17"/>
      <c r="K420" s="2"/>
      <c r="M420" s="3"/>
      <c r="O420" s="2"/>
      <c r="P420" s="2"/>
      <c r="Q420" s="2"/>
      <c r="R420" s="14"/>
    </row>
    <row r="421" spans="2:18" ht="19.899999999999999" customHeight="1" x14ac:dyDescent="0.2">
      <c r="B421" s="17"/>
      <c r="C421" s="2"/>
      <c r="E421" s="14"/>
      <c r="J421" s="17"/>
      <c r="K421" s="2"/>
      <c r="M421" s="3"/>
      <c r="O421" s="2"/>
      <c r="P421" s="2"/>
      <c r="Q421" s="2"/>
      <c r="R421" s="14"/>
    </row>
    <row r="422" spans="2:18" ht="19.899999999999999" customHeight="1" x14ac:dyDescent="0.2">
      <c r="B422" s="17"/>
      <c r="C422" s="2"/>
      <c r="E422" s="14"/>
      <c r="J422" s="17"/>
      <c r="K422" s="2"/>
      <c r="M422" s="3"/>
      <c r="O422" s="2"/>
      <c r="P422" s="2"/>
      <c r="Q422" s="2"/>
      <c r="R422" s="14"/>
    </row>
    <row r="423" spans="2:18" ht="19.899999999999999" customHeight="1" x14ac:dyDescent="0.2">
      <c r="B423" s="17"/>
      <c r="C423" s="2"/>
      <c r="E423" s="14"/>
      <c r="J423" s="17"/>
      <c r="K423" s="2"/>
      <c r="M423" s="3"/>
      <c r="O423" s="2"/>
      <c r="P423" s="2"/>
      <c r="Q423" s="2"/>
      <c r="R423" s="14"/>
    </row>
    <row r="424" spans="2:18" ht="19.899999999999999" customHeight="1" x14ac:dyDescent="0.2">
      <c r="B424" s="17"/>
      <c r="C424" s="2"/>
      <c r="E424" s="14"/>
      <c r="J424" s="17"/>
      <c r="K424" s="2"/>
      <c r="M424" s="3"/>
      <c r="O424" s="2"/>
      <c r="P424" s="2"/>
      <c r="Q424" s="2"/>
      <c r="R424" s="14"/>
    </row>
    <row r="425" spans="2:18" ht="19.899999999999999" customHeight="1" x14ac:dyDescent="0.2">
      <c r="B425" s="17"/>
      <c r="C425" s="2"/>
      <c r="E425" s="14"/>
      <c r="J425" s="17"/>
      <c r="K425" s="2"/>
      <c r="M425" s="3"/>
      <c r="O425" s="2"/>
      <c r="P425" s="2"/>
      <c r="Q425" s="2"/>
      <c r="R425" s="14"/>
    </row>
    <row r="426" spans="2:18" ht="19.899999999999999" customHeight="1" x14ac:dyDescent="0.2">
      <c r="B426" s="17"/>
      <c r="C426" s="2"/>
      <c r="E426" s="14"/>
      <c r="J426" s="17"/>
      <c r="K426" s="2"/>
      <c r="M426" s="3"/>
      <c r="O426" s="2"/>
      <c r="P426" s="2"/>
      <c r="Q426" s="2"/>
      <c r="R426" s="14"/>
    </row>
    <row r="427" spans="2:18" ht="19.899999999999999" customHeight="1" x14ac:dyDescent="0.2">
      <c r="B427" s="17"/>
      <c r="C427" s="2"/>
      <c r="E427" s="14"/>
      <c r="J427" s="17"/>
      <c r="K427" s="2"/>
      <c r="M427" s="3"/>
      <c r="O427" s="2"/>
      <c r="P427" s="2"/>
      <c r="Q427" s="2"/>
      <c r="R427" s="14"/>
    </row>
    <row r="428" spans="2:18" ht="19.899999999999999" customHeight="1" x14ac:dyDescent="0.2">
      <c r="B428" s="17"/>
      <c r="C428" s="2"/>
      <c r="E428" s="14"/>
      <c r="J428" s="17"/>
      <c r="K428" s="2"/>
      <c r="M428" s="3"/>
      <c r="O428" s="2"/>
      <c r="P428" s="2"/>
      <c r="Q428" s="2"/>
      <c r="R428" s="14"/>
    </row>
    <row r="429" spans="2:18" ht="19.899999999999999" customHeight="1" x14ac:dyDescent="0.2">
      <c r="B429" s="17"/>
      <c r="C429" s="2"/>
      <c r="E429" s="14"/>
      <c r="J429" s="17"/>
      <c r="K429" s="2"/>
      <c r="M429" s="3"/>
      <c r="O429" s="2"/>
      <c r="P429" s="2"/>
      <c r="Q429" s="2"/>
      <c r="R429" s="14"/>
    </row>
    <row r="430" spans="2:18" ht="19.899999999999999" customHeight="1" x14ac:dyDescent="0.2">
      <c r="B430" s="17"/>
      <c r="C430" s="2"/>
      <c r="E430" s="14"/>
      <c r="J430" s="17"/>
      <c r="K430" s="2"/>
      <c r="M430" s="3"/>
      <c r="O430" s="2"/>
      <c r="P430" s="2"/>
      <c r="Q430" s="2"/>
      <c r="R430" s="14"/>
    </row>
    <row r="431" spans="2:18" ht="19.899999999999999" customHeight="1" x14ac:dyDescent="0.2">
      <c r="B431" s="17"/>
      <c r="C431" s="2"/>
      <c r="E431" s="14"/>
      <c r="J431" s="17"/>
      <c r="K431" s="2"/>
      <c r="M431" s="3"/>
      <c r="O431" s="2"/>
      <c r="P431" s="2"/>
      <c r="Q431" s="2"/>
      <c r="R431" s="14"/>
    </row>
    <row r="432" spans="2:18" ht="19.899999999999999" customHeight="1" x14ac:dyDescent="0.2">
      <c r="B432" s="17"/>
      <c r="C432" s="2"/>
      <c r="E432" s="14"/>
      <c r="J432" s="17"/>
      <c r="K432" s="2"/>
      <c r="M432" s="3"/>
      <c r="O432" s="2"/>
      <c r="P432" s="2"/>
      <c r="Q432" s="2"/>
      <c r="R432" s="14"/>
    </row>
    <row r="433" spans="2:18" ht="19.899999999999999" customHeight="1" x14ac:dyDescent="0.2">
      <c r="B433" s="17"/>
      <c r="C433" s="2"/>
      <c r="E433" s="14"/>
      <c r="J433" s="17"/>
      <c r="K433" s="2"/>
      <c r="M433" s="3"/>
      <c r="O433" s="2"/>
      <c r="P433" s="2"/>
      <c r="Q433" s="2"/>
      <c r="R433" s="14"/>
    </row>
    <row r="434" spans="2:18" ht="19.899999999999999" customHeight="1" x14ac:dyDescent="0.2">
      <c r="B434" s="17"/>
      <c r="C434" s="2"/>
      <c r="E434" s="14"/>
      <c r="J434" s="17"/>
      <c r="K434" s="2"/>
      <c r="M434" s="3"/>
      <c r="O434" s="2"/>
      <c r="P434" s="2"/>
      <c r="Q434" s="2"/>
      <c r="R434" s="14"/>
    </row>
    <row r="435" spans="2:18" ht="19.899999999999999" customHeight="1" x14ac:dyDescent="0.2">
      <c r="B435" s="17"/>
      <c r="C435" s="2"/>
      <c r="E435" s="14"/>
      <c r="J435" s="17"/>
      <c r="K435" s="2"/>
      <c r="M435" s="3"/>
      <c r="O435" s="2"/>
      <c r="P435" s="2"/>
      <c r="Q435" s="2"/>
      <c r="R435" s="14"/>
    </row>
    <row r="436" spans="2:18" ht="19.899999999999999" customHeight="1" x14ac:dyDescent="0.2">
      <c r="B436" s="17"/>
      <c r="C436" s="2"/>
      <c r="E436" s="14"/>
      <c r="J436" s="17"/>
      <c r="K436" s="2"/>
      <c r="M436" s="3"/>
      <c r="O436" s="2"/>
      <c r="P436" s="2"/>
      <c r="Q436" s="2"/>
      <c r="R436" s="14"/>
    </row>
    <row r="437" spans="2:18" ht="19.899999999999999" customHeight="1" x14ac:dyDescent="0.2">
      <c r="B437" s="17"/>
      <c r="C437" s="2"/>
      <c r="E437" s="14"/>
      <c r="J437" s="17"/>
      <c r="K437" s="2"/>
      <c r="M437" s="3"/>
      <c r="O437" s="2"/>
      <c r="P437" s="2"/>
      <c r="Q437" s="2"/>
      <c r="R437" s="14"/>
    </row>
    <row r="438" spans="2:18" ht="19.899999999999999" customHeight="1" x14ac:dyDescent="0.2">
      <c r="B438" s="17"/>
      <c r="C438" s="2"/>
      <c r="E438" s="14"/>
      <c r="J438" s="17"/>
      <c r="K438" s="2"/>
      <c r="M438" s="3"/>
      <c r="O438" s="2"/>
      <c r="P438" s="2"/>
      <c r="Q438" s="2"/>
      <c r="R438" s="14"/>
    </row>
    <row r="439" spans="2:18" ht="19.899999999999999" customHeight="1" x14ac:dyDescent="0.2">
      <c r="B439" s="17"/>
      <c r="C439" s="2"/>
      <c r="E439" s="14"/>
      <c r="J439" s="17"/>
      <c r="K439" s="2"/>
      <c r="M439" s="3"/>
      <c r="O439" s="2"/>
      <c r="P439" s="2"/>
      <c r="Q439" s="2"/>
      <c r="R439" s="14"/>
    </row>
    <row r="440" spans="2:18" ht="19.899999999999999" customHeight="1" x14ac:dyDescent="0.2">
      <c r="B440" s="17"/>
      <c r="C440" s="2"/>
      <c r="E440" s="14"/>
      <c r="J440" s="17"/>
      <c r="K440" s="2"/>
      <c r="M440" s="3"/>
      <c r="O440" s="2"/>
      <c r="P440" s="2"/>
      <c r="Q440" s="2"/>
      <c r="R440" s="14"/>
    </row>
    <row r="441" spans="2:18" ht="19.899999999999999" customHeight="1" x14ac:dyDescent="0.2">
      <c r="B441" s="17"/>
      <c r="C441" s="2"/>
      <c r="E441" s="14"/>
      <c r="J441" s="17"/>
      <c r="K441" s="2"/>
      <c r="M441" s="3"/>
      <c r="O441" s="2"/>
      <c r="P441" s="2"/>
      <c r="Q441" s="2"/>
      <c r="R441" s="14"/>
    </row>
    <row r="442" spans="2:18" ht="19.899999999999999" customHeight="1" x14ac:dyDescent="0.2">
      <c r="B442" s="17"/>
      <c r="C442" s="2"/>
      <c r="E442" s="14"/>
      <c r="J442" s="17"/>
      <c r="K442" s="2"/>
      <c r="M442" s="3"/>
      <c r="O442" s="2"/>
      <c r="P442" s="2"/>
      <c r="Q442" s="2"/>
      <c r="R442" s="14"/>
    </row>
    <row r="443" spans="2:18" ht="19.899999999999999" customHeight="1" x14ac:dyDescent="0.2">
      <c r="B443" s="17"/>
      <c r="C443" s="2"/>
      <c r="E443" s="14"/>
      <c r="J443" s="17"/>
      <c r="K443" s="2"/>
      <c r="M443" s="3"/>
      <c r="O443" s="2"/>
      <c r="P443" s="2"/>
      <c r="Q443" s="2"/>
      <c r="R443" s="14"/>
    </row>
    <row r="444" spans="2:18" ht="19.899999999999999" customHeight="1" x14ac:dyDescent="0.2">
      <c r="B444" s="17"/>
      <c r="C444" s="2"/>
      <c r="E444" s="14"/>
      <c r="J444" s="17"/>
      <c r="K444" s="2"/>
      <c r="M444" s="3"/>
      <c r="O444" s="2"/>
      <c r="P444" s="2"/>
      <c r="Q444" s="2"/>
      <c r="R444" s="14"/>
    </row>
    <row r="445" spans="2:18" ht="19.899999999999999" customHeight="1" x14ac:dyDescent="0.2">
      <c r="B445" s="17"/>
      <c r="C445" s="2"/>
      <c r="E445" s="14"/>
      <c r="J445" s="17"/>
      <c r="K445" s="2"/>
      <c r="M445" s="3"/>
      <c r="O445" s="2"/>
      <c r="P445" s="2"/>
      <c r="Q445" s="2"/>
      <c r="R445" s="14"/>
    </row>
    <row r="446" spans="2:18" ht="19.899999999999999" customHeight="1" x14ac:dyDescent="0.2">
      <c r="B446" s="17"/>
      <c r="C446" s="2"/>
      <c r="E446" s="14"/>
      <c r="J446" s="17"/>
      <c r="K446" s="2"/>
      <c r="M446" s="3"/>
      <c r="O446" s="2"/>
      <c r="P446" s="2"/>
      <c r="Q446" s="2"/>
      <c r="R446" s="14"/>
    </row>
    <row r="447" spans="2:18" ht="19.899999999999999" customHeight="1" x14ac:dyDescent="0.2">
      <c r="B447" s="17"/>
      <c r="C447" s="2"/>
      <c r="E447" s="14"/>
      <c r="J447" s="17"/>
      <c r="K447" s="2"/>
      <c r="M447" s="3"/>
      <c r="O447" s="2"/>
      <c r="P447" s="2"/>
      <c r="Q447" s="2"/>
      <c r="R447" s="14"/>
    </row>
    <row r="448" spans="2:18" ht="19.899999999999999" customHeight="1" x14ac:dyDescent="0.2">
      <c r="B448" s="17"/>
      <c r="C448" s="2"/>
      <c r="E448" s="14"/>
      <c r="J448" s="17"/>
      <c r="K448" s="2"/>
      <c r="M448" s="3"/>
      <c r="O448" s="2"/>
      <c r="P448" s="2"/>
      <c r="Q448" s="2"/>
      <c r="R448" s="14"/>
    </row>
    <row r="449" spans="2:18" ht="19.899999999999999" customHeight="1" x14ac:dyDescent="0.2">
      <c r="B449" s="17"/>
      <c r="C449" s="2"/>
      <c r="E449" s="14"/>
      <c r="J449" s="17"/>
      <c r="K449" s="2"/>
      <c r="M449" s="3"/>
      <c r="O449" s="2"/>
      <c r="P449" s="2"/>
      <c r="Q449" s="2"/>
      <c r="R449" s="14"/>
    </row>
    <row r="450" spans="2:18" ht="19.899999999999999" customHeight="1" x14ac:dyDescent="0.2">
      <c r="B450" s="17"/>
      <c r="C450" s="2"/>
      <c r="E450" s="14"/>
      <c r="J450" s="17"/>
      <c r="K450" s="2"/>
      <c r="M450" s="3"/>
      <c r="O450" s="2"/>
      <c r="P450" s="2"/>
      <c r="Q450" s="2"/>
      <c r="R450" s="14"/>
    </row>
    <row r="451" spans="2:18" ht="19.899999999999999" customHeight="1" x14ac:dyDescent="0.2">
      <c r="B451" s="17"/>
      <c r="C451" s="2"/>
      <c r="E451" s="14"/>
      <c r="J451" s="17"/>
      <c r="K451" s="2"/>
      <c r="M451" s="3"/>
      <c r="O451" s="2"/>
      <c r="P451" s="2"/>
      <c r="Q451" s="2"/>
      <c r="R451" s="14"/>
    </row>
    <row r="452" spans="2:18" ht="19.899999999999999" customHeight="1" x14ac:dyDescent="0.2">
      <c r="B452" s="17"/>
      <c r="C452" s="2"/>
      <c r="E452" s="14"/>
      <c r="J452" s="17"/>
      <c r="K452" s="2"/>
      <c r="M452" s="3"/>
      <c r="O452" s="2"/>
      <c r="P452" s="2"/>
      <c r="Q452" s="2"/>
      <c r="R452" s="14"/>
    </row>
    <row r="453" spans="2:18" ht="19.899999999999999" customHeight="1" x14ac:dyDescent="0.2">
      <c r="B453" s="17"/>
      <c r="C453" s="2"/>
      <c r="E453" s="14"/>
      <c r="J453" s="17"/>
      <c r="K453" s="2"/>
      <c r="M453" s="3"/>
      <c r="O453" s="2"/>
      <c r="P453" s="2"/>
      <c r="Q453" s="2"/>
      <c r="R453" s="14"/>
    </row>
    <row r="454" spans="2:18" ht="19.899999999999999" customHeight="1" x14ac:dyDescent="0.2">
      <c r="B454" s="17"/>
      <c r="C454" s="2"/>
      <c r="E454" s="14"/>
      <c r="J454" s="17"/>
      <c r="K454" s="2"/>
      <c r="M454" s="3"/>
      <c r="O454" s="2"/>
      <c r="P454" s="2"/>
      <c r="Q454" s="2"/>
      <c r="R454" s="14"/>
    </row>
    <row r="455" spans="2:18" ht="19.899999999999999" customHeight="1" x14ac:dyDescent="0.2">
      <c r="B455" s="17"/>
      <c r="C455" s="2"/>
      <c r="E455" s="14"/>
      <c r="J455" s="17"/>
      <c r="K455" s="2"/>
      <c r="M455" s="3"/>
      <c r="O455" s="2"/>
      <c r="P455" s="2"/>
      <c r="Q455" s="2"/>
      <c r="R455" s="14"/>
    </row>
    <row r="456" spans="2:18" ht="19.899999999999999" customHeight="1" x14ac:dyDescent="0.2">
      <c r="B456" s="17"/>
      <c r="C456" s="2"/>
      <c r="E456" s="14"/>
      <c r="J456" s="17"/>
      <c r="K456" s="2"/>
      <c r="M456" s="3"/>
      <c r="O456" s="2"/>
      <c r="P456" s="2"/>
      <c r="Q456" s="2"/>
      <c r="R456" s="14"/>
    </row>
    <row r="457" spans="2:18" ht="19.899999999999999" customHeight="1" x14ac:dyDescent="0.2">
      <c r="B457" s="17"/>
      <c r="C457" s="2"/>
      <c r="E457" s="14"/>
      <c r="J457" s="17"/>
      <c r="K457" s="2"/>
      <c r="M457" s="3"/>
      <c r="O457" s="2"/>
      <c r="P457" s="2"/>
      <c r="Q457" s="2"/>
      <c r="R457" s="14"/>
    </row>
    <row r="458" spans="2:18" ht="19.899999999999999" customHeight="1" x14ac:dyDescent="0.2">
      <c r="B458" s="17"/>
      <c r="C458" s="2"/>
      <c r="E458" s="14"/>
      <c r="J458" s="17"/>
      <c r="K458" s="2"/>
      <c r="M458" s="3"/>
      <c r="O458" s="2"/>
      <c r="P458" s="2"/>
      <c r="Q458" s="2"/>
      <c r="R458" s="14"/>
    </row>
    <row r="459" spans="2:18" ht="19.899999999999999" customHeight="1" x14ac:dyDescent="0.2">
      <c r="B459" s="17"/>
      <c r="C459" s="2"/>
      <c r="E459" s="14"/>
      <c r="J459" s="17"/>
      <c r="K459" s="2"/>
      <c r="M459" s="3"/>
      <c r="O459" s="2"/>
      <c r="P459" s="2"/>
      <c r="Q459" s="2"/>
      <c r="R459" s="14"/>
    </row>
    <row r="460" spans="2:18" ht="19.899999999999999" customHeight="1" x14ac:dyDescent="0.2">
      <c r="B460" s="17"/>
      <c r="C460" s="2"/>
      <c r="E460" s="14"/>
      <c r="J460" s="17"/>
      <c r="K460" s="2"/>
      <c r="M460" s="3"/>
      <c r="O460" s="2"/>
      <c r="P460" s="2"/>
      <c r="Q460" s="2"/>
      <c r="R460" s="14"/>
    </row>
    <row r="461" spans="2:18" ht="19.899999999999999" customHeight="1" x14ac:dyDescent="0.2">
      <c r="B461" s="17"/>
      <c r="C461" s="2"/>
      <c r="E461" s="14"/>
      <c r="J461" s="17"/>
      <c r="K461" s="2"/>
      <c r="M461" s="3"/>
      <c r="O461" s="2"/>
      <c r="P461" s="2"/>
      <c r="Q461" s="2"/>
      <c r="R461" s="14"/>
    </row>
    <row r="462" spans="2:18" ht="19.899999999999999" customHeight="1" x14ac:dyDescent="0.2">
      <c r="B462" s="17"/>
      <c r="C462" s="2"/>
      <c r="E462" s="14"/>
      <c r="J462" s="17"/>
      <c r="K462" s="2"/>
      <c r="M462" s="3"/>
      <c r="O462" s="2"/>
      <c r="P462" s="2"/>
      <c r="Q462" s="2"/>
      <c r="R462" s="14"/>
    </row>
    <row r="463" spans="2:18" ht="19.899999999999999" customHeight="1" x14ac:dyDescent="0.2">
      <c r="B463" s="17"/>
      <c r="C463" s="2"/>
      <c r="E463" s="14"/>
      <c r="J463" s="17"/>
      <c r="K463" s="2"/>
      <c r="M463" s="3"/>
      <c r="O463" s="2"/>
      <c r="P463" s="2"/>
      <c r="Q463" s="2"/>
      <c r="R463" s="14"/>
    </row>
    <row r="464" spans="2:18" ht="19.899999999999999" customHeight="1" x14ac:dyDescent="0.2">
      <c r="B464" s="17"/>
      <c r="C464" s="2"/>
      <c r="E464" s="14"/>
      <c r="J464" s="17"/>
      <c r="K464" s="2"/>
      <c r="M464" s="3"/>
      <c r="O464" s="2"/>
      <c r="P464" s="2"/>
      <c r="Q464" s="2"/>
      <c r="R464" s="14"/>
    </row>
    <row r="465" spans="2:18" ht="19.899999999999999" customHeight="1" x14ac:dyDescent="0.2">
      <c r="B465" s="17"/>
      <c r="C465" s="2"/>
      <c r="E465" s="14"/>
      <c r="J465" s="17"/>
      <c r="K465" s="2"/>
      <c r="M465" s="3"/>
      <c r="O465" s="2"/>
      <c r="P465" s="2"/>
      <c r="Q465" s="2"/>
      <c r="R465" s="14"/>
    </row>
    <row r="466" spans="2:18" ht="19.899999999999999" customHeight="1" x14ac:dyDescent="0.2">
      <c r="B466" s="17"/>
      <c r="C466" s="2"/>
      <c r="E466" s="14"/>
      <c r="J466" s="17"/>
      <c r="K466" s="2"/>
      <c r="M466" s="3"/>
      <c r="O466" s="2"/>
      <c r="P466" s="2"/>
      <c r="Q466" s="2"/>
      <c r="R466" s="14"/>
    </row>
    <row r="467" spans="2:18" ht="19.899999999999999" customHeight="1" x14ac:dyDescent="0.2">
      <c r="B467" s="17"/>
      <c r="C467" s="2"/>
      <c r="E467" s="14"/>
      <c r="J467" s="17"/>
      <c r="K467" s="2"/>
      <c r="M467" s="3"/>
      <c r="O467" s="2"/>
      <c r="P467" s="2"/>
      <c r="Q467" s="2"/>
      <c r="R467" s="14"/>
    </row>
    <row r="468" spans="2:18" ht="19.899999999999999" customHeight="1" x14ac:dyDescent="0.2">
      <c r="B468" s="17"/>
      <c r="C468" s="2"/>
      <c r="E468" s="14"/>
      <c r="J468" s="17"/>
      <c r="K468" s="2"/>
      <c r="M468" s="3"/>
      <c r="O468" s="2"/>
      <c r="P468" s="2"/>
      <c r="Q468" s="2"/>
      <c r="R468" s="14"/>
    </row>
    <row r="469" spans="2:18" ht="19.899999999999999" customHeight="1" x14ac:dyDescent="0.2">
      <c r="B469" s="17"/>
      <c r="C469" s="2"/>
      <c r="E469" s="14"/>
      <c r="J469" s="17"/>
      <c r="K469" s="2"/>
      <c r="M469" s="3"/>
      <c r="O469" s="2"/>
      <c r="P469" s="2"/>
      <c r="Q469" s="2"/>
      <c r="R469" s="14"/>
    </row>
    <row r="470" spans="2:18" ht="19.899999999999999" customHeight="1" x14ac:dyDescent="0.2">
      <c r="B470" s="17"/>
      <c r="C470" s="2"/>
      <c r="E470" s="14"/>
      <c r="J470" s="17"/>
      <c r="K470" s="2"/>
      <c r="M470" s="3"/>
      <c r="O470" s="2"/>
      <c r="P470" s="2"/>
      <c r="Q470" s="2"/>
      <c r="R470" s="14"/>
    </row>
    <row r="471" spans="2:18" ht="19.899999999999999" customHeight="1" x14ac:dyDescent="0.2">
      <c r="B471" s="17"/>
      <c r="C471" s="2"/>
      <c r="E471" s="14"/>
      <c r="J471" s="17"/>
      <c r="K471" s="2"/>
      <c r="M471" s="3"/>
      <c r="O471" s="2"/>
      <c r="P471" s="2"/>
      <c r="Q471" s="2"/>
      <c r="R471" s="14"/>
    </row>
    <row r="472" spans="2:18" ht="19.899999999999999" customHeight="1" x14ac:dyDescent="0.2">
      <c r="B472" s="17"/>
      <c r="C472" s="2"/>
      <c r="E472" s="14"/>
      <c r="J472" s="17"/>
      <c r="K472" s="2"/>
      <c r="M472" s="3"/>
      <c r="O472" s="2"/>
      <c r="P472" s="2"/>
      <c r="Q472" s="2"/>
      <c r="R472" s="14"/>
    </row>
    <row r="473" spans="2:18" ht="19.899999999999999" customHeight="1" x14ac:dyDescent="0.2">
      <c r="B473" s="17"/>
      <c r="C473" s="2"/>
      <c r="E473" s="14"/>
      <c r="J473" s="17"/>
      <c r="K473" s="2"/>
      <c r="M473" s="3"/>
      <c r="O473" s="2"/>
      <c r="P473" s="2"/>
      <c r="Q473" s="2"/>
      <c r="R473" s="14"/>
    </row>
    <row r="474" spans="2:18" ht="19.899999999999999" customHeight="1" x14ac:dyDescent="0.2">
      <c r="B474" s="17"/>
      <c r="C474" s="2"/>
      <c r="E474" s="14"/>
      <c r="J474" s="17"/>
      <c r="K474" s="2"/>
      <c r="M474" s="3"/>
      <c r="O474" s="2"/>
      <c r="P474" s="2"/>
      <c r="Q474" s="2"/>
      <c r="R474" s="14"/>
    </row>
    <row r="475" spans="2:18" ht="19.899999999999999" customHeight="1" x14ac:dyDescent="0.2">
      <c r="B475" s="17"/>
      <c r="C475" s="2"/>
      <c r="E475" s="14"/>
      <c r="J475" s="17"/>
      <c r="K475" s="2"/>
      <c r="M475" s="3"/>
      <c r="O475" s="2"/>
      <c r="P475" s="2"/>
      <c r="Q475" s="2"/>
      <c r="R475" s="14"/>
    </row>
    <row r="476" spans="2:18" ht="19.899999999999999" customHeight="1" x14ac:dyDescent="0.2">
      <c r="B476" s="17"/>
      <c r="C476" s="2"/>
      <c r="E476" s="14"/>
      <c r="J476" s="17"/>
      <c r="K476" s="2"/>
      <c r="M476" s="3"/>
      <c r="O476" s="2"/>
      <c r="P476" s="2"/>
      <c r="Q476" s="2"/>
      <c r="R476" s="14"/>
    </row>
    <row r="477" spans="2:18" ht="19.899999999999999" customHeight="1" x14ac:dyDescent="0.2">
      <c r="B477" s="17"/>
      <c r="C477" s="2"/>
      <c r="E477" s="14"/>
      <c r="J477" s="17"/>
      <c r="K477" s="2"/>
      <c r="M477" s="3"/>
      <c r="O477" s="2"/>
      <c r="P477" s="2"/>
      <c r="Q477" s="2"/>
      <c r="R477" s="14"/>
    </row>
    <row r="478" spans="2:18" ht="19.899999999999999" customHeight="1" x14ac:dyDescent="0.2">
      <c r="B478" s="17"/>
      <c r="C478" s="2"/>
      <c r="E478" s="14"/>
      <c r="J478" s="17"/>
      <c r="K478" s="2"/>
      <c r="M478" s="3"/>
      <c r="O478" s="2"/>
      <c r="P478" s="2"/>
      <c r="Q478" s="2"/>
      <c r="R478" s="14"/>
    </row>
    <row r="479" spans="2:18" ht="19.899999999999999" customHeight="1" x14ac:dyDescent="0.2">
      <c r="B479" s="17"/>
      <c r="C479" s="2"/>
      <c r="E479" s="14"/>
      <c r="J479" s="17"/>
      <c r="K479" s="2"/>
      <c r="M479" s="3"/>
      <c r="O479" s="2"/>
      <c r="P479" s="2"/>
      <c r="Q479" s="2"/>
      <c r="R479" s="14"/>
    </row>
    <row r="480" spans="2:18" ht="19.899999999999999" customHeight="1" x14ac:dyDescent="0.2">
      <c r="B480" s="17"/>
      <c r="C480" s="2"/>
      <c r="E480" s="14"/>
      <c r="J480" s="17"/>
      <c r="K480" s="2"/>
      <c r="M480" s="3"/>
      <c r="O480" s="2"/>
      <c r="P480" s="2"/>
      <c r="Q480" s="2"/>
      <c r="R480" s="14"/>
    </row>
    <row r="481" spans="2:18" ht="19.899999999999999" customHeight="1" x14ac:dyDescent="0.2">
      <c r="B481" s="17"/>
      <c r="C481" s="2"/>
      <c r="E481" s="14"/>
      <c r="J481" s="17"/>
      <c r="K481" s="2"/>
      <c r="M481" s="3"/>
      <c r="O481" s="2"/>
      <c r="P481" s="2"/>
      <c r="Q481" s="2"/>
      <c r="R481" s="14"/>
    </row>
    <row r="482" spans="2:18" ht="19.899999999999999" customHeight="1" x14ac:dyDescent="0.2">
      <c r="B482" s="17"/>
      <c r="C482" s="2"/>
      <c r="E482" s="14"/>
      <c r="J482" s="17"/>
      <c r="K482" s="2"/>
      <c r="M482" s="3"/>
      <c r="O482" s="2"/>
      <c r="P482" s="2"/>
      <c r="Q482" s="2"/>
      <c r="R482" s="14"/>
    </row>
    <row r="483" spans="2:18" ht="19.899999999999999" customHeight="1" x14ac:dyDescent="0.2">
      <c r="B483" s="17"/>
      <c r="C483" s="2"/>
      <c r="E483" s="14"/>
      <c r="J483" s="17"/>
      <c r="K483" s="2"/>
      <c r="M483" s="3"/>
      <c r="O483" s="2"/>
      <c r="P483" s="2"/>
      <c r="Q483" s="2"/>
      <c r="R483" s="14"/>
    </row>
    <row r="484" spans="2:18" ht="19.899999999999999" customHeight="1" x14ac:dyDescent="0.2">
      <c r="B484" s="17"/>
      <c r="C484" s="2"/>
      <c r="E484" s="14"/>
      <c r="J484" s="17"/>
      <c r="K484" s="2"/>
      <c r="M484" s="3"/>
      <c r="O484" s="2"/>
      <c r="P484" s="2"/>
      <c r="Q484" s="2"/>
      <c r="R484" s="14"/>
    </row>
    <row r="485" spans="2:18" ht="19.899999999999999" customHeight="1" x14ac:dyDescent="0.2">
      <c r="B485" s="17"/>
      <c r="C485" s="2"/>
      <c r="E485" s="14"/>
      <c r="J485" s="17"/>
      <c r="K485" s="2"/>
      <c r="M485" s="3"/>
      <c r="O485" s="2"/>
      <c r="P485" s="2"/>
      <c r="Q485" s="2"/>
      <c r="R485" s="14"/>
    </row>
    <row r="486" spans="2:18" ht="19.899999999999999" customHeight="1" x14ac:dyDescent="0.2">
      <c r="B486" s="17"/>
      <c r="C486" s="2"/>
      <c r="E486" s="14"/>
      <c r="J486" s="17"/>
      <c r="K486" s="2"/>
      <c r="M486" s="3"/>
      <c r="O486" s="2"/>
      <c r="P486" s="2"/>
      <c r="Q486" s="2"/>
      <c r="R486" s="14"/>
    </row>
    <row r="487" spans="2:18" ht="19.899999999999999" customHeight="1" x14ac:dyDescent="0.2">
      <c r="B487" s="17"/>
      <c r="C487" s="2"/>
      <c r="E487" s="14"/>
      <c r="J487" s="17"/>
      <c r="K487" s="2"/>
      <c r="M487" s="3"/>
      <c r="O487" s="2"/>
      <c r="P487" s="2"/>
      <c r="Q487" s="2"/>
      <c r="R487" s="14"/>
    </row>
    <row r="488" spans="2:18" ht="19.899999999999999" customHeight="1" x14ac:dyDescent="0.2">
      <c r="B488" s="17"/>
      <c r="C488" s="2"/>
      <c r="E488" s="14"/>
      <c r="J488" s="17"/>
      <c r="K488" s="2"/>
      <c r="M488" s="3"/>
      <c r="O488" s="2"/>
      <c r="P488" s="2"/>
      <c r="Q488" s="2"/>
      <c r="R488" s="14"/>
    </row>
    <row r="489" spans="2:18" ht="19.899999999999999" customHeight="1" x14ac:dyDescent="0.2">
      <c r="B489" s="17"/>
      <c r="C489" s="2"/>
      <c r="E489" s="14"/>
      <c r="J489" s="17"/>
      <c r="K489" s="2"/>
      <c r="M489" s="3"/>
      <c r="O489" s="2"/>
      <c r="P489" s="2"/>
      <c r="Q489" s="2"/>
      <c r="R489" s="14"/>
    </row>
    <row r="490" spans="2:18" ht="19.899999999999999" customHeight="1" x14ac:dyDescent="0.2">
      <c r="B490" s="17"/>
      <c r="C490" s="2"/>
      <c r="E490" s="14"/>
      <c r="J490" s="17"/>
      <c r="K490" s="2"/>
      <c r="M490" s="3"/>
      <c r="O490" s="2"/>
      <c r="P490" s="2"/>
      <c r="Q490" s="2"/>
      <c r="R490" s="14"/>
    </row>
    <row r="491" spans="2:18" ht="19.899999999999999" customHeight="1" x14ac:dyDescent="0.2">
      <c r="B491" s="17"/>
      <c r="C491" s="2"/>
      <c r="E491" s="14"/>
      <c r="J491" s="17"/>
      <c r="K491" s="2"/>
      <c r="M491" s="3"/>
      <c r="O491" s="2"/>
      <c r="P491" s="2"/>
      <c r="Q491" s="2"/>
      <c r="R491" s="14"/>
    </row>
    <row r="492" spans="2:18" ht="19.899999999999999" customHeight="1" x14ac:dyDescent="0.2">
      <c r="B492" s="17"/>
      <c r="C492" s="2"/>
      <c r="E492" s="14"/>
      <c r="J492" s="17"/>
      <c r="K492" s="2"/>
      <c r="M492" s="3"/>
      <c r="O492" s="2"/>
      <c r="P492" s="2"/>
      <c r="Q492" s="2"/>
      <c r="R492" s="14"/>
    </row>
    <row r="493" spans="2:18" ht="19.899999999999999" customHeight="1" x14ac:dyDescent="0.2">
      <c r="B493" s="17"/>
      <c r="C493" s="2"/>
      <c r="E493" s="14"/>
      <c r="J493" s="17"/>
      <c r="K493" s="2"/>
      <c r="M493" s="3"/>
      <c r="O493" s="2"/>
      <c r="P493" s="2"/>
      <c r="Q493" s="2"/>
      <c r="R493" s="14"/>
    </row>
    <row r="494" spans="2:18" ht="19.899999999999999" customHeight="1" x14ac:dyDescent="0.2">
      <c r="B494" s="17"/>
      <c r="C494" s="2"/>
      <c r="E494" s="14"/>
      <c r="J494" s="17"/>
      <c r="K494" s="2"/>
      <c r="M494" s="3"/>
      <c r="O494" s="2"/>
      <c r="P494" s="2"/>
      <c r="Q494" s="2"/>
      <c r="R494" s="14"/>
    </row>
    <row r="495" spans="2:18" ht="19.899999999999999" customHeight="1" x14ac:dyDescent="0.2">
      <c r="B495" s="17"/>
      <c r="C495" s="2"/>
      <c r="E495" s="14"/>
      <c r="J495" s="17"/>
      <c r="K495" s="2"/>
      <c r="M495" s="3"/>
      <c r="O495" s="2"/>
      <c r="P495" s="2"/>
      <c r="Q495" s="2"/>
      <c r="R495" s="14"/>
    </row>
    <row r="496" spans="2:18" ht="19.899999999999999" customHeight="1" x14ac:dyDescent="0.2">
      <c r="B496" s="17"/>
      <c r="C496" s="2"/>
      <c r="E496" s="14"/>
      <c r="J496" s="17"/>
      <c r="K496" s="2"/>
      <c r="M496" s="3"/>
      <c r="O496" s="2"/>
      <c r="P496" s="2"/>
      <c r="Q496" s="2"/>
      <c r="R496" s="14"/>
    </row>
    <row r="497" spans="2:18" ht="19.899999999999999" customHeight="1" x14ac:dyDescent="0.2">
      <c r="B497" s="17"/>
      <c r="C497" s="2"/>
      <c r="E497" s="14"/>
      <c r="J497" s="17"/>
      <c r="K497" s="2"/>
      <c r="M497" s="3"/>
      <c r="O497" s="2"/>
      <c r="P497" s="2"/>
      <c r="Q497" s="2"/>
      <c r="R497" s="14"/>
    </row>
    <row r="498" spans="2:18" ht="19.899999999999999" customHeight="1" x14ac:dyDescent="0.2">
      <c r="B498" s="17"/>
      <c r="C498" s="2"/>
      <c r="E498" s="14"/>
      <c r="J498" s="17"/>
      <c r="K498" s="2"/>
      <c r="M498" s="3"/>
      <c r="O498" s="2"/>
      <c r="P498" s="2"/>
      <c r="Q498" s="2"/>
      <c r="R498" s="14"/>
    </row>
    <row r="499" spans="2:18" ht="19.899999999999999" customHeight="1" x14ac:dyDescent="0.2">
      <c r="B499" s="17"/>
      <c r="C499" s="2"/>
      <c r="E499" s="14"/>
      <c r="J499" s="17"/>
      <c r="K499" s="2"/>
      <c r="M499" s="3"/>
      <c r="O499" s="2"/>
      <c r="P499" s="2"/>
      <c r="Q499" s="2"/>
      <c r="R499" s="14"/>
    </row>
    <row r="500" spans="2:18" ht="19.899999999999999" customHeight="1" x14ac:dyDescent="0.2">
      <c r="B500" s="17"/>
      <c r="C500" s="2"/>
      <c r="E500" s="14"/>
      <c r="J500" s="17"/>
      <c r="K500" s="2"/>
      <c r="M500" s="3"/>
      <c r="O500" s="2"/>
      <c r="P500" s="2"/>
      <c r="Q500" s="2"/>
      <c r="R500" s="14"/>
    </row>
    <row r="501" spans="2:18" ht="19.899999999999999" customHeight="1" x14ac:dyDescent="0.2">
      <c r="B501" s="17"/>
      <c r="C501" s="2"/>
      <c r="E501" s="14"/>
      <c r="J501" s="17"/>
      <c r="K501" s="2"/>
      <c r="M501" s="3"/>
      <c r="O501" s="2"/>
      <c r="P501" s="2"/>
      <c r="Q501" s="2"/>
      <c r="R501" s="14"/>
    </row>
    <row r="502" spans="2:18" ht="19.899999999999999" customHeight="1" x14ac:dyDescent="0.2">
      <c r="B502" s="17"/>
      <c r="C502" s="2"/>
      <c r="E502" s="14"/>
      <c r="J502" s="17"/>
      <c r="K502" s="2"/>
      <c r="M502" s="3"/>
      <c r="O502" s="2"/>
      <c r="P502" s="2"/>
      <c r="Q502" s="2"/>
      <c r="R502" s="14"/>
    </row>
    <row r="503" spans="2:18" ht="19.899999999999999" customHeight="1" x14ac:dyDescent="0.2">
      <c r="B503" s="17"/>
      <c r="C503" s="2"/>
      <c r="E503" s="14"/>
      <c r="J503" s="17"/>
      <c r="K503" s="2"/>
      <c r="M503" s="3"/>
      <c r="O503" s="2"/>
      <c r="P503" s="2"/>
      <c r="Q503" s="2"/>
      <c r="R503" s="14"/>
    </row>
    <row r="504" spans="2:18" ht="19.899999999999999" customHeight="1" x14ac:dyDescent="0.2">
      <c r="B504" s="17"/>
      <c r="C504" s="2"/>
      <c r="E504" s="14"/>
      <c r="J504" s="17"/>
      <c r="K504" s="2"/>
      <c r="M504" s="3"/>
      <c r="O504" s="2"/>
      <c r="P504" s="2"/>
      <c r="Q504" s="2"/>
      <c r="R504" s="14"/>
    </row>
    <row r="505" spans="2:18" ht="19.899999999999999" customHeight="1" x14ac:dyDescent="0.2">
      <c r="B505" s="17"/>
      <c r="C505" s="2"/>
      <c r="E505" s="14"/>
      <c r="J505" s="17"/>
      <c r="K505" s="2"/>
      <c r="M505" s="3"/>
      <c r="O505" s="2"/>
      <c r="P505" s="2"/>
      <c r="Q505" s="2"/>
      <c r="R505" s="14"/>
    </row>
    <row r="506" spans="2:18" ht="19.899999999999999" customHeight="1" x14ac:dyDescent="0.2">
      <c r="B506" s="17"/>
      <c r="C506" s="2"/>
      <c r="E506" s="14"/>
      <c r="J506" s="17"/>
      <c r="K506" s="2"/>
      <c r="M506" s="3"/>
      <c r="O506" s="2"/>
      <c r="P506" s="2"/>
      <c r="Q506" s="2"/>
      <c r="R506" s="14"/>
    </row>
    <row r="507" spans="2:18" ht="19.899999999999999" customHeight="1" x14ac:dyDescent="0.2">
      <c r="B507" s="17"/>
      <c r="C507" s="2"/>
      <c r="E507" s="14"/>
      <c r="J507" s="17"/>
      <c r="K507" s="2"/>
      <c r="M507" s="3"/>
      <c r="O507" s="2"/>
      <c r="P507" s="2"/>
      <c r="Q507" s="2"/>
      <c r="R507" s="14"/>
    </row>
    <row r="508" spans="2:18" ht="19.899999999999999" customHeight="1" x14ac:dyDescent="0.2">
      <c r="B508" s="17"/>
      <c r="C508" s="2"/>
      <c r="E508" s="14"/>
      <c r="J508" s="17"/>
      <c r="K508" s="2"/>
      <c r="M508" s="3"/>
      <c r="O508" s="2"/>
      <c r="P508" s="2"/>
      <c r="Q508" s="2"/>
      <c r="R508" s="14"/>
    </row>
    <row r="509" spans="2:18" ht="19.899999999999999" customHeight="1" x14ac:dyDescent="0.2">
      <c r="B509" s="17"/>
      <c r="C509" s="2"/>
      <c r="E509" s="14"/>
      <c r="J509" s="17"/>
      <c r="K509" s="2"/>
      <c r="M509" s="3"/>
      <c r="O509" s="2"/>
      <c r="P509" s="2"/>
      <c r="Q509" s="2"/>
      <c r="R509" s="14"/>
    </row>
    <row r="510" spans="2:18" ht="19.899999999999999" customHeight="1" x14ac:dyDescent="0.2">
      <c r="B510" s="17"/>
      <c r="C510" s="2"/>
      <c r="E510" s="14"/>
      <c r="J510" s="17"/>
      <c r="K510" s="2"/>
      <c r="M510" s="3"/>
      <c r="O510" s="2"/>
      <c r="P510" s="2"/>
      <c r="Q510" s="2"/>
      <c r="R510" s="14"/>
    </row>
    <row r="511" spans="2:18" ht="19.899999999999999" customHeight="1" x14ac:dyDescent="0.2">
      <c r="B511" s="17"/>
      <c r="C511" s="2"/>
      <c r="E511" s="14"/>
      <c r="J511" s="17"/>
      <c r="K511" s="2"/>
      <c r="M511" s="3"/>
      <c r="O511" s="2"/>
      <c r="P511" s="2"/>
      <c r="Q511" s="2"/>
      <c r="R511" s="14"/>
    </row>
    <row r="512" spans="2:18" ht="19.899999999999999" customHeight="1" x14ac:dyDescent="0.2">
      <c r="B512" s="17"/>
      <c r="C512" s="2"/>
      <c r="E512" s="14"/>
      <c r="J512" s="17"/>
      <c r="K512" s="2"/>
      <c r="M512" s="3"/>
      <c r="O512" s="2"/>
      <c r="P512" s="2"/>
      <c r="Q512" s="2"/>
      <c r="R512" s="14"/>
    </row>
    <row r="513" spans="2:18" ht="19.899999999999999" customHeight="1" x14ac:dyDescent="0.2">
      <c r="B513" s="17"/>
      <c r="C513" s="2"/>
      <c r="E513" s="14"/>
      <c r="J513" s="17"/>
      <c r="K513" s="2"/>
      <c r="M513" s="3"/>
      <c r="O513" s="2"/>
      <c r="P513" s="2"/>
      <c r="Q513" s="2"/>
      <c r="R513" s="14"/>
    </row>
    <row r="514" spans="2:18" ht="19.899999999999999" customHeight="1" x14ac:dyDescent="0.2">
      <c r="B514" s="17"/>
      <c r="C514" s="2"/>
      <c r="E514" s="14"/>
      <c r="J514" s="17"/>
      <c r="K514" s="2"/>
      <c r="M514" s="3"/>
      <c r="O514" s="2"/>
      <c r="P514" s="2"/>
      <c r="Q514" s="2"/>
      <c r="R514" s="14"/>
    </row>
    <row r="515" spans="2:18" ht="19.899999999999999" customHeight="1" x14ac:dyDescent="0.2">
      <c r="B515" s="17"/>
      <c r="C515" s="2"/>
      <c r="E515" s="14"/>
      <c r="J515" s="17"/>
      <c r="K515" s="2"/>
      <c r="M515" s="3"/>
      <c r="O515" s="2"/>
      <c r="P515" s="2"/>
      <c r="Q515" s="2"/>
      <c r="R515" s="14"/>
    </row>
    <row r="516" spans="2:18" ht="19.899999999999999" customHeight="1" x14ac:dyDescent="0.2">
      <c r="B516" s="17"/>
      <c r="C516" s="2"/>
      <c r="E516" s="14"/>
      <c r="J516" s="17"/>
      <c r="K516" s="2"/>
      <c r="M516" s="3"/>
      <c r="O516" s="2"/>
      <c r="P516" s="2"/>
      <c r="Q516" s="2"/>
      <c r="R516" s="14"/>
    </row>
    <row r="517" spans="2:18" ht="19.899999999999999" customHeight="1" x14ac:dyDescent="0.2">
      <c r="B517" s="17"/>
      <c r="C517" s="2"/>
      <c r="E517" s="14"/>
      <c r="J517" s="17"/>
      <c r="K517" s="2"/>
      <c r="M517" s="3"/>
      <c r="O517" s="2"/>
      <c r="P517" s="2"/>
      <c r="Q517" s="2"/>
      <c r="R517" s="14"/>
    </row>
    <row r="518" spans="2:18" ht="19.899999999999999" customHeight="1" x14ac:dyDescent="0.2">
      <c r="B518" s="17"/>
      <c r="C518" s="2"/>
      <c r="E518" s="14"/>
      <c r="J518" s="17"/>
      <c r="K518" s="2"/>
      <c r="M518" s="3"/>
      <c r="O518" s="2"/>
      <c r="P518" s="2"/>
      <c r="Q518" s="2"/>
      <c r="R518" s="14"/>
    </row>
    <row r="519" spans="2:18" ht="19.899999999999999" customHeight="1" x14ac:dyDescent="0.2">
      <c r="B519" s="17"/>
      <c r="C519" s="2"/>
      <c r="E519" s="14"/>
      <c r="J519" s="17"/>
      <c r="K519" s="2"/>
      <c r="M519" s="3"/>
      <c r="O519" s="2"/>
      <c r="P519" s="2"/>
      <c r="Q519" s="2"/>
      <c r="R519" s="14"/>
    </row>
    <row r="520" spans="2:18" ht="19.899999999999999" customHeight="1" x14ac:dyDescent="0.2">
      <c r="B520" s="17"/>
      <c r="C520" s="2"/>
      <c r="E520" s="14"/>
      <c r="J520" s="17"/>
      <c r="K520" s="2"/>
      <c r="M520" s="3"/>
      <c r="O520" s="2"/>
      <c r="P520" s="2"/>
      <c r="Q520" s="2"/>
      <c r="R520" s="14"/>
    </row>
    <row r="521" spans="2:18" ht="19.899999999999999" customHeight="1" x14ac:dyDescent="0.2">
      <c r="B521" s="17"/>
      <c r="C521" s="2"/>
      <c r="E521" s="14"/>
      <c r="J521" s="17"/>
      <c r="K521" s="2"/>
      <c r="M521" s="3"/>
      <c r="O521" s="2"/>
      <c r="P521" s="2"/>
      <c r="Q521" s="2"/>
      <c r="R521" s="14"/>
    </row>
    <row r="522" spans="2:18" ht="19.899999999999999" customHeight="1" x14ac:dyDescent="0.2">
      <c r="B522" s="17"/>
      <c r="C522" s="2"/>
      <c r="E522" s="14"/>
      <c r="J522" s="17"/>
      <c r="K522" s="2"/>
      <c r="M522" s="3"/>
      <c r="O522" s="2"/>
      <c r="P522" s="2"/>
      <c r="Q522" s="2"/>
      <c r="R522" s="14"/>
    </row>
    <row r="523" spans="2:18" ht="19.899999999999999" customHeight="1" x14ac:dyDescent="0.2">
      <c r="B523" s="17"/>
      <c r="C523" s="2"/>
      <c r="E523" s="14"/>
      <c r="J523" s="17"/>
      <c r="K523" s="2"/>
      <c r="M523" s="3"/>
      <c r="O523" s="2"/>
      <c r="P523" s="2"/>
      <c r="Q523" s="2"/>
      <c r="R523" s="14"/>
    </row>
    <row r="524" spans="2:18" ht="19.899999999999999" customHeight="1" x14ac:dyDescent="0.2">
      <c r="B524" s="17"/>
      <c r="C524" s="2"/>
      <c r="E524" s="14"/>
      <c r="J524" s="17"/>
      <c r="K524" s="2"/>
      <c r="M524" s="3"/>
      <c r="O524" s="2"/>
      <c r="P524" s="2"/>
      <c r="Q524" s="2"/>
      <c r="R524" s="14"/>
    </row>
    <row r="525" spans="2:18" ht="19.899999999999999" customHeight="1" x14ac:dyDescent="0.2">
      <c r="B525" s="17"/>
      <c r="C525" s="2"/>
      <c r="E525" s="14"/>
      <c r="J525" s="17"/>
      <c r="K525" s="2"/>
      <c r="M525" s="3"/>
      <c r="O525" s="2"/>
      <c r="P525" s="2"/>
      <c r="Q525" s="2"/>
      <c r="R525" s="14"/>
    </row>
    <row r="526" spans="2:18" ht="19.899999999999999" customHeight="1" x14ac:dyDescent="0.2">
      <c r="B526" s="17"/>
      <c r="C526" s="2"/>
      <c r="E526" s="14"/>
      <c r="J526" s="17"/>
      <c r="K526" s="2"/>
      <c r="M526" s="3"/>
      <c r="O526" s="2"/>
      <c r="P526" s="2"/>
      <c r="Q526" s="2"/>
      <c r="R526" s="14"/>
    </row>
    <row r="527" spans="2:18" ht="19.899999999999999" customHeight="1" x14ac:dyDescent="0.2">
      <c r="B527" s="17"/>
      <c r="C527" s="2"/>
      <c r="E527" s="14"/>
      <c r="J527" s="17"/>
      <c r="K527" s="2"/>
      <c r="M527" s="3"/>
      <c r="O527" s="2"/>
      <c r="P527" s="2"/>
      <c r="Q527" s="2"/>
      <c r="R527" s="14"/>
    </row>
    <row r="528" spans="2:18" ht="19.899999999999999" customHeight="1" x14ac:dyDescent="0.2">
      <c r="B528" s="17"/>
      <c r="C528" s="2"/>
      <c r="E528" s="14"/>
      <c r="J528" s="17"/>
      <c r="K528" s="2"/>
      <c r="M528" s="3"/>
      <c r="O528" s="2"/>
      <c r="P528" s="2"/>
      <c r="Q528" s="2"/>
      <c r="R528" s="14"/>
    </row>
    <row r="529" spans="2:18" ht="19.899999999999999" customHeight="1" x14ac:dyDescent="0.2">
      <c r="B529" s="17"/>
      <c r="C529" s="2"/>
      <c r="E529" s="14"/>
      <c r="J529" s="17"/>
      <c r="K529" s="2"/>
      <c r="M529" s="3"/>
      <c r="O529" s="2"/>
      <c r="P529" s="2"/>
      <c r="Q529" s="2"/>
      <c r="R529" s="14"/>
    </row>
    <row r="530" spans="2:18" ht="19.899999999999999" customHeight="1" x14ac:dyDescent="0.2">
      <c r="B530" s="17"/>
      <c r="C530" s="2"/>
      <c r="E530" s="14"/>
      <c r="J530" s="17"/>
      <c r="K530" s="2"/>
      <c r="M530" s="3"/>
      <c r="O530" s="2"/>
      <c r="P530" s="2"/>
      <c r="Q530" s="2"/>
      <c r="R530" s="14"/>
    </row>
    <row r="531" spans="2:18" ht="19.899999999999999" customHeight="1" x14ac:dyDescent="0.2">
      <c r="B531" s="17"/>
      <c r="C531" s="2"/>
      <c r="E531" s="14"/>
      <c r="J531" s="17"/>
      <c r="K531" s="2"/>
      <c r="M531" s="3"/>
      <c r="O531" s="2"/>
      <c r="P531" s="2"/>
      <c r="Q531" s="2"/>
      <c r="R531" s="14"/>
    </row>
    <row r="532" spans="2:18" ht="19.899999999999999" customHeight="1" x14ac:dyDescent="0.2">
      <c r="B532" s="17"/>
      <c r="C532" s="2"/>
      <c r="E532" s="14"/>
      <c r="J532" s="17"/>
      <c r="K532" s="2"/>
      <c r="M532" s="3"/>
      <c r="O532" s="2"/>
      <c r="P532" s="2"/>
      <c r="Q532" s="2"/>
      <c r="R532" s="14"/>
    </row>
    <row r="533" spans="2:18" ht="19.899999999999999" customHeight="1" x14ac:dyDescent="0.2">
      <c r="B533" s="17"/>
      <c r="C533" s="2"/>
      <c r="E533" s="14"/>
      <c r="J533" s="17"/>
      <c r="K533" s="2"/>
      <c r="M533" s="3"/>
      <c r="O533" s="2"/>
      <c r="P533" s="2"/>
      <c r="Q533" s="2"/>
      <c r="R533" s="14"/>
    </row>
    <row r="534" spans="2:18" ht="19.899999999999999" customHeight="1" x14ac:dyDescent="0.2">
      <c r="B534" s="17"/>
      <c r="C534" s="2"/>
      <c r="E534" s="14"/>
      <c r="J534" s="17"/>
      <c r="K534" s="2"/>
      <c r="M534" s="3"/>
      <c r="O534" s="2"/>
      <c r="P534" s="2"/>
      <c r="Q534" s="2"/>
      <c r="R534" s="14"/>
    </row>
    <row r="535" spans="2:18" ht="19.899999999999999" customHeight="1" x14ac:dyDescent="0.2">
      <c r="B535" s="17"/>
      <c r="C535" s="2"/>
      <c r="E535" s="14"/>
      <c r="J535" s="17"/>
      <c r="K535" s="2"/>
      <c r="M535" s="3"/>
      <c r="O535" s="2"/>
      <c r="P535" s="2"/>
      <c r="Q535" s="2"/>
      <c r="R535" s="14"/>
    </row>
    <row r="536" spans="2:18" ht="19.899999999999999" customHeight="1" x14ac:dyDescent="0.2">
      <c r="B536" s="17"/>
      <c r="C536" s="2"/>
      <c r="E536" s="14"/>
      <c r="J536" s="17"/>
      <c r="K536" s="2"/>
      <c r="M536" s="3"/>
      <c r="O536" s="2"/>
      <c r="P536" s="2"/>
      <c r="Q536" s="2"/>
      <c r="R536" s="14"/>
    </row>
    <row r="537" spans="2:18" ht="19.899999999999999" customHeight="1" x14ac:dyDescent="0.2">
      <c r="B537" s="17"/>
      <c r="C537" s="2"/>
      <c r="E537" s="14"/>
      <c r="J537" s="17"/>
      <c r="K537" s="2"/>
      <c r="M537" s="3"/>
      <c r="O537" s="2"/>
      <c r="P537" s="2"/>
      <c r="Q537" s="2"/>
      <c r="R537" s="14"/>
    </row>
    <row r="538" spans="2:18" ht="19.899999999999999" customHeight="1" x14ac:dyDescent="0.2">
      <c r="B538" s="17"/>
      <c r="C538" s="2"/>
      <c r="E538" s="14"/>
      <c r="J538" s="17"/>
      <c r="K538" s="2"/>
      <c r="M538" s="3"/>
      <c r="O538" s="2"/>
      <c r="P538" s="2"/>
      <c r="Q538" s="2"/>
      <c r="R538" s="14"/>
    </row>
    <row r="539" spans="2:18" ht="19.899999999999999" customHeight="1" x14ac:dyDescent="0.2">
      <c r="B539" s="17"/>
      <c r="C539" s="2"/>
      <c r="E539" s="14"/>
      <c r="J539" s="17"/>
      <c r="K539" s="2"/>
      <c r="M539" s="3"/>
      <c r="O539" s="2"/>
      <c r="P539" s="2"/>
      <c r="Q539" s="2"/>
      <c r="R539" s="14"/>
    </row>
    <row r="540" spans="2:18" ht="19.899999999999999" customHeight="1" x14ac:dyDescent="0.2">
      <c r="B540" s="17"/>
      <c r="C540" s="2"/>
      <c r="E540" s="14"/>
      <c r="J540" s="17"/>
      <c r="K540" s="2"/>
      <c r="M540" s="3"/>
      <c r="O540" s="2"/>
      <c r="P540" s="2"/>
      <c r="Q540" s="2"/>
      <c r="R540" s="14"/>
    </row>
    <row r="541" spans="2:18" ht="19.899999999999999" customHeight="1" x14ac:dyDescent="0.2">
      <c r="B541" s="17"/>
      <c r="C541" s="2"/>
      <c r="E541" s="14"/>
      <c r="J541" s="17"/>
      <c r="K541" s="2"/>
      <c r="M541" s="3"/>
      <c r="O541" s="2"/>
      <c r="P541" s="2"/>
      <c r="Q541" s="2"/>
      <c r="R541" s="14"/>
    </row>
    <row r="542" spans="2:18" ht="19.899999999999999" customHeight="1" x14ac:dyDescent="0.2">
      <c r="B542" s="17"/>
      <c r="C542" s="2"/>
      <c r="E542" s="14"/>
      <c r="J542" s="17"/>
      <c r="K542" s="2"/>
      <c r="M542" s="3"/>
      <c r="O542" s="2"/>
      <c r="P542" s="2"/>
      <c r="Q542" s="2"/>
      <c r="R542" s="14"/>
    </row>
    <row r="543" spans="2:18" ht="19.899999999999999" customHeight="1" x14ac:dyDescent="0.2">
      <c r="B543" s="17"/>
      <c r="C543" s="2"/>
      <c r="E543" s="14"/>
      <c r="J543" s="17"/>
      <c r="K543" s="2"/>
      <c r="M543" s="3"/>
      <c r="O543" s="2"/>
      <c r="P543" s="2"/>
      <c r="Q543" s="2"/>
      <c r="R543" s="14"/>
    </row>
    <row r="544" spans="2:18" ht="19.899999999999999" customHeight="1" x14ac:dyDescent="0.2">
      <c r="B544" s="17"/>
      <c r="C544" s="2"/>
      <c r="E544" s="14"/>
      <c r="J544" s="17"/>
      <c r="K544" s="2"/>
      <c r="M544" s="3"/>
      <c r="O544" s="2"/>
      <c r="P544" s="2"/>
      <c r="Q544" s="2"/>
      <c r="R544" s="14"/>
    </row>
    <row r="545" spans="2:18" ht="19.899999999999999" customHeight="1" x14ac:dyDescent="0.2">
      <c r="B545" s="17"/>
      <c r="C545" s="2"/>
      <c r="E545" s="14"/>
      <c r="J545" s="17"/>
      <c r="K545" s="2"/>
      <c r="M545" s="3"/>
      <c r="O545" s="2"/>
      <c r="P545" s="2"/>
      <c r="Q545" s="2"/>
      <c r="R545" s="14"/>
    </row>
    <row r="546" spans="2:18" ht="19.899999999999999" customHeight="1" x14ac:dyDescent="0.2">
      <c r="B546" s="17"/>
      <c r="C546" s="2"/>
      <c r="E546" s="14"/>
      <c r="J546" s="17"/>
      <c r="K546" s="2"/>
      <c r="M546" s="3"/>
      <c r="O546" s="2"/>
      <c r="P546" s="2"/>
      <c r="Q546" s="2"/>
      <c r="R546" s="14"/>
    </row>
    <row r="547" spans="2:18" ht="19.899999999999999" customHeight="1" x14ac:dyDescent="0.2">
      <c r="B547" s="17"/>
      <c r="C547" s="2"/>
      <c r="E547" s="14"/>
      <c r="J547" s="17"/>
      <c r="K547" s="2"/>
      <c r="M547" s="3"/>
      <c r="O547" s="2"/>
      <c r="P547" s="2"/>
      <c r="Q547" s="2"/>
      <c r="R547" s="14"/>
    </row>
    <row r="548" spans="2:18" ht="19.899999999999999" customHeight="1" x14ac:dyDescent="0.2">
      <c r="B548" s="17"/>
      <c r="C548" s="2"/>
      <c r="E548" s="14"/>
      <c r="J548" s="17"/>
      <c r="K548" s="2"/>
      <c r="M548" s="3"/>
      <c r="O548" s="2"/>
      <c r="P548" s="2"/>
      <c r="Q548" s="2"/>
      <c r="R548" s="14"/>
    </row>
    <row r="549" spans="2:18" ht="19.899999999999999" customHeight="1" x14ac:dyDescent="0.2">
      <c r="B549" s="17"/>
      <c r="C549" s="2"/>
      <c r="E549" s="14"/>
      <c r="J549" s="17"/>
      <c r="K549" s="2"/>
      <c r="M549" s="3"/>
      <c r="O549" s="2"/>
      <c r="P549" s="2"/>
      <c r="Q549" s="2"/>
      <c r="R549" s="14"/>
    </row>
    <row r="550" spans="2:18" ht="19.899999999999999" customHeight="1" x14ac:dyDescent="0.2">
      <c r="B550" s="17"/>
      <c r="C550" s="2"/>
      <c r="E550" s="14"/>
      <c r="J550" s="17"/>
      <c r="K550" s="2"/>
      <c r="M550" s="3"/>
      <c r="O550" s="2"/>
      <c r="P550" s="2"/>
      <c r="Q550" s="2"/>
      <c r="R550" s="14"/>
    </row>
    <row r="551" spans="2:18" ht="19.899999999999999" customHeight="1" x14ac:dyDescent="0.2">
      <c r="B551" s="17"/>
      <c r="C551" s="2"/>
      <c r="E551" s="14"/>
      <c r="J551" s="17"/>
      <c r="K551" s="2"/>
      <c r="M551" s="3"/>
      <c r="O551" s="2"/>
      <c r="P551" s="2"/>
      <c r="Q551" s="2"/>
      <c r="R551" s="14"/>
    </row>
    <row r="552" spans="2:18" ht="19.899999999999999" customHeight="1" x14ac:dyDescent="0.2">
      <c r="B552" s="17"/>
      <c r="C552" s="2"/>
      <c r="E552" s="14"/>
      <c r="J552" s="17"/>
      <c r="K552" s="2"/>
      <c r="M552" s="3"/>
      <c r="O552" s="2"/>
      <c r="P552" s="2"/>
      <c r="Q552" s="2"/>
      <c r="R552" s="14"/>
    </row>
    <row r="553" spans="2:18" ht="19.899999999999999" customHeight="1" x14ac:dyDescent="0.2">
      <c r="B553" s="17"/>
      <c r="C553" s="2"/>
      <c r="E553" s="14"/>
      <c r="J553" s="17"/>
      <c r="K553" s="2"/>
      <c r="M553" s="3"/>
      <c r="O553" s="2"/>
      <c r="P553" s="2"/>
      <c r="Q553" s="2"/>
      <c r="R553" s="14"/>
    </row>
    <row r="554" spans="2:18" ht="19.899999999999999" customHeight="1" x14ac:dyDescent="0.2">
      <c r="B554" s="17"/>
      <c r="C554" s="2"/>
      <c r="E554" s="14"/>
      <c r="J554" s="17"/>
      <c r="K554" s="2"/>
      <c r="M554" s="3"/>
      <c r="O554" s="2"/>
      <c r="P554" s="2"/>
      <c r="Q554" s="2"/>
      <c r="R554" s="14"/>
    </row>
    <row r="555" spans="2:18" ht="19.899999999999999" customHeight="1" x14ac:dyDescent="0.2">
      <c r="B555" s="17"/>
      <c r="C555" s="2"/>
      <c r="E555" s="14"/>
      <c r="J555" s="17"/>
      <c r="K555" s="2"/>
      <c r="M555" s="3"/>
      <c r="O555" s="2"/>
      <c r="P555" s="2"/>
      <c r="Q555" s="2"/>
      <c r="R555" s="14"/>
    </row>
    <row r="556" spans="2:18" ht="19.899999999999999" customHeight="1" x14ac:dyDescent="0.2">
      <c r="B556" s="17"/>
      <c r="C556" s="2"/>
      <c r="E556" s="14"/>
      <c r="J556" s="17"/>
      <c r="K556" s="2"/>
      <c r="M556" s="3"/>
      <c r="O556" s="2"/>
      <c r="P556" s="2"/>
      <c r="Q556" s="2"/>
      <c r="R556" s="14"/>
    </row>
    <row r="557" spans="2:18" ht="19.899999999999999" customHeight="1" x14ac:dyDescent="0.2">
      <c r="B557" s="17"/>
      <c r="C557" s="2"/>
      <c r="E557" s="14"/>
      <c r="J557" s="17"/>
      <c r="K557" s="2"/>
      <c r="M557" s="3"/>
      <c r="O557" s="2"/>
      <c r="P557" s="2"/>
      <c r="Q557" s="2"/>
      <c r="R557" s="14"/>
    </row>
    <row r="558" spans="2:18" ht="19.899999999999999" customHeight="1" x14ac:dyDescent="0.2">
      <c r="B558" s="17"/>
      <c r="C558" s="2"/>
      <c r="E558" s="14"/>
      <c r="J558" s="17"/>
      <c r="K558" s="2"/>
      <c r="M558" s="3"/>
      <c r="O558" s="2"/>
      <c r="P558" s="2"/>
      <c r="Q558" s="2"/>
      <c r="R558" s="14"/>
    </row>
    <row r="559" spans="2:18" ht="19.899999999999999" customHeight="1" x14ac:dyDescent="0.2">
      <c r="B559" s="17"/>
      <c r="C559" s="2"/>
      <c r="E559" s="14"/>
      <c r="J559" s="17"/>
      <c r="K559" s="2"/>
      <c r="M559" s="3"/>
      <c r="O559" s="2"/>
      <c r="P559" s="2"/>
      <c r="Q559" s="2"/>
      <c r="R559" s="14"/>
    </row>
    <row r="560" spans="2:18" ht="19.899999999999999" customHeight="1" x14ac:dyDescent="0.2">
      <c r="B560" s="17"/>
      <c r="C560" s="2"/>
      <c r="E560" s="14"/>
      <c r="J560" s="17"/>
      <c r="K560" s="2"/>
      <c r="M560" s="3"/>
      <c r="O560" s="2"/>
      <c r="P560" s="2"/>
      <c r="Q560" s="2"/>
      <c r="R560" s="14"/>
    </row>
    <row r="561" spans="2:18" ht="19.899999999999999" customHeight="1" x14ac:dyDescent="0.2">
      <c r="B561" s="17"/>
      <c r="C561" s="2"/>
      <c r="E561" s="14"/>
      <c r="J561" s="17"/>
      <c r="K561" s="2"/>
      <c r="M561" s="3"/>
      <c r="O561" s="2"/>
      <c r="P561" s="2"/>
      <c r="Q561" s="2"/>
      <c r="R561" s="14"/>
    </row>
    <row r="562" spans="2:18" ht="19.899999999999999" customHeight="1" x14ac:dyDescent="0.2">
      <c r="B562" s="17"/>
      <c r="C562" s="2"/>
      <c r="E562" s="14"/>
      <c r="J562" s="17"/>
      <c r="K562" s="2"/>
      <c r="M562" s="3"/>
      <c r="O562" s="2"/>
      <c r="P562" s="2"/>
      <c r="Q562" s="2"/>
      <c r="R562" s="14"/>
    </row>
    <row r="563" spans="2:18" ht="19.899999999999999" customHeight="1" x14ac:dyDescent="0.2">
      <c r="B563" s="17"/>
      <c r="C563" s="2"/>
      <c r="E563" s="14"/>
      <c r="J563" s="17"/>
      <c r="K563" s="2"/>
      <c r="M563" s="3"/>
      <c r="O563" s="2"/>
      <c r="P563" s="2"/>
      <c r="Q563" s="2"/>
      <c r="R563" s="14"/>
    </row>
    <row r="564" spans="2:18" ht="19.899999999999999" customHeight="1" x14ac:dyDescent="0.2">
      <c r="B564" s="17"/>
      <c r="C564" s="2"/>
      <c r="E564" s="14"/>
      <c r="J564" s="17"/>
      <c r="K564" s="2"/>
      <c r="M564" s="3"/>
      <c r="O564" s="2"/>
      <c r="P564" s="2"/>
      <c r="Q564" s="2"/>
      <c r="R564" s="14"/>
    </row>
    <row r="565" spans="2:18" ht="19.899999999999999" customHeight="1" x14ac:dyDescent="0.2">
      <c r="B565" s="17"/>
      <c r="C565" s="2"/>
      <c r="E565" s="14"/>
      <c r="J565" s="17"/>
      <c r="K565" s="2"/>
      <c r="M565" s="3"/>
      <c r="O565" s="2"/>
      <c r="P565" s="2"/>
      <c r="Q565" s="2"/>
      <c r="R565" s="14"/>
    </row>
    <row r="566" spans="2:18" ht="19.899999999999999" customHeight="1" x14ac:dyDescent="0.2">
      <c r="B566" s="17"/>
      <c r="C566" s="2"/>
      <c r="E566" s="14"/>
      <c r="J566" s="17"/>
      <c r="K566" s="2"/>
      <c r="M566" s="3"/>
      <c r="O566" s="2"/>
      <c r="P566" s="2"/>
      <c r="Q566" s="2"/>
      <c r="R566" s="14"/>
    </row>
    <row r="567" spans="2:18" ht="19.899999999999999" customHeight="1" x14ac:dyDescent="0.2">
      <c r="B567" s="17"/>
      <c r="C567" s="2"/>
      <c r="E567" s="14"/>
      <c r="J567" s="17"/>
      <c r="K567" s="2"/>
      <c r="M567" s="3"/>
      <c r="O567" s="2"/>
      <c r="P567" s="2"/>
      <c r="Q567" s="2"/>
      <c r="R567" s="14"/>
    </row>
    <row r="568" spans="2:18" ht="19.899999999999999" customHeight="1" x14ac:dyDescent="0.2">
      <c r="B568" s="17"/>
      <c r="C568" s="2"/>
      <c r="E568" s="14"/>
      <c r="J568" s="17"/>
      <c r="K568" s="2"/>
      <c r="M568" s="3"/>
      <c r="O568" s="2"/>
      <c r="P568" s="2"/>
      <c r="Q568" s="2"/>
      <c r="R568" s="14"/>
    </row>
    <row r="569" spans="2:18" ht="19.899999999999999" customHeight="1" x14ac:dyDescent="0.2">
      <c r="B569" s="17"/>
      <c r="C569" s="2"/>
      <c r="E569" s="14"/>
      <c r="J569" s="17"/>
      <c r="K569" s="2"/>
      <c r="M569" s="3"/>
      <c r="O569" s="2"/>
      <c r="P569" s="2"/>
      <c r="Q569" s="2"/>
      <c r="R569" s="14"/>
    </row>
    <row r="570" spans="2:18" ht="19.899999999999999" customHeight="1" x14ac:dyDescent="0.2">
      <c r="B570" s="17"/>
      <c r="C570" s="2"/>
      <c r="E570" s="14"/>
      <c r="J570" s="17"/>
      <c r="K570" s="2"/>
      <c r="M570" s="3"/>
      <c r="O570" s="2"/>
      <c r="P570" s="2"/>
      <c r="Q570" s="2"/>
      <c r="R570" s="14"/>
    </row>
    <row r="571" spans="2:18" ht="19.899999999999999" customHeight="1" x14ac:dyDescent="0.2">
      <c r="B571" s="17"/>
      <c r="C571" s="2"/>
      <c r="E571" s="14"/>
      <c r="J571" s="17"/>
      <c r="K571" s="2"/>
      <c r="M571" s="3"/>
      <c r="O571" s="2"/>
      <c r="P571" s="2"/>
      <c r="Q571" s="2"/>
      <c r="R571" s="14"/>
    </row>
    <row r="572" spans="2:18" ht="19.899999999999999" customHeight="1" x14ac:dyDescent="0.2">
      <c r="B572" s="17"/>
      <c r="C572" s="2"/>
      <c r="E572" s="14"/>
      <c r="J572" s="17"/>
      <c r="K572" s="2"/>
      <c r="M572" s="3"/>
      <c r="O572" s="2"/>
      <c r="P572" s="2"/>
      <c r="Q572" s="2"/>
      <c r="R572" s="14"/>
    </row>
    <row r="573" spans="2:18" ht="19.899999999999999" customHeight="1" x14ac:dyDescent="0.2">
      <c r="B573" s="17"/>
      <c r="C573" s="2"/>
      <c r="E573" s="14"/>
      <c r="J573" s="17"/>
      <c r="K573" s="2"/>
      <c r="M573" s="3"/>
      <c r="O573" s="2"/>
      <c r="P573" s="2"/>
      <c r="Q573" s="2"/>
      <c r="R573" s="14"/>
    </row>
    <row r="574" spans="2:18" ht="19.899999999999999" customHeight="1" x14ac:dyDescent="0.2">
      <c r="B574" s="17"/>
      <c r="C574" s="2"/>
      <c r="E574" s="14"/>
      <c r="J574" s="17"/>
      <c r="K574" s="2"/>
      <c r="M574" s="3"/>
      <c r="O574" s="2"/>
      <c r="P574" s="2"/>
      <c r="Q574" s="2"/>
      <c r="R574" s="14"/>
    </row>
    <row r="575" spans="2:18" ht="19.899999999999999" customHeight="1" x14ac:dyDescent="0.2">
      <c r="B575" s="17"/>
      <c r="C575" s="2"/>
      <c r="E575" s="14"/>
      <c r="J575" s="17"/>
      <c r="K575" s="2"/>
      <c r="M575" s="3"/>
      <c r="O575" s="2"/>
      <c r="P575" s="2"/>
      <c r="Q575" s="2"/>
      <c r="R575" s="14"/>
    </row>
    <row r="576" spans="2:18" ht="19.899999999999999" customHeight="1" x14ac:dyDescent="0.2">
      <c r="B576" s="17"/>
      <c r="C576" s="2"/>
      <c r="E576" s="14"/>
      <c r="J576" s="17"/>
      <c r="K576" s="2"/>
      <c r="M576" s="3"/>
      <c r="O576" s="2"/>
      <c r="P576" s="2"/>
      <c r="Q576" s="2"/>
      <c r="R576" s="14"/>
    </row>
    <row r="577" spans="2:18" ht="19.899999999999999" customHeight="1" x14ac:dyDescent="0.2">
      <c r="B577" s="17"/>
      <c r="C577" s="2"/>
      <c r="E577" s="14"/>
      <c r="J577" s="17"/>
      <c r="K577" s="2"/>
      <c r="M577" s="3"/>
      <c r="O577" s="2"/>
      <c r="P577" s="2"/>
      <c r="Q577" s="2"/>
      <c r="R577" s="14"/>
    </row>
    <row r="578" spans="2:18" ht="19.899999999999999" customHeight="1" x14ac:dyDescent="0.2">
      <c r="B578" s="17"/>
      <c r="C578" s="2"/>
      <c r="E578" s="14"/>
      <c r="J578" s="17"/>
      <c r="K578" s="2"/>
      <c r="M578" s="3"/>
      <c r="O578" s="2"/>
      <c r="P578" s="2"/>
      <c r="Q578" s="2"/>
      <c r="R578" s="14"/>
    </row>
    <row r="579" spans="2:18" ht="19.899999999999999" customHeight="1" x14ac:dyDescent="0.2">
      <c r="B579" s="17"/>
      <c r="C579" s="2"/>
      <c r="E579" s="14"/>
      <c r="J579" s="17"/>
      <c r="K579" s="2"/>
      <c r="M579" s="3"/>
      <c r="O579" s="2"/>
      <c r="P579" s="2"/>
      <c r="Q579" s="2"/>
      <c r="R579" s="14"/>
    </row>
    <row r="580" spans="2:18" ht="19.899999999999999" customHeight="1" x14ac:dyDescent="0.2">
      <c r="B580" s="17"/>
      <c r="C580" s="2"/>
      <c r="E580" s="14"/>
      <c r="J580" s="17"/>
      <c r="K580" s="2"/>
      <c r="M580" s="3"/>
      <c r="O580" s="2"/>
      <c r="P580" s="2"/>
      <c r="Q580" s="2"/>
      <c r="R580" s="14"/>
    </row>
    <row r="581" spans="2:18" ht="19.899999999999999" customHeight="1" x14ac:dyDescent="0.2">
      <c r="B581" s="17"/>
      <c r="C581" s="2"/>
      <c r="E581" s="14"/>
      <c r="J581" s="17"/>
      <c r="K581" s="2"/>
      <c r="M581" s="3"/>
      <c r="O581" s="2"/>
      <c r="P581" s="2"/>
      <c r="Q581" s="2"/>
      <c r="R581" s="14"/>
    </row>
    <row r="582" spans="2:18" ht="19.899999999999999" customHeight="1" x14ac:dyDescent="0.2">
      <c r="B582" s="17"/>
      <c r="C582" s="2"/>
      <c r="E582" s="14"/>
      <c r="J582" s="17"/>
      <c r="K582" s="2"/>
      <c r="M582" s="3"/>
      <c r="O582" s="2"/>
      <c r="P582" s="2"/>
      <c r="Q582" s="2"/>
      <c r="R582" s="14"/>
    </row>
    <row r="583" spans="2:18" ht="19.899999999999999" customHeight="1" x14ac:dyDescent="0.2">
      <c r="B583" s="17"/>
      <c r="C583" s="2"/>
      <c r="E583" s="14"/>
      <c r="J583" s="17"/>
      <c r="K583" s="2"/>
      <c r="M583" s="3"/>
      <c r="O583" s="2"/>
      <c r="P583" s="2"/>
      <c r="Q583" s="2"/>
      <c r="R583" s="14"/>
    </row>
    <row r="584" spans="2:18" ht="19.899999999999999" customHeight="1" x14ac:dyDescent="0.2">
      <c r="B584" s="17"/>
      <c r="C584" s="2"/>
      <c r="E584" s="14"/>
      <c r="J584" s="17"/>
      <c r="K584" s="2"/>
      <c r="M584" s="3"/>
      <c r="O584" s="2"/>
      <c r="P584" s="2"/>
      <c r="Q584" s="2"/>
      <c r="R584" s="14"/>
    </row>
    <row r="585" spans="2:18" ht="19.899999999999999" customHeight="1" x14ac:dyDescent="0.2">
      <c r="B585" s="17"/>
      <c r="C585" s="2"/>
      <c r="E585" s="14"/>
      <c r="J585" s="17"/>
      <c r="K585" s="2"/>
      <c r="M585" s="3"/>
      <c r="O585" s="2"/>
      <c r="P585" s="2"/>
      <c r="Q585" s="2"/>
      <c r="R585" s="14"/>
    </row>
    <row r="586" spans="2:18" ht="19.899999999999999" customHeight="1" x14ac:dyDescent="0.2">
      <c r="B586" s="17"/>
      <c r="C586" s="2"/>
      <c r="E586" s="14"/>
      <c r="J586" s="17"/>
      <c r="K586" s="2"/>
      <c r="M586" s="3"/>
      <c r="O586" s="2"/>
      <c r="P586" s="2"/>
      <c r="Q586" s="2"/>
      <c r="R586" s="14"/>
    </row>
    <row r="587" spans="2:18" ht="19.899999999999999" customHeight="1" x14ac:dyDescent="0.2">
      <c r="B587" s="17"/>
      <c r="C587" s="2"/>
      <c r="E587" s="14"/>
      <c r="J587" s="17"/>
      <c r="K587" s="2"/>
      <c r="M587" s="3"/>
      <c r="O587" s="2"/>
      <c r="P587" s="2"/>
      <c r="Q587" s="2"/>
      <c r="R587" s="14"/>
    </row>
    <row r="588" spans="2:18" ht="19.899999999999999" customHeight="1" x14ac:dyDescent="0.2">
      <c r="B588" s="17"/>
      <c r="C588" s="2"/>
      <c r="E588" s="14"/>
      <c r="J588" s="17"/>
      <c r="K588" s="2"/>
      <c r="M588" s="3"/>
      <c r="O588" s="2"/>
      <c r="P588" s="2"/>
      <c r="Q588" s="2"/>
      <c r="R588" s="14"/>
    </row>
    <row r="589" spans="2:18" ht="19.899999999999999" customHeight="1" x14ac:dyDescent="0.2">
      <c r="B589" s="17"/>
      <c r="C589" s="2"/>
      <c r="E589" s="14"/>
      <c r="J589" s="17"/>
      <c r="K589" s="2"/>
      <c r="M589" s="3"/>
      <c r="O589" s="2"/>
      <c r="P589" s="2"/>
      <c r="Q589" s="2"/>
      <c r="R589" s="14"/>
    </row>
    <row r="590" spans="2:18" ht="19.899999999999999" customHeight="1" x14ac:dyDescent="0.2">
      <c r="B590" s="17"/>
      <c r="C590" s="2"/>
      <c r="E590" s="14"/>
      <c r="J590" s="17"/>
      <c r="K590" s="2"/>
      <c r="M590" s="3"/>
      <c r="O590" s="2"/>
      <c r="P590" s="2"/>
      <c r="Q590" s="2"/>
      <c r="R590" s="14"/>
    </row>
    <row r="591" spans="2:18" ht="19.899999999999999" customHeight="1" x14ac:dyDescent="0.2">
      <c r="B591" s="17"/>
      <c r="C591" s="2"/>
      <c r="E591" s="14"/>
      <c r="J591" s="17"/>
      <c r="K591" s="2"/>
      <c r="M591" s="3"/>
      <c r="O591" s="2"/>
      <c r="P591" s="2"/>
      <c r="Q591" s="2"/>
      <c r="R591" s="14"/>
    </row>
    <row r="592" spans="2:18" ht="19.899999999999999" customHeight="1" x14ac:dyDescent="0.2">
      <c r="B592" s="17"/>
      <c r="C592" s="2"/>
      <c r="E592" s="14"/>
      <c r="J592" s="17"/>
      <c r="K592" s="2"/>
      <c r="M592" s="3"/>
      <c r="O592" s="2"/>
      <c r="P592" s="2"/>
      <c r="Q592" s="2"/>
      <c r="R592" s="14"/>
    </row>
    <row r="593" spans="2:18" ht="19.899999999999999" customHeight="1" x14ac:dyDescent="0.2">
      <c r="B593" s="17"/>
      <c r="C593" s="2"/>
      <c r="E593" s="14"/>
      <c r="J593" s="17"/>
      <c r="K593" s="2"/>
      <c r="M593" s="3"/>
      <c r="O593" s="2"/>
      <c r="P593" s="2"/>
      <c r="Q593" s="2"/>
      <c r="R593" s="14"/>
    </row>
    <row r="594" spans="2:18" ht="19.899999999999999" customHeight="1" x14ac:dyDescent="0.2">
      <c r="B594" s="17"/>
      <c r="C594" s="2"/>
      <c r="E594" s="14"/>
      <c r="J594" s="17"/>
      <c r="K594" s="2"/>
      <c r="M594" s="3"/>
      <c r="O594" s="2"/>
      <c r="P594" s="2"/>
      <c r="Q594" s="2"/>
      <c r="R594" s="14"/>
    </row>
    <row r="595" spans="2:18" ht="19.899999999999999" customHeight="1" x14ac:dyDescent="0.2">
      <c r="B595" s="17"/>
      <c r="C595" s="2"/>
      <c r="E595" s="14"/>
      <c r="J595" s="17"/>
      <c r="K595" s="2"/>
      <c r="M595" s="3"/>
      <c r="O595" s="2"/>
      <c r="P595" s="2"/>
      <c r="Q595" s="2"/>
      <c r="R595" s="14"/>
    </row>
    <row r="596" spans="2:18" ht="19.899999999999999" customHeight="1" x14ac:dyDescent="0.2">
      <c r="B596" s="17"/>
      <c r="C596" s="2"/>
      <c r="E596" s="14"/>
      <c r="J596" s="17"/>
      <c r="K596" s="2"/>
      <c r="M596" s="3"/>
      <c r="O596" s="2"/>
      <c r="P596" s="2"/>
      <c r="Q596" s="2"/>
      <c r="R596" s="14"/>
    </row>
    <row r="597" spans="2:18" ht="19.899999999999999" customHeight="1" x14ac:dyDescent="0.2">
      <c r="B597" s="17"/>
      <c r="C597" s="2"/>
      <c r="E597" s="14"/>
      <c r="J597" s="17"/>
      <c r="K597" s="2"/>
      <c r="M597" s="3"/>
      <c r="O597" s="2"/>
      <c r="P597" s="2"/>
      <c r="Q597" s="2"/>
      <c r="R597" s="14"/>
    </row>
    <row r="598" spans="2:18" ht="19.899999999999999" customHeight="1" x14ac:dyDescent="0.2">
      <c r="B598" s="17"/>
      <c r="C598" s="2"/>
      <c r="E598" s="14"/>
      <c r="J598" s="17"/>
      <c r="K598" s="2"/>
      <c r="M598" s="3"/>
      <c r="O598" s="2"/>
      <c r="P598" s="2"/>
      <c r="Q598" s="2"/>
      <c r="R598" s="14"/>
    </row>
    <row r="599" spans="2:18" ht="19.899999999999999" customHeight="1" x14ac:dyDescent="0.2">
      <c r="B599" s="17"/>
      <c r="C599" s="2"/>
      <c r="E599" s="14"/>
      <c r="J599" s="17"/>
      <c r="K599" s="2"/>
      <c r="M599" s="3"/>
      <c r="O599" s="2"/>
      <c r="P599" s="2"/>
      <c r="Q599" s="2"/>
      <c r="R599" s="14"/>
    </row>
    <row r="600" spans="2:18" ht="19.899999999999999" customHeight="1" x14ac:dyDescent="0.2">
      <c r="B600" s="17"/>
      <c r="C600" s="2"/>
      <c r="E600" s="14"/>
      <c r="J600" s="17"/>
      <c r="K600" s="2"/>
      <c r="M600" s="3"/>
      <c r="O600" s="2"/>
      <c r="P600" s="2"/>
      <c r="Q600" s="2"/>
      <c r="R600" s="14"/>
    </row>
    <row r="601" spans="2:18" ht="19.899999999999999" customHeight="1" x14ac:dyDescent="0.2">
      <c r="B601" s="17"/>
      <c r="C601" s="2"/>
      <c r="E601" s="14"/>
      <c r="J601" s="17"/>
      <c r="K601" s="2"/>
      <c r="M601" s="3"/>
      <c r="O601" s="2"/>
      <c r="P601" s="2"/>
      <c r="Q601" s="2"/>
      <c r="R601" s="14"/>
    </row>
    <row r="602" spans="2:18" ht="19.899999999999999" customHeight="1" x14ac:dyDescent="0.2">
      <c r="B602" s="17"/>
      <c r="C602" s="2"/>
      <c r="E602" s="14"/>
      <c r="J602" s="17"/>
      <c r="K602" s="2"/>
      <c r="M602" s="3"/>
      <c r="O602" s="2"/>
      <c r="P602" s="2"/>
      <c r="Q602" s="2"/>
      <c r="R602" s="14"/>
    </row>
    <row r="603" spans="2:18" ht="19.899999999999999" customHeight="1" x14ac:dyDescent="0.2">
      <c r="B603" s="17"/>
      <c r="C603" s="2"/>
      <c r="E603" s="14"/>
      <c r="J603" s="17"/>
      <c r="K603" s="2"/>
      <c r="M603" s="3"/>
      <c r="O603" s="2"/>
      <c r="P603" s="2"/>
      <c r="Q603" s="2"/>
      <c r="R603" s="14"/>
    </row>
    <row r="604" spans="2:18" ht="19.899999999999999" customHeight="1" x14ac:dyDescent="0.2">
      <c r="B604" s="17"/>
      <c r="C604" s="2"/>
      <c r="E604" s="14"/>
      <c r="J604" s="17"/>
      <c r="K604" s="2"/>
      <c r="M604" s="3"/>
      <c r="O604" s="2"/>
      <c r="P604" s="2"/>
      <c r="Q604" s="2"/>
      <c r="R604" s="14"/>
    </row>
    <row r="605" spans="2:18" ht="19.899999999999999" customHeight="1" x14ac:dyDescent="0.2">
      <c r="B605" s="17"/>
      <c r="C605" s="2"/>
      <c r="E605" s="14"/>
      <c r="J605" s="17"/>
      <c r="K605" s="2"/>
      <c r="M605" s="3"/>
      <c r="O605" s="2"/>
      <c r="P605" s="2"/>
      <c r="Q605" s="2"/>
      <c r="R605" s="14"/>
    </row>
    <row r="606" spans="2:18" ht="19.899999999999999" customHeight="1" x14ac:dyDescent="0.2">
      <c r="B606" s="17"/>
      <c r="C606" s="2"/>
      <c r="E606" s="14"/>
      <c r="J606" s="17"/>
      <c r="K606" s="2"/>
      <c r="M606" s="3"/>
      <c r="O606" s="2"/>
      <c r="P606" s="2"/>
      <c r="Q606" s="2"/>
      <c r="R606" s="14"/>
    </row>
    <row r="607" spans="2:18" ht="19.899999999999999" customHeight="1" x14ac:dyDescent="0.2">
      <c r="B607" s="17"/>
      <c r="C607" s="2"/>
      <c r="E607" s="14"/>
      <c r="J607" s="17"/>
      <c r="K607" s="2"/>
      <c r="M607" s="3"/>
      <c r="O607" s="2"/>
      <c r="P607" s="2"/>
      <c r="Q607" s="2"/>
      <c r="R607" s="14"/>
    </row>
    <row r="608" spans="2:18" ht="19.899999999999999" customHeight="1" x14ac:dyDescent="0.2">
      <c r="B608" s="17"/>
      <c r="C608" s="2"/>
      <c r="E608" s="14"/>
      <c r="J608" s="17"/>
      <c r="K608" s="2"/>
      <c r="M608" s="3"/>
      <c r="O608" s="2"/>
      <c r="P608" s="2"/>
      <c r="Q608" s="2"/>
      <c r="R608" s="14"/>
    </row>
    <row r="609" spans="2:18" ht="19.899999999999999" customHeight="1" x14ac:dyDescent="0.2">
      <c r="B609" s="17"/>
      <c r="C609" s="2"/>
      <c r="E609" s="14"/>
      <c r="J609" s="17"/>
      <c r="K609" s="2"/>
      <c r="M609" s="3"/>
      <c r="O609" s="2"/>
      <c r="P609" s="2"/>
      <c r="Q609" s="2"/>
      <c r="R609" s="14"/>
    </row>
    <row r="610" spans="2:18" ht="19.899999999999999" customHeight="1" x14ac:dyDescent="0.2">
      <c r="B610" s="17"/>
      <c r="C610" s="2"/>
      <c r="E610" s="14"/>
      <c r="J610" s="17"/>
      <c r="K610" s="2"/>
      <c r="M610" s="3"/>
      <c r="O610" s="2"/>
      <c r="P610" s="2"/>
      <c r="Q610" s="2"/>
      <c r="R610" s="14"/>
    </row>
    <row r="611" spans="2:18" ht="19.899999999999999" customHeight="1" x14ac:dyDescent="0.2">
      <c r="B611" s="17"/>
      <c r="C611" s="2"/>
      <c r="E611" s="14"/>
      <c r="J611" s="17"/>
      <c r="K611" s="2"/>
      <c r="M611" s="3"/>
      <c r="O611" s="2"/>
      <c r="P611" s="2"/>
      <c r="Q611" s="2"/>
      <c r="R611" s="14"/>
    </row>
    <row r="612" spans="2:18" ht="19.899999999999999" customHeight="1" x14ac:dyDescent="0.2">
      <c r="B612" s="17"/>
      <c r="C612" s="2"/>
      <c r="E612" s="14"/>
      <c r="J612" s="17"/>
      <c r="K612" s="2"/>
      <c r="M612" s="3"/>
      <c r="O612" s="2"/>
      <c r="P612" s="2"/>
      <c r="Q612" s="2"/>
      <c r="R612" s="14"/>
    </row>
    <row r="613" spans="2:18" ht="19.899999999999999" customHeight="1" x14ac:dyDescent="0.2">
      <c r="B613" s="17"/>
      <c r="C613" s="2"/>
      <c r="E613" s="14"/>
      <c r="J613" s="17"/>
      <c r="K613" s="2"/>
      <c r="M613" s="3"/>
      <c r="O613" s="2"/>
      <c r="P613" s="2"/>
      <c r="Q613" s="2"/>
      <c r="R613" s="14"/>
    </row>
    <row r="614" spans="2:18" ht="19.899999999999999" customHeight="1" x14ac:dyDescent="0.2">
      <c r="B614" s="17"/>
      <c r="C614" s="2"/>
      <c r="E614" s="14"/>
      <c r="J614" s="17"/>
      <c r="K614" s="2"/>
      <c r="M614" s="3"/>
      <c r="O614" s="2"/>
      <c r="P614" s="2"/>
      <c r="Q614" s="2"/>
      <c r="R614" s="14"/>
    </row>
    <row r="615" spans="2:18" ht="19.899999999999999" customHeight="1" x14ac:dyDescent="0.2">
      <c r="B615" s="17"/>
      <c r="C615" s="2"/>
      <c r="E615" s="14"/>
      <c r="J615" s="17"/>
      <c r="K615" s="2"/>
      <c r="M615" s="3"/>
      <c r="O615" s="2"/>
      <c r="P615" s="2"/>
      <c r="Q615" s="2"/>
      <c r="R615" s="14"/>
    </row>
    <row r="616" spans="2:18" ht="19.899999999999999" customHeight="1" x14ac:dyDescent="0.2">
      <c r="B616" s="17"/>
      <c r="C616" s="2"/>
      <c r="E616" s="14"/>
      <c r="J616" s="17"/>
      <c r="K616" s="2"/>
      <c r="M616" s="3"/>
      <c r="O616" s="2"/>
      <c r="P616" s="2"/>
      <c r="Q616" s="2"/>
      <c r="R616" s="14"/>
    </row>
    <row r="617" spans="2:18" ht="19.899999999999999" customHeight="1" x14ac:dyDescent="0.2">
      <c r="B617" s="17"/>
      <c r="C617" s="2"/>
      <c r="E617" s="14"/>
      <c r="J617" s="17"/>
      <c r="K617" s="2"/>
      <c r="M617" s="3"/>
      <c r="O617" s="2"/>
      <c r="P617" s="2"/>
      <c r="Q617" s="2"/>
      <c r="R617" s="14"/>
    </row>
    <row r="618" spans="2:18" ht="19.899999999999999" customHeight="1" x14ac:dyDescent="0.2">
      <c r="B618" s="17"/>
      <c r="C618" s="2"/>
      <c r="E618" s="14"/>
      <c r="J618" s="17"/>
      <c r="K618" s="2"/>
      <c r="M618" s="3"/>
      <c r="O618" s="2"/>
      <c r="P618" s="2"/>
      <c r="Q618" s="2"/>
      <c r="R618" s="14"/>
    </row>
    <row r="619" spans="2:18" ht="19.899999999999999" customHeight="1" x14ac:dyDescent="0.2">
      <c r="B619" s="17"/>
      <c r="C619" s="2"/>
      <c r="E619" s="14"/>
      <c r="J619" s="17"/>
      <c r="K619" s="2"/>
      <c r="M619" s="3"/>
      <c r="O619" s="2"/>
      <c r="P619" s="2"/>
      <c r="Q619" s="2"/>
      <c r="R619" s="14"/>
    </row>
    <row r="620" spans="2:18" ht="19.899999999999999" customHeight="1" x14ac:dyDescent="0.2">
      <c r="B620" s="17"/>
      <c r="C620" s="2"/>
      <c r="E620" s="14"/>
      <c r="J620" s="17"/>
      <c r="K620" s="2"/>
      <c r="M620" s="3"/>
      <c r="O620" s="2"/>
      <c r="P620" s="2"/>
      <c r="Q620" s="2"/>
      <c r="R620" s="14"/>
    </row>
    <row r="621" spans="2:18" ht="19.899999999999999" customHeight="1" x14ac:dyDescent="0.2">
      <c r="B621" s="17"/>
      <c r="C621" s="2"/>
      <c r="E621" s="14"/>
      <c r="J621" s="17"/>
      <c r="K621" s="2"/>
      <c r="M621" s="3"/>
      <c r="O621" s="2"/>
      <c r="P621" s="2"/>
      <c r="Q621" s="2"/>
      <c r="R621" s="14"/>
    </row>
    <row r="622" spans="2:18" ht="19.899999999999999" customHeight="1" x14ac:dyDescent="0.2">
      <c r="B622" s="17"/>
      <c r="C622" s="2"/>
      <c r="E622" s="14"/>
      <c r="J622" s="17"/>
      <c r="K622" s="2"/>
      <c r="M622" s="3"/>
      <c r="O622" s="2"/>
      <c r="P622" s="2"/>
      <c r="Q622" s="2"/>
      <c r="R622" s="14"/>
    </row>
    <row r="623" spans="2:18" ht="19.899999999999999" customHeight="1" x14ac:dyDescent="0.2">
      <c r="B623" s="17"/>
      <c r="C623" s="2"/>
      <c r="E623" s="14"/>
      <c r="J623" s="17"/>
      <c r="K623" s="2"/>
      <c r="M623" s="3"/>
      <c r="O623" s="2"/>
      <c r="P623" s="2"/>
      <c r="Q623" s="2"/>
      <c r="R623" s="14"/>
    </row>
    <row r="624" spans="2:18" ht="19.899999999999999" customHeight="1" x14ac:dyDescent="0.2">
      <c r="B624" s="17"/>
      <c r="C624" s="2"/>
      <c r="E624" s="14"/>
      <c r="J624" s="17"/>
      <c r="K624" s="2"/>
      <c r="M624" s="3"/>
      <c r="O624" s="2"/>
      <c r="P624" s="2"/>
      <c r="Q624" s="2"/>
      <c r="R624" s="14"/>
    </row>
    <row r="625" spans="2:18" ht="19.899999999999999" customHeight="1" x14ac:dyDescent="0.2">
      <c r="B625" s="17"/>
      <c r="C625" s="2"/>
      <c r="E625" s="14"/>
      <c r="J625" s="17"/>
      <c r="K625" s="2"/>
      <c r="M625" s="3"/>
      <c r="O625" s="2"/>
      <c r="P625" s="2"/>
      <c r="Q625" s="2"/>
      <c r="R625" s="14"/>
    </row>
    <row r="626" spans="2:18" ht="19.899999999999999" customHeight="1" x14ac:dyDescent="0.2">
      <c r="B626" s="17"/>
      <c r="C626" s="2"/>
      <c r="E626" s="14"/>
      <c r="J626" s="17"/>
      <c r="K626" s="2"/>
      <c r="M626" s="3"/>
      <c r="O626" s="2"/>
      <c r="P626" s="2"/>
      <c r="Q626" s="2"/>
      <c r="R626" s="14"/>
    </row>
    <row r="627" spans="2:18" ht="19.899999999999999" customHeight="1" x14ac:dyDescent="0.2">
      <c r="B627" s="17"/>
      <c r="C627" s="2"/>
      <c r="E627" s="14"/>
      <c r="J627" s="17"/>
      <c r="K627" s="2"/>
      <c r="M627" s="3"/>
      <c r="O627" s="2"/>
      <c r="P627" s="2"/>
      <c r="Q627" s="2"/>
      <c r="R627" s="14"/>
    </row>
    <row r="628" spans="2:18" ht="19.899999999999999" customHeight="1" x14ac:dyDescent="0.2">
      <c r="B628" s="17"/>
      <c r="C628" s="2"/>
      <c r="E628" s="14"/>
      <c r="J628" s="17"/>
      <c r="K628" s="2"/>
      <c r="M628" s="3"/>
      <c r="O628" s="2"/>
      <c r="P628" s="2"/>
      <c r="Q628" s="2"/>
      <c r="R628" s="14"/>
    </row>
    <row r="629" spans="2:18" ht="19.899999999999999" customHeight="1" x14ac:dyDescent="0.2">
      <c r="B629" s="17"/>
      <c r="C629" s="2"/>
      <c r="E629" s="14"/>
      <c r="J629" s="17"/>
      <c r="K629" s="2"/>
      <c r="M629" s="3"/>
      <c r="O629" s="2"/>
      <c r="P629" s="2"/>
      <c r="Q629" s="2"/>
      <c r="R629" s="14"/>
    </row>
    <row r="630" spans="2:18" ht="19.899999999999999" customHeight="1" x14ac:dyDescent="0.2">
      <c r="B630" s="17"/>
      <c r="C630" s="2"/>
      <c r="E630" s="14"/>
      <c r="J630" s="17"/>
      <c r="K630" s="2"/>
      <c r="M630" s="3"/>
      <c r="O630" s="2"/>
      <c r="P630" s="2"/>
      <c r="Q630" s="2"/>
      <c r="R630" s="14"/>
    </row>
    <row r="631" spans="2:18" ht="19.899999999999999" customHeight="1" x14ac:dyDescent="0.2">
      <c r="B631" s="17"/>
      <c r="C631" s="2"/>
      <c r="E631" s="14"/>
      <c r="J631" s="17"/>
      <c r="K631" s="2"/>
      <c r="M631" s="3"/>
      <c r="O631" s="2"/>
      <c r="P631" s="2"/>
      <c r="Q631" s="2"/>
      <c r="R631" s="14"/>
    </row>
    <row r="632" spans="2:18" ht="19.899999999999999" customHeight="1" x14ac:dyDescent="0.2">
      <c r="B632" s="17"/>
      <c r="C632" s="2"/>
      <c r="E632" s="14"/>
      <c r="J632" s="17"/>
      <c r="K632" s="2"/>
      <c r="M632" s="3"/>
      <c r="O632" s="2"/>
      <c r="P632" s="2"/>
      <c r="Q632" s="2"/>
      <c r="R632" s="14"/>
    </row>
    <row r="633" spans="2:18" ht="19.899999999999999" customHeight="1" x14ac:dyDescent="0.2">
      <c r="B633" s="17"/>
      <c r="C633" s="2"/>
      <c r="E633" s="14"/>
      <c r="J633" s="17"/>
      <c r="K633" s="2"/>
      <c r="M633" s="3"/>
      <c r="O633" s="2"/>
      <c r="P633" s="2"/>
      <c r="Q633" s="2"/>
      <c r="R633" s="14"/>
    </row>
    <row r="634" spans="2:18" ht="19.899999999999999" customHeight="1" x14ac:dyDescent="0.2">
      <c r="B634" s="17"/>
      <c r="C634" s="2"/>
      <c r="E634" s="14"/>
      <c r="J634" s="17"/>
      <c r="K634" s="2"/>
      <c r="M634" s="3"/>
      <c r="O634" s="2"/>
      <c r="P634" s="2"/>
      <c r="Q634" s="2"/>
      <c r="R634" s="14"/>
    </row>
    <row r="635" spans="2:18" ht="19.899999999999999" customHeight="1" x14ac:dyDescent="0.2">
      <c r="B635" s="17"/>
      <c r="C635" s="2"/>
      <c r="E635" s="14"/>
      <c r="J635" s="17"/>
      <c r="K635" s="2"/>
      <c r="M635" s="3"/>
      <c r="O635" s="2"/>
      <c r="P635" s="2"/>
      <c r="Q635" s="2"/>
      <c r="R635" s="14"/>
    </row>
    <row r="636" spans="2:18" ht="19.899999999999999" customHeight="1" x14ac:dyDescent="0.2">
      <c r="B636" s="17"/>
      <c r="C636" s="2"/>
      <c r="E636" s="14"/>
      <c r="J636" s="17"/>
      <c r="K636" s="2"/>
      <c r="M636" s="3"/>
      <c r="O636" s="2"/>
      <c r="P636" s="2"/>
      <c r="Q636" s="2"/>
      <c r="R636" s="14"/>
    </row>
    <row r="637" spans="2:18" ht="19.899999999999999" customHeight="1" x14ac:dyDescent="0.2">
      <c r="B637" s="17"/>
      <c r="C637" s="2"/>
      <c r="E637" s="14"/>
      <c r="J637" s="17"/>
      <c r="K637" s="2"/>
      <c r="M637" s="3"/>
      <c r="O637" s="2"/>
      <c r="P637" s="2"/>
      <c r="Q637" s="2"/>
      <c r="R637" s="14"/>
    </row>
    <row r="638" spans="2:18" ht="19.899999999999999" customHeight="1" x14ac:dyDescent="0.2">
      <c r="B638" s="17"/>
      <c r="C638" s="2"/>
      <c r="E638" s="14"/>
      <c r="J638" s="17"/>
      <c r="K638" s="2"/>
      <c r="M638" s="3"/>
      <c r="O638" s="2"/>
      <c r="P638" s="2"/>
      <c r="Q638" s="2"/>
      <c r="R638" s="14"/>
    </row>
    <row r="639" spans="2:18" ht="19.899999999999999" customHeight="1" x14ac:dyDescent="0.2">
      <c r="B639" s="17"/>
      <c r="C639" s="2"/>
      <c r="E639" s="14"/>
      <c r="J639" s="17"/>
      <c r="K639" s="2"/>
      <c r="M639" s="3"/>
      <c r="O639" s="2"/>
      <c r="P639" s="2"/>
      <c r="Q639" s="2"/>
      <c r="R639" s="14"/>
    </row>
    <row r="640" spans="2:18" ht="19.899999999999999" customHeight="1" x14ac:dyDescent="0.2">
      <c r="B640" s="17"/>
      <c r="C640" s="2"/>
      <c r="E640" s="14"/>
      <c r="J640" s="17"/>
      <c r="K640" s="2"/>
      <c r="M640" s="3"/>
      <c r="O640" s="2"/>
      <c r="P640" s="2"/>
      <c r="Q640" s="2"/>
      <c r="R640" s="14"/>
    </row>
    <row r="641" spans="2:18" ht="19.899999999999999" customHeight="1" x14ac:dyDescent="0.2">
      <c r="B641" s="17"/>
      <c r="C641" s="2"/>
      <c r="E641" s="14"/>
      <c r="J641" s="17"/>
      <c r="K641" s="2"/>
      <c r="M641" s="3"/>
      <c r="O641" s="2"/>
      <c r="P641" s="2"/>
      <c r="Q641" s="2"/>
      <c r="R641" s="14"/>
    </row>
    <row r="642" spans="2:18" ht="19.899999999999999" customHeight="1" x14ac:dyDescent="0.2">
      <c r="B642" s="17"/>
      <c r="C642" s="2"/>
      <c r="E642" s="14"/>
      <c r="J642" s="17"/>
      <c r="K642" s="2"/>
      <c r="M642" s="3"/>
      <c r="O642" s="2"/>
      <c r="P642" s="2"/>
      <c r="Q642" s="2"/>
      <c r="R642" s="14"/>
    </row>
    <row r="643" spans="2:18" ht="19.899999999999999" customHeight="1" x14ac:dyDescent="0.2">
      <c r="B643" s="17"/>
      <c r="C643" s="2"/>
      <c r="F643" s="14"/>
      <c r="J643" s="17"/>
      <c r="K643" s="2"/>
      <c r="M643" s="3"/>
      <c r="O643" s="2"/>
      <c r="P643" s="2"/>
      <c r="Q643" s="2"/>
      <c r="R643" s="14"/>
    </row>
    <row r="644" spans="2:18" ht="19.899999999999999" customHeight="1" x14ac:dyDescent="0.2">
      <c r="B644" s="17"/>
      <c r="C644" s="2"/>
      <c r="F644" s="14"/>
      <c r="J644" s="17"/>
      <c r="K644" s="2"/>
      <c r="M644" s="3"/>
      <c r="O644" s="2"/>
      <c r="P644" s="2"/>
      <c r="Q644" s="2"/>
      <c r="R644" s="14"/>
    </row>
    <row r="645" spans="2:18" ht="19.899999999999999" customHeight="1" x14ac:dyDescent="0.2">
      <c r="B645" s="17"/>
      <c r="C645" s="2"/>
      <c r="F645" s="14"/>
      <c r="J645" s="17"/>
      <c r="K645" s="2"/>
      <c r="M645" s="3"/>
      <c r="O645" s="2"/>
      <c r="P645" s="2"/>
      <c r="Q645" s="2"/>
      <c r="R645" s="14"/>
    </row>
    <row r="646" spans="2:18" ht="19.899999999999999" customHeight="1" x14ac:dyDescent="0.2">
      <c r="B646" s="17"/>
      <c r="C646" s="2"/>
      <c r="F646" s="14"/>
      <c r="J646" s="17"/>
      <c r="K646" s="2"/>
      <c r="M646" s="3"/>
      <c r="O646" s="2"/>
      <c r="P646" s="2"/>
      <c r="Q646" s="2"/>
      <c r="R646" s="14"/>
    </row>
    <row r="647" spans="2:18" ht="19.899999999999999" customHeight="1" x14ac:dyDescent="0.2">
      <c r="B647" s="17"/>
      <c r="C647" s="2"/>
      <c r="F647" s="14"/>
      <c r="J647" s="17"/>
      <c r="K647" s="2"/>
      <c r="M647" s="3"/>
      <c r="O647" s="2"/>
      <c r="P647" s="2"/>
      <c r="Q647" s="2"/>
      <c r="R647" s="14"/>
    </row>
    <row r="648" spans="2:18" ht="19.899999999999999" customHeight="1" x14ac:dyDescent="0.2">
      <c r="B648" s="17"/>
      <c r="C648" s="2"/>
      <c r="F648" s="14"/>
      <c r="J648" s="17"/>
      <c r="K648" s="2"/>
      <c r="M648" s="3"/>
      <c r="O648" s="2"/>
      <c r="P648" s="2"/>
      <c r="Q648" s="2"/>
      <c r="R648" s="14"/>
    </row>
    <row r="649" spans="2:18" ht="19.899999999999999" customHeight="1" x14ac:dyDescent="0.2">
      <c r="B649" s="17"/>
      <c r="C649" s="2"/>
      <c r="F649" s="14"/>
      <c r="J649" s="17"/>
      <c r="K649" s="2"/>
      <c r="M649" s="3"/>
      <c r="O649" s="2"/>
      <c r="P649" s="2"/>
      <c r="Q649" s="2"/>
      <c r="R649" s="14"/>
    </row>
    <row r="650" spans="2:18" ht="19.899999999999999" customHeight="1" x14ac:dyDescent="0.2">
      <c r="B650" s="17"/>
      <c r="C650" s="2"/>
      <c r="F650" s="14"/>
      <c r="J650" s="17"/>
      <c r="K650" s="2"/>
      <c r="M650" s="3"/>
      <c r="O650" s="2"/>
      <c r="P650" s="2"/>
      <c r="Q650" s="2"/>
      <c r="R650" s="14"/>
    </row>
    <row r="651" spans="2:18" ht="19.899999999999999" customHeight="1" x14ac:dyDescent="0.2">
      <c r="B651" s="17"/>
      <c r="C651" s="2"/>
      <c r="F651" s="14"/>
      <c r="J651" s="17"/>
      <c r="K651" s="2"/>
      <c r="M651" s="3"/>
      <c r="O651" s="2"/>
      <c r="P651" s="2"/>
      <c r="Q651" s="2"/>
      <c r="R651" s="14"/>
    </row>
    <row r="652" spans="2:18" ht="19.899999999999999" customHeight="1" x14ac:dyDescent="0.2">
      <c r="B652" s="17"/>
      <c r="C652" s="2"/>
      <c r="F652" s="14"/>
      <c r="J652" s="17"/>
      <c r="K652" s="2"/>
      <c r="M652" s="3"/>
      <c r="O652" s="2"/>
      <c r="P652" s="2"/>
      <c r="Q652" s="2"/>
      <c r="R652" s="14"/>
    </row>
    <row r="653" spans="2:18" ht="19.899999999999999" customHeight="1" x14ac:dyDescent="0.2">
      <c r="B653" s="17"/>
      <c r="C653" s="2"/>
      <c r="F653" s="14"/>
      <c r="J653" s="17"/>
      <c r="K653" s="2"/>
      <c r="M653" s="3"/>
      <c r="O653" s="2"/>
      <c r="P653" s="2"/>
      <c r="Q653" s="2"/>
      <c r="R653" s="14"/>
    </row>
    <row r="654" spans="2:18" ht="19.899999999999999" customHeight="1" x14ac:dyDescent="0.2">
      <c r="B654" s="17"/>
      <c r="C654" s="2"/>
      <c r="F654" s="14"/>
      <c r="J654" s="17"/>
      <c r="K654" s="2"/>
      <c r="M654" s="3"/>
      <c r="O654" s="2"/>
      <c r="P654" s="2"/>
      <c r="Q654" s="2"/>
      <c r="R654" s="14"/>
    </row>
    <row r="655" spans="2:18" ht="19.899999999999999" customHeight="1" x14ac:dyDescent="0.2">
      <c r="B655" s="17"/>
      <c r="C655" s="2"/>
      <c r="F655" s="14"/>
      <c r="J655" s="17"/>
      <c r="K655" s="2"/>
      <c r="M655" s="3"/>
      <c r="O655" s="2"/>
      <c r="P655" s="2"/>
      <c r="Q655" s="2"/>
      <c r="R655" s="14"/>
    </row>
    <row r="656" spans="2:18" ht="19.899999999999999" customHeight="1" x14ac:dyDescent="0.2">
      <c r="B656" s="17"/>
      <c r="C656" s="2"/>
      <c r="F656" s="14"/>
      <c r="J656" s="17"/>
      <c r="K656" s="2"/>
      <c r="M656" s="3"/>
      <c r="O656" s="2"/>
      <c r="P656" s="2"/>
      <c r="Q656" s="2"/>
      <c r="R656" s="14"/>
    </row>
    <row r="657" spans="2:18" ht="19.899999999999999" customHeight="1" x14ac:dyDescent="0.2">
      <c r="B657" s="17"/>
      <c r="C657" s="2"/>
      <c r="F657" s="14"/>
      <c r="J657" s="17"/>
      <c r="K657" s="2"/>
      <c r="M657" s="3"/>
      <c r="O657" s="2"/>
      <c r="P657" s="2"/>
      <c r="Q657" s="2"/>
      <c r="R657" s="14"/>
    </row>
    <row r="658" spans="2:18" ht="19.899999999999999" customHeight="1" x14ac:dyDescent="0.2">
      <c r="B658" s="17"/>
      <c r="C658" s="2"/>
      <c r="F658" s="14"/>
      <c r="J658" s="17"/>
      <c r="K658" s="2"/>
      <c r="M658" s="3"/>
      <c r="O658" s="2"/>
      <c r="P658" s="2"/>
      <c r="Q658" s="2"/>
      <c r="R658" s="14"/>
    </row>
    <row r="659" spans="2:18" ht="19.899999999999999" customHeight="1" x14ac:dyDescent="0.2">
      <c r="B659" s="17"/>
      <c r="C659" s="2"/>
      <c r="F659" s="14"/>
      <c r="J659" s="17"/>
      <c r="K659" s="2"/>
      <c r="M659" s="3"/>
      <c r="O659" s="2"/>
      <c r="P659" s="2"/>
      <c r="Q659" s="2"/>
      <c r="R659" s="14"/>
    </row>
    <row r="660" spans="2:18" ht="19.899999999999999" customHeight="1" x14ac:dyDescent="0.2">
      <c r="B660" s="17"/>
      <c r="C660" s="2"/>
      <c r="F660" s="14"/>
      <c r="J660" s="17"/>
      <c r="K660" s="2"/>
      <c r="M660" s="3"/>
      <c r="O660" s="2"/>
      <c r="P660" s="2"/>
      <c r="Q660" s="2"/>
      <c r="R660" s="14"/>
    </row>
    <row r="661" spans="2:18" ht="19.899999999999999" customHeight="1" x14ac:dyDescent="0.2">
      <c r="B661" s="17"/>
      <c r="C661" s="2"/>
      <c r="F661" s="14"/>
      <c r="J661" s="17"/>
      <c r="K661" s="2"/>
      <c r="M661" s="3"/>
      <c r="O661" s="2"/>
      <c r="P661" s="2"/>
      <c r="Q661" s="2"/>
      <c r="R661" s="14"/>
    </row>
    <row r="662" spans="2:18" ht="19.899999999999999" customHeight="1" x14ac:dyDescent="0.2">
      <c r="B662" s="17"/>
      <c r="C662" s="2"/>
      <c r="F662" s="14"/>
      <c r="J662" s="17"/>
      <c r="K662" s="2"/>
      <c r="M662" s="3"/>
      <c r="O662" s="2"/>
      <c r="P662" s="2"/>
      <c r="Q662" s="2"/>
      <c r="R662" s="14"/>
    </row>
    <row r="663" spans="2:18" ht="19.899999999999999" customHeight="1" x14ac:dyDescent="0.2">
      <c r="B663" s="17"/>
      <c r="C663" s="2"/>
      <c r="F663" s="14"/>
      <c r="J663" s="17"/>
      <c r="K663" s="2"/>
      <c r="M663" s="3"/>
      <c r="O663" s="2"/>
      <c r="P663" s="2"/>
      <c r="Q663" s="2"/>
      <c r="R663" s="14"/>
    </row>
    <row r="664" spans="2:18" ht="19.899999999999999" customHeight="1" x14ac:dyDescent="0.2">
      <c r="B664" s="17"/>
      <c r="C664" s="2"/>
      <c r="F664" s="14"/>
      <c r="J664" s="17"/>
      <c r="K664" s="2"/>
      <c r="M664" s="3"/>
      <c r="O664" s="2"/>
      <c r="P664" s="2"/>
      <c r="Q664" s="2"/>
      <c r="R664" s="14"/>
    </row>
    <row r="665" spans="2:18" ht="19.899999999999999" customHeight="1" x14ac:dyDescent="0.2">
      <c r="B665" s="17"/>
      <c r="C665" s="2"/>
      <c r="F665" s="14"/>
      <c r="J665" s="17"/>
      <c r="K665" s="2"/>
      <c r="M665" s="3"/>
      <c r="O665" s="2"/>
      <c r="P665" s="2"/>
      <c r="Q665" s="2"/>
      <c r="R665" s="14"/>
    </row>
    <row r="666" spans="2:18" ht="19.899999999999999" customHeight="1" x14ac:dyDescent="0.2">
      <c r="B666" s="17"/>
      <c r="C666" s="2"/>
      <c r="F666" s="14"/>
      <c r="J666" s="17"/>
      <c r="K666" s="2"/>
      <c r="M666" s="3"/>
      <c r="O666" s="2"/>
      <c r="P666" s="2"/>
      <c r="Q666" s="2"/>
      <c r="R666" s="14"/>
    </row>
    <row r="667" spans="2:18" ht="19.899999999999999" customHeight="1" x14ac:dyDescent="0.2">
      <c r="B667" s="17"/>
      <c r="C667" s="2"/>
      <c r="F667" s="14"/>
      <c r="J667" s="17"/>
      <c r="K667" s="2"/>
      <c r="M667" s="3"/>
      <c r="O667" s="2"/>
      <c r="P667" s="2"/>
      <c r="Q667" s="2"/>
      <c r="R667" s="14"/>
    </row>
    <row r="668" spans="2:18" ht="19.899999999999999" customHeight="1" x14ac:dyDescent="0.2">
      <c r="B668" s="17"/>
      <c r="C668" s="2"/>
      <c r="F668" s="14"/>
      <c r="J668" s="17"/>
      <c r="K668" s="2"/>
      <c r="M668" s="3"/>
      <c r="O668" s="2"/>
      <c r="P668" s="2"/>
      <c r="Q668" s="2"/>
      <c r="R668" s="14"/>
    </row>
    <row r="669" spans="2:18" ht="19.899999999999999" customHeight="1" x14ac:dyDescent="0.2">
      <c r="B669" s="17"/>
      <c r="C669" s="2"/>
      <c r="F669" s="14"/>
      <c r="J669" s="17"/>
      <c r="K669" s="2"/>
      <c r="M669" s="3"/>
      <c r="O669" s="2"/>
      <c r="P669" s="2"/>
      <c r="Q669" s="2"/>
      <c r="R669" s="14"/>
    </row>
    <row r="670" spans="2:18" ht="19.899999999999999" customHeight="1" x14ac:dyDescent="0.2">
      <c r="B670" s="17"/>
      <c r="C670" s="2"/>
      <c r="F670" s="14"/>
      <c r="J670" s="17"/>
      <c r="K670" s="2"/>
      <c r="M670" s="3"/>
      <c r="O670" s="2"/>
      <c r="P670" s="2"/>
      <c r="Q670" s="2"/>
      <c r="R670" s="14"/>
    </row>
    <row r="671" spans="2:18" ht="19.899999999999999" customHeight="1" x14ac:dyDescent="0.2">
      <c r="B671" s="17"/>
      <c r="C671" s="2"/>
      <c r="F671" s="14"/>
      <c r="J671" s="17"/>
      <c r="K671" s="2"/>
      <c r="M671" s="3"/>
      <c r="O671" s="2"/>
      <c r="P671" s="2"/>
      <c r="Q671" s="2"/>
      <c r="R671" s="14"/>
    </row>
    <row r="672" spans="2:18" ht="19.899999999999999" customHeight="1" x14ac:dyDescent="0.2">
      <c r="B672" s="17"/>
      <c r="C672" s="2"/>
      <c r="F672" s="14"/>
      <c r="J672" s="17"/>
      <c r="K672" s="2"/>
      <c r="M672" s="3"/>
      <c r="O672" s="2"/>
      <c r="P672" s="2"/>
      <c r="Q672" s="2"/>
      <c r="R672" s="14"/>
    </row>
    <row r="673" spans="2:18" ht="19.899999999999999" customHeight="1" x14ac:dyDescent="0.2">
      <c r="B673" s="17"/>
      <c r="C673" s="2"/>
      <c r="F673" s="14"/>
      <c r="J673" s="17"/>
      <c r="K673" s="2"/>
      <c r="M673" s="3"/>
      <c r="O673" s="2"/>
      <c r="P673" s="2"/>
      <c r="Q673" s="2"/>
      <c r="R673" s="14"/>
    </row>
    <row r="674" spans="2:18" ht="19.899999999999999" customHeight="1" x14ac:dyDescent="0.2">
      <c r="B674" s="17"/>
      <c r="C674" s="2"/>
      <c r="F674" s="14"/>
      <c r="J674" s="17"/>
      <c r="K674" s="2"/>
      <c r="M674" s="3"/>
      <c r="O674" s="2"/>
      <c r="P674" s="2"/>
      <c r="Q674" s="2"/>
      <c r="R674" s="14"/>
    </row>
    <row r="675" spans="2:18" ht="19.899999999999999" customHeight="1" x14ac:dyDescent="0.2">
      <c r="B675" s="17"/>
      <c r="C675" s="2"/>
      <c r="F675" s="14"/>
      <c r="J675" s="17"/>
      <c r="K675" s="2"/>
      <c r="M675" s="3"/>
      <c r="O675" s="2"/>
      <c r="P675" s="2"/>
      <c r="Q675" s="2"/>
      <c r="R675" s="14"/>
    </row>
    <row r="676" spans="2:18" ht="19.899999999999999" customHeight="1" x14ac:dyDescent="0.2">
      <c r="B676" s="17"/>
      <c r="C676" s="2"/>
      <c r="F676" s="14"/>
      <c r="J676" s="17"/>
      <c r="K676" s="2"/>
      <c r="M676" s="3"/>
      <c r="O676" s="2"/>
      <c r="P676" s="2"/>
      <c r="Q676" s="2"/>
      <c r="R676" s="14"/>
    </row>
    <row r="677" spans="2:18" ht="19.899999999999999" customHeight="1" x14ac:dyDescent="0.2">
      <c r="B677" s="17"/>
      <c r="C677" s="2"/>
      <c r="F677" s="14"/>
      <c r="J677" s="17"/>
      <c r="K677" s="2"/>
      <c r="M677" s="3"/>
      <c r="O677" s="2"/>
      <c r="P677" s="2"/>
      <c r="Q677" s="2"/>
      <c r="R677" s="14"/>
    </row>
    <row r="678" spans="2:18" ht="19.899999999999999" customHeight="1" x14ac:dyDescent="0.2">
      <c r="B678" s="17"/>
      <c r="C678" s="2"/>
      <c r="F678" s="14"/>
      <c r="J678" s="17"/>
      <c r="K678" s="2"/>
      <c r="M678" s="3"/>
      <c r="O678" s="2"/>
      <c r="P678" s="2"/>
      <c r="Q678" s="2"/>
      <c r="R678" s="14"/>
    </row>
    <row r="679" spans="2:18" ht="19.899999999999999" customHeight="1" x14ac:dyDescent="0.2">
      <c r="B679" s="17"/>
      <c r="C679" s="2"/>
      <c r="F679" s="14"/>
      <c r="J679" s="17"/>
      <c r="K679" s="2"/>
      <c r="M679" s="3"/>
      <c r="O679" s="2"/>
      <c r="P679" s="2"/>
      <c r="Q679" s="2"/>
      <c r="R679" s="14"/>
    </row>
    <row r="680" spans="2:18" ht="19.899999999999999" customHeight="1" x14ac:dyDescent="0.2">
      <c r="B680" s="17"/>
      <c r="C680" s="2"/>
      <c r="F680" s="14"/>
      <c r="J680" s="17"/>
      <c r="K680" s="2"/>
      <c r="M680" s="3"/>
      <c r="O680" s="2"/>
      <c r="P680" s="2"/>
      <c r="Q680" s="2"/>
      <c r="R680" s="14"/>
    </row>
    <row r="681" spans="2:18" ht="19.899999999999999" customHeight="1" x14ac:dyDescent="0.2">
      <c r="B681" s="17"/>
      <c r="C681" s="2"/>
      <c r="F681" s="14"/>
      <c r="J681" s="17"/>
      <c r="K681" s="2"/>
      <c r="M681" s="3"/>
      <c r="O681" s="2"/>
      <c r="P681" s="2"/>
      <c r="Q681" s="2"/>
      <c r="R681" s="14"/>
    </row>
    <row r="682" spans="2:18" ht="19.899999999999999" customHeight="1" x14ac:dyDescent="0.2">
      <c r="B682" s="17"/>
      <c r="C682" s="2"/>
      <c r="F682" s="14"/>
      <c r="J682" s="17"/>
      <c r="K682" s="2"/>
      <c r="M682" s="3"/>
      <c r="O682" s="2"/>
      <c r="P682" s="2"/>
      <c r="Q682" s="2"/>
      <c r="R682" s="14"/>
    </row>
    <row r="683" spans="2:18" ht="19.899999999999999" customHeight="1" x14ac:dyDescent="0.2">
      <c r="B683" s="17"/>
      <c r="C683" s="2"/>
      <c r="F683" s="14"/>
      <c r="J683" s="17"/>
      <c r="K683" s="2"/>
      <c r="M683" s="3"/>
      <c r="O683" s="2"/>
      <c r="P683" s="2"/>
      <c r="Q683" s="2"/>
      <c r="R683" s="14"/>
    </row>
    <row r="684" spans="2:18" ht="19.899999999999999" customHeight="1" x14ac:dyDescent="0.2">
      <c r="B684" s="17"/>
      <c r="C684" s="2"/>
      <c r="F684" s="14"/>
      <c r="J684" s="17"/>
      <c r="K684" s="2"/>
      <c r="M684" s="3"/>
      <c r="O684" s="2"/>
      <c r="P684" s="2"/>
      <c r="Q684" s="2"/>
      <c r="R684" s="14"/>
    </row>
    <row r="685" spans="2:18" ht="19.899999999999999" customHeight="1" x14ac:dyDescent="0.2">
      <c r="B685" s="17"/>
      <c r="C685" s="2"/>
      <c r="F685" s="14"/>
      <c r="J685" s="17"/>
      <c r="K685" s="2"/>
      <c r="M685" s="3"/>
      <c r="O685" s="2"/>
      <c r="P685" s="2"/>
      <c r="Q685" s="2"/>
      <c r="R685" s="14"/>
    </row>
    <row r="686" spans="2:18" ht="19.899999999999999" customHeight="1" x14ac:dyDescent="0.2">
      <c r="B686" s="17"/>
      <c r="C686" s="2"/>
      <c r="F686" s="14"/>
      <c r="J686" s="17"/>
      <c r="K686" s="2"/>
      <c r="M686" s="3"/>
      <c r="O686" s="2"/>
      <c r="P686" s="2"/>
      <c r="Q686" s="2"/>
      <c r="R686" s="14"/>
    </row>
    <row r="687" spans="2:18" ht="19.899999999999999" customHeight="1" x14ac:dyDescent="0.2">
      <c r="B687" s="17"/>
      <c r="C687" s="2"/>
      <c r="F687" s="14"/>
      <c r="J687" s="17"/>
      <c r="K687" s="2"/>
      <c r="M687" s="3"/>
      <c r="O687" s="2"/>
      <c r="P687" s="2"/>
      <c r="Q687" s="2"/>
      <c r="R687" s="14"/>
    </row>
    <row r="688" spans="2:18" ht="19.899999999999999" customHeight="1" x14ac:dyDescent="0.2">
      <c r="B688" s="17"/>
      <c r="C688" s="2"/>
      <c r="F688" s="14"/>
      <c r="J688" s="17"/>
      <c r="K688" s="2"/>
      <c r="M688" s="3"/>
      <c r="O688" s="2"/>
      <c r="P688" s="2"/>
      <c r="Q688" s="2"/>
      <c r="R688" s="14"/>
    </row>
    <row r="689" spans="2:18" ht="19.899999999999999" customHeight="1" x14ac:dyDescent="0.2">
      <c r="B689" s="17"/>
      <c r="C689" s="2"/>
      <c r="F689" s="14"/>
      <c r="J689" s="17"/>
      <c r="K689" s="2"/>
      <c r="M689" s="3"/>
      <c r="O689" s="2"/>
      <c r="P689" s="2"/>
      <c r="Q689" s="2"/>
      <c r="R689" s="14"/>
    </row>
    <row r="690" spans="2:18" ht="19.899999999999999" customHeight="1" x14ac:dyDescent="0.2">
      <c r="B690" s="17"/>
      <c r="C690" s="2"/>
      <c r="F690" s="14"/>
      <c r="J690" s="17"/>
      <c r="K690" s="2"/>
      <c r="M690" s="3"/>
      <c r="O690" s="2"/>
      <c r="P690" s="2"/>
      <c r="Q690" s="2"/>
      <c r="R690" s="14"/>
    </row>
    <row r="691" spans="2:18" ht="19.899999999999999" customHeight="1" x14ac:dyDescent="0.2">
      <c r="B691" s="17"/>
      <c r="C691" s="2"/>
      <c r="F691" s="14"/>
      <c r="J691" s="17"/>
      <c r="K691" s="2"/>
      <c r="M691" s="3"/>
      <c r="O691" s="2"/>
      <c r="P691" s="2"/>
      <c r="Q691" s="2"/>
      <c r="R691" s="14"/>
    </row>
    <row r="692" spans="2:18" ht="19.899999999999999" customHeight="1" x14ac:dyDescent="0.2">
      <c r="B692" s="17"/>
      <c r="C692" s="2"/>
      <c r="F692" s="14"/>
      <c r="J692" s="17"/>
      <c r="K692" s="2"/>
      <c r="M692" s="3"/>
      <c r="O692" s="2"/>
      <c r="P692" s="2"/>
      <c r="Q692" s="2"/>
      <c r="R692" s="14"/>
    </row>
    <row r="693" spans="2:18" ht="19.899999999999999" customHeight="1" x14ac:dyDescent="0.2">
      <c r="B693" s="17"/>
      <c r="C693" s="2"/>
      <c r="F693" s="14"/>
      <c r="J693" s="17"/>
      <c r="K693" s="2"/>
      <c r="M693" s="3"/>
      <c r="O693" s="2"/>
      <c r="P693" s="2"/>
      <c r="Q693" s="2"/>
      <c r="R693" s="14"/>
    </row>
    <row r="694" spans="2:18" ht="19.899999999999999" customHeight="1" x14ac:dyDescent="0.2">
      <c r="B694" s="17"/>
      <c r="C694" s="2"/>
      <c r="F694" s="14"/>
      <c r="J694" s="17"/>
      <c r="K694" s="2"/>
      <c r="M694" s="3"/>
      <c r="O694" s="2"/>
      <c r="P694" s="2"/>
      <c r="Q694" s="2"/>
      <c r="R694" s="14"/>
    </row>
    <row r="695" spans="2:18" ht="19.899999999999999" customHeight="1" x14ac:dyDescent="0.2">
      <c r="B695" s="17"/>
      <c r="C695" s="2"/>
      <c r="F695" s="14"/>
      <c r="J695" s="17"/>
      <c r="K695" s="2"/>
      <c r="M695" s="3"/>
      <c r="O695" s="2"/>
      <c r="P695" s="2"/>
      <c r="Q695" s="2"/>
      <c r="R695" s="14"/>
    </row>
    <row r="696" spans="2:18" ht="19.899999999999999" customHeight="1" x14ac:dyDescent="0.2">
      <c r="B696" s="17"/>
      <c r="C696" s="2"/>
      <c r="F696" s="14"/>
      <c r="J696" s="17"/>
      <c r="K696" s="2"/>
      <c r="M696" s="3"/>
      <c r="O696" s="2"/>
      <c r="P696" s="2"/>
      <c r="Q696" s="2"/>
      <c r="R696" s="14"/>
    </row>
    <row r="697" spans="2:18" ht="19.899999999999999" customHeight="1" x14ac:dyDescent="0.2">
      <c r="B697" s="17"/>
      <c r="C697" s="2"/>
      <c r="F697" s="14"/>
      <c r="J697" s="17"/>
      <c r="K697" s="2"/>
      <c r="M697" s="3"/>
      <c r="O697" s="2"/>
      <c r="P697" s="2"/>
      <c r="Q697" s="2"/>
      <c r="R697" s="14"/>
    </row>
    <row r="698" spans="2:18" ht="19.899999999999999" customHeight="1" x14ac:dyDescent="0.2">
      <c r="B698" s="17"/>
      <c r="C698" s="2"/>
      <c r="F698" s="14"/>
      <c r="J698" s="17"/>
      <c r="K698" s="2"/>
      <c r="M698" s="3"/>
      <c r="O698" s="2"/>
      <c r="P698" s="2"/>
      <c r="Q698" s="2"/>
      <c r="R698" s="14"/>
    </row>
    <row r="699" spans="2:18" ht="19.899999999999999" customHeight="1" x14ac:dyDescent="0.2">
      <c r="B699" s="17"/>
      <c r="C699" s="2"/>
      <c r="F699" s="14"/>
      <c r="J699" s="17"/>
      <c r="K699" s="2"/>
      <c r="M699" s="3"/>
      <c r="O699" s="2"/>
      <c r="P699" s="2"/>
      <c r="Q699" s="2"/>
      <c r="R699" s="14"/>
    </row>
    <row r="700" spans="2:18" ht="19.899999999999999" customHeight="1" x14ac:dyDescent="0.2">
      <c r="B700" s="17"/>
      <c r="C700" s="2"/>
      <c r="F700" s="14"/>
      <c r="J700" s="17"/>
      <c r="K700" s="2"/>
      <c r="M700" s="3"/>
      <c r="O700" s="2"/>
      <c r="P700" s="2"/>
      <c r="Q700" s="2"/>
      <c r="R700" s="14"/>
    </row>
    <row r="701" spans="2:18" ht="19.899999999999999" customHeight="1" x14ac:dyDescent="0.2">
      <c r="B701" s="17"/>
      <c r="C701" s="2"/>
      <c r="F701" s="14"/>
      <c r="J701" s="17"/>
      <c r="K701" s="2"/>
      <c r="M701" s="3"/>
      <c r="O701" s="2"/>
      <c r="P701" s="2"/>
      <c r="Q701" s="2"/>
      <c r="R701" s="14"/>
    </row>
    <row r="702" spans="2:18" ht="19.899999999999999" customHeight="1" x14ac:dyDescent="0.2">
      <c r="B702" s="17"/>
      <c r="C702" s="2"/>
      <c r="F702" s="14"/>
      <c r="J702" s="17"/>
      <c r="K702" s="2"/>
      <c r="M702" s="3"/>
      <c r="O702" s="2"/>
      <c r="P702" s="2"/>
      <c r="Q702" s="2"/>
      <c r="R702" s="14"/>
    </row>
    <row r="703" spans="2:18" ht="19.899999999999999" customHeight="1" x14ac:dyDescent="0.2">
      <c r="B703" s="17"/>
      <c r="C703" s="2"/>
      <c r="F703" s="14"/>
      <c r="J703" s="17"/>
      <c r="K703" s="2"/>
      <c r="M703" s="3"/>
      <c r="O703" s="2"/>
      <c r="P703" s="2"/>
      <c r="Q703" s="2"/>
      <c r="R703" s="14"/>
    </row>
    <row r="704" spans="2:18" ht="19.899999999999999" customHeight="1" x14ac:dyDescent="0.2">
      <c r="B704" s="17"/>
      <c r="C704" s="2"/>
      <c r="F704" s="14"/>
      <c r="J704" s="17"/>
      <c r="K704" s="2"/>
      <c r="M704" s="3"/>
      <c r="O704" s="2"/>
      <c r="P704" s="2"/>
      <c r="Q704" s="2"/>
      <c r="R704" s="14"/>
    </row>
    <row r="705" spans="2:18" ht="19.899999999999999" customHeight="1" x14ac:dyDescent="0.2">
      <c r="B705" s="17"/>
      <c r="C705" s="2"/>
      <c r="F705" s="14"/>
      <c r="J705" s="17"/>
      <c r="K705" s="2"/>
      <c r="M705" s="3"/>
      <c r="O705" s="2"/>
      <c r="P705" s="2"/>
      <c r="Q705" s="2"/>
      <c r="R705" s="14"/>
    </row>
    <row r="706" spans="2:18" ht="19.899999999999999" customHeight="1" x14ac:dyDescent="0.2">
      <c r="B706" s="17"/>
      <c r="C706" s="2"/>
      <c r="F706" s="14"/>
      <c r="J706" s="17"/>
      <c r="K706" s="2"/>
      <c r="M706" s="3"/>
      <c r="O706" s="2"/>
      <c r="P706" s="2"/>
      <c r="Q706" s="2"/>
      <c r="R706" s="14"/>
    </row>
    <row r="707" spans="2:18" ht="19.899999999999999" customHeight="1" x14ac:dyDescent="0.2">
      <c r="B707" s="17"/>
      <c r="C707" s="2"/>
      <c r="F707" s="14"/>
      <c r="J707" s="17"/>
      <c r="K707" s="2"/>
      <c r="M707" s="3"/>
      <c r="O707" s="2"/>
      <c r="P707" s="2"/>
      <c r="Q707" s="2"/>
      <c r="R707" s="14"/>
    </row>
    <row r="708" spans="2:18" ht="19.899999999999999" customHeight="1" x14ac:dyDescent="0.2">
      <c r="B708" s="17"/>
      <c r="C708" s="2"/>
      <c r="F708" s="14"/>
      <c r="J708" s="17"/>
      <c r="K708" s="2"/>
      <c r="M708" s="3"/>
      <c r="O708" s="2"/>
      <c r="P708" s="2"/>
      <c r="Q708" s="2"/>
      <c r="R708" s="14"/>
    </row>
    <row r="709" spans="2:18" ht="19.899999999999999" customHeight="1" x14ac:dyDescent="0.2">
      <c r="B709" s="17"/>
      <c r="C709" s="2"/>
      <c r="F709" s="14"/>
      <c r="J709" s="17"/>
      <c r="K709" s="2"/>
      <c r="M709" s="3"/>
      <c r="O709" s="2"/>
      <c r="P709" s="2"/>
      <c r="Q709" s="2"/>
      <c r="R709" s="14"/>
    </row>
    <row r="710" spans="2:18" ht="19.899999999999999" customHeight="1" x14ac:dyDescent="0.2">
      <c r="B710" s="17"/>
      <c r="C710" s="2"/>
      <c r="F710" s="14"/>
      <c r="J710" s="17"/>
      <c r="K710" s="2"/>
      <c r="M710" s="3"/>
      <c r="O710" s="2"/>
      <c r="P710" s="2"/>
      <c r="Q710" s="2"/>
      <c r="R710" s="14"/>
    </row>
    <row r="711" spans="2:18" ht="19.899999999999999" customHeight="1" x14ac:dyDescent="0.2">
      <c r="B711" s="17"/>
      <c r="C711" s="2"/>
      <c r="F711" s="14"/>
      <c r="J711" s="17"/>
      <c r="K711" s="2"/>
      <c r="M711" s="3"/>
      <c r="O711" s="2"/>
      <c r="P711" s="2"/>
      <c r="Q711" s="2"/>
      <c r="R711" s="14"/>
    </row>
    <row r="712" spans="2:18" ht="19.899999999999999" customHeight="1" x14ac:dyDescent="0.2">
      <c r="B712" s="17"/>
      <c r="C712" s="2"/>
      <c r="F712" s="14"/>
      <c r="J712" s="17"/>
      <c r="K712" s="2"/>
      <c r="M712" s="3"/>
      <c r="O712" s="2"/>
      <c r="P712" s="2"/>
      <c r="Q712" s="2"/>
      <c r="R712" s="14"/>
    </row>
    <row r="713" spans="2:18" ht="19.899999999999999" customHeight="1" x14ac:dyDescent="0.2">
      <c r="B713" s="17"/>
      <c r="C713" s="2"/>
      <c r="F713" s="14"/>
      <c r="J713" s="17"/>
      <c r="K713" s="2"/>
      <c r="M713" s="3"/>
      <c r="O713" s="2"/>
      <c r="P713" s="2"/>
      <c r="Q713" s="2"/>
      <c r="R713" s="14"/>
    </row>
    <row r="714" spans="2:18" ht="19.899999999999999" customHeight="1" x14ac:dyDescent="0.2">
      <c r="B714" s="17"/>
      <c r="C714" s="2"/>
      <c r="F714" s="14"/>
      <c r="J714" s="17"/>
      <c r="K714" s="2"/>
      <c r="M714" s="3"/>
      <c r="O714" s="2"/>
      <c r="P714" s="2"/>
      <c r="Q714" s="2"/>
      <c r="R714" s="14"/>
    </row>
    <row r="715" spans="2:18" ht="19.899999999999999" customHeight="1" x14ac:dyDescent="0.2">
      <c r="B715" s="17"/>
      <c r="C715" s="2"/>
      <c r="F715" s="14"/>
      <c r="J715" s="17"/>
      <c r="K715" s="2"/>
      <c r="M715" s="3"/>
      <c r="O715" s="2"/>
      <c r="P715" s="2"/>
      <c r="Q715" s="2"/>
      <c r="R715" s="14"/>
    </row>
    <row r="716" spans="2:18" ht="19.899999999999999" customHeight="1" x14ac:dyDescent="0.2">
      <c r="B716" s="17"/>
      <c r="C716" s="2"/>
      <c r="F716" s="14"/>
      <c r="J716" s="17"/>
      <c r="K716" s="2"/>
      <c r="M716" s="3"/>
      <c r="O716" s="2"/>
      <c r="P716" s="2"/>
      <c r="Q716" s="2"/>
      <c r="R716" s="14"/>
    </row>
    <row r="717" spans="2:18" ht="19.899999999999999" customHeight="1" x14ac:dyDescent="0.2">
      <c r="B717" s="17"/>
      <c r="C717" s="2"/>
      <c r="F717" s="14"/>
      <c r="J717" s="17"/>
      <c r="K717" s="2"/>
      <c r="M717" s="3"/>
      <c r="O717" s="2"/>
      <c r="P717" s="2"/>
      <c r="Q717" s="2"/>
      <c r="R717" s="14"/>
    </row>
    <row r="718" spans="2:18" ht="19.899999999999999" customHeight="1" x14ac:dyDescent="0.2">
      <c r="B718" s="17"/>
      <c r="C718" s="2"/>
      <c r="F718" s="14"/>
      <c r="J718" s="17"/>
      <c r="K718" s="2"/>
      <c r="M718" s="3"/>
      <c r="O718" s="2"/>
      <c r="P718" s="2"/>
      <c r="Q718" s="2"/>
      <c r="R718" s="14"/>
    </row>
    <row r="719" spans="2:18" ht="19.899999999999999" customHeight="1" x14ac:dyDescent="0.2">
      <c r="B719" s="17"/>
      <c r="C719" s="2"/>
      <c r="F719" s="14"/>
      <c r="J719" s="17"/>
      <c r="K719" s="2"/>
      <c r="M719" s="3"/>
      <c r="O719" s="2"/>
      <c r="P719" s="2"/>
      <c r="Q719" s="2"/>
      <c r="R719" s="14"/>
    </row>
    <row r="720" spans="2:18" ht="19.899999999999999" customHeight="1" x14ac:dyDescent="0.2">
      <c r="B720" s="17"/>
      <c r="C720" s="2"/>
      <c r="F720" s="14"/>
      <c r="J720" s="17"/>
      <c r="K720" s="2"/>
      <c r="M720" s="3"/>
      <c r="O720" s="2"/>
      <c r="P720" s="2"/>
      <c r="Q720" s="2"/>
      <c r="R720" s="14"/>
    </row>
    <row r="721" spans="2:18" ht="19.899999999999999" customHeight="1" x14ac:dyDescent="0.2">
      <c r="B721" s="17"/>
      <c r="C721" s="2"/>
      <c r="F721" s="14"/>
      <c r="J721" s="17"/>
      <c r="K721" s="2"/>
      <c r="M721" s="3"/>
      <c r="O721" s="2"/>
      <c r="P721" s="2"/>
      <c r="Q721" s="2"/>
      <c r="R721" s="14"/>
    </row>
    <row r="722" spans="2:18" ht="19.899999999999999" customHeight="1" x14ac:dyDescent="0.2">
      <c r="B722" s="17"/>
      <c r="C722" s="2"/>
      <c r="F722" s="14"/>
      <c r="J722" s="17"/>
      <c r="K722" s="2"/>
      <c r="M722" s="3"/>
      <c r="O722" s="2"/>
      <c r="P722" s="2"/>
      <c r="Q722" s="2"/>
      <c r="R722" s="14"/>
    </row>
    <row r="723" spans="2:18" ht="19.899999999999999" customHeight="1" x14ac:dyDescent="0.2">
      <c r="B723" s="17"/>
      <c r="C723" s="2"/>
      <c r="F723" s="14"/>
      <c r="J723" s="17"/>
      <c r="K723" s="2"/>
      <c r="M723" s="3"/>
      <c r="O723" s="2"/>
      <c r="P723" s="2"/>
      <c r="Q723" s="2"/>
      <c r="R723" s="14"/>
    </row>
    <row r="724" spans="2:18" ht="19.899999999999999" customHeight="1" x14ac:dyDescent="0.2">
      <c r="B724" s="17"/>
      <c r="C724" s="2"/>
      <c r="F724" s="14"/>
      <c r="J724" s="4"/>
      <c r="K724" s="2"/>
      <c r="M724" s="3"/>
      <c r="O724" s="2"/>
      <c r="P724" s="2"/>
      <c r="Q724" s="2"/>
      <c r="R724" s="14"/>
    </row>
    <row r="725" spans="2:18" ht="19.899999999999999" customHeight="1" x14ac:dyDescent="0.2">
      <c r="B725" s="17"/>
      <c r="C725" s="2"/>
      <c r="F725" s="14"/>
      <c r="J725" s="4"/>
      <c r="K725" s="2"/>
      <c r="M725" s="3"/>
      <c r="O725" s="2"/>
      <c r="P725" s="2"/>
      <c r="Q725" s="2"/>
      <c r="R725" s="14"/>
    </row>
    <row r="726" spans="2:18" ht="19.899999999999999" customHeight="1" x14ac:dyDescent="0.2">
      <c r="B726" s="17"/>
      <c r="C726" s="2"/>
      <c r="F726" s="14"/>
      <c r="J726" s="4"/>
      <c r="K726" s="2"/>
      <c r="M726" s="3"/>
      <c r="O726" s="2"/>
      <c r="P726" s="2"/>
      <c r="Q726" s="2"/>
      <c r="R726" s="14"/>
    </row>
    <row r="727" spans="2:18" ht="19.899999999999999" customHeight="1" x14ac:dyDescent="0.2">
      <c r="B727" s="17"/>
      <c r="C727" s="2"/>
      <c r="F727" s="14"/>
      <c r="J727" s="4"/>
      <c r="K727" s="2"/>
      <c r="M727" s="3"/>
      <c r="O727" s="2"/>
      <c r="P727" s="2"/>
      <c r="Q727" s="2"/>
      <c r="R727" s="14"/>
    </row>
    <row r="728" spans="2:18" ht="19.899999999999999" customHeight="1" x14ac:dyDescent="0.2">
      <c r="B728" s="17"/>
      <c r="C728" s="2"/>
      <c r="F728" s="14"/>
      <c r="J728" s="4"/>
      <c r="K728" s="2"/>
      <c r="M728" s="3"/>
      <c r="O728" s="2"/>
      <c r="P728" s="2"/>
      <c r="Q728" s="2"/>
      <c r="R728" s="14"/>
    </row>
    <row r="729" spans="2:18" ht="19.899999999999999" customHeight="1" x14ac:dyDescent="0.2">
      <c r="B729" s="17"/>
      <c r="C729" s="2"/>
      <c r="F729" s="14"/>
      <c r="J729" s="4"/>
      <c r="K729" s="2"/>
      <c r="M729" s="3"/>
      <c r="O729" s="2"/>
      <c r="P729" s="2"/>
      <c r="Q729" s="2"/>
      <c r="R729" s="14"/>
    </row>
    <row r="730" spans="2:18" ht="19.899999999999999" customHeight="1" x14ac:dyDescent="0.2">
      <c r="B730" s="17"/>
      <c r="C730" s="2"/>
      <c r="F730" s="14"/>
      <c r="J730" s="4"/>
      <c r="K730" s="2"/>
      <c r="M730" s="3"/>
      <c r="O730" s="2"/>
      <c r="P730" s="2"/>
      <c r="Q730" s="2"/>
      <c r="R730" s="14"/>
    </row>
    <row r="731" spans="2:18" ht="19.899999999999999" customHeight="1" x14ac:dyDescent="0.2">
      <c r="B731" s="17"/>
      <c r="C731" s="2"/>
      <c r="F731" s="14"/>
      <c r="J731" s="4"/>
      <c r="K731" s="2"/>
      <c r="M731" s="3"/>
      <c r="O731" s="2"/>
      <c r="P731" s="2"/>
      <c r="Q731" s="2"/>
      <c r="R731" s="14"/>
    </row>
    <row r="732" spans="2:18" ht="19.899999999999999" customHeight="1" x14ac:dyDescent="0.2">
      <c r="B732" s="17"/>
      <c r="C732" s="2"/>
      <c r="F732" s="14"/>
      <c r="J732" s="4"/>
      <c r="K732" s="2"/>
      <c r="M732" s="3"/>
      <c r="O732" s="2"/>
      <c r="P732" s="2"/>
      <c r="Q732" s="2"/>
      <c r="R732" s="14"/>
    </row>
    <row r="733" spans="2:18" ht="19.899999999999999" customHeight="1" x14ac:dyDescent="0.2">
      <c r="B733" s="17"/>
      <c r="C733" s="2"/>
      <c r="F733" s="14"/>
      <c r="J733" s="4"/>
      <c r="K733" s="2"/>
      <c r="M733" s="3"/>
      <c r="O733" s="2"/>
      <c r="P733" s="2"/>
      <c r="Q733" s="2"/>
      <c r="R733" s="14"/>
    </row>
    <row r="734" spans="2:18" ht="19.899999999999999" customHeight="1" x14ac:dyDescent="0.2">
      <c r="B734" s="17"/>
      <c r="C734" s="2"/>
      <c r="F734" s="14"/>
      <c r="J734" s="4"/>
      <c r="K734" s="2"/>
      <c r="M734" s="3"/>
      <c r="O734" s="2"/>
      <c r="P734" s="2"/>
      <c r="Q734" s="2"/>
      <c r="R734" s="14"/>
    </row>
    <row r="735" spans="2:18" ht="19.899999999999999" customHeight="1" x14ac:dyDescent="0.2">
      <c r="B735" s="17"/>
      <c r="C735" s="2"/>
      <c r="F735" s="14"/>
      <c r="J735" s="4"/>
      <c r="K735" s="2"/>
      <c r="M735" s="3"/>
      <c r="O735" s="2"/>
      <c r="P735" s="2"/>
      <c r="Q735" s="2"/>
      <c r="R735" s="14"/>
    </row>
    <row r="736" spans="2:18" ht="19.899999999999999" customHeight="1" x14ac:dyDescent="0.2">
      <c r="B736" s="17"/>
      <c r="C736" s="2"/>
      <c r="F736" s="14"/>
      <c r="J736" s="4"/>
      <c r="K736" s="2"/>
      <c r="M736" s="3"/>
      <c r="O736" s="2"/>
      <c r="P736" s="2"/>
      <c r="Q736" s="2"/>
      <c r="R736" s="14"/>
    </row>
    <row r="737" spans="2:18" ht="19.899999999999999" customHeight="1" x14ac:dyDescent="0.2">
      <c r="B737" s="17"/>
      <c r="C737" s="2"/>
      <c r="F737" s="14"/>
      <c r="J737" s="4"/>
      <c r="K737" s="2"/>
      <c r="M737" s="3"/>
      <c r="O737" s="2"/>
      <c r="P737" s="2"/>
      <c r="Q737" s="2"/>
      <c r="R737" s="14"/>
    </row>
    <row r="738" spans="2:18" ht="19.899999999999999" customHeight="1" x14ac:dyDescent="0.2">
      <c r="B738" s="17"/>
      <c r="C738" s="2"/>
      <c r="F738" s="14"/>
      <c r="J738" s="4"/>
      <c r="K738" s="2"/>
      <c r="M738" s="3"/>
      <c r="O738" s="2"/>
      <c r="P738" s="2"/>
      <c r="Q738" s="2"/>
      <c r="R738" s="14"/>
    </row>
    <row r="739" spans="2:18" ht="19.899999999999999" customHeight="1" x14ac:dyDescent="0.2">
      <c r="B739" s="17"/>
      <c r="C739" s="2"/>
      <c r="F739" s="14"/>
      <c r="J739" s="4"/>
      <c r="K739" s="2"/>
      <c r="M739" s="3"/>
      <c r="O739" s="2"/>
      <c r="P739" s="2"/>
      <c r="Q739" s="2"/>
      <c r="R739" s="14"/>
    </row>
    <row r="740" spans="2:18" ht="19.899999999999999" customHeight="1" x14ac:dyDescent="0.2">
      <c r="B740" s="17"/>
      <c r="C740" s="2"/>
      <c r="F740" s="14"/>
      <c r="J740" s="4"/>
      <c r="K740" s="2"/>
      <c r="M740" s="3"/>
      <c r="O740" s="2"/>
      <c r="P740" s="2"/>
      <c r="Q740" s="2"/>
      <c r="R740" s="14"/>
    </row>
    <row r="741" spans="2:18" ht="19.899999999999999" customHeight="1" x14ac:dyDescent="0.2">
      <c r="B741" s="17"/>
      <c r="C741" s="2"/>
      <c r="F741" s="14"/>
      <c r="J741" s="4"/>
      <c r="K741" s="2"/>
      <c r="M741" s="3"/>
      <c r="O741" s="2"/>
      <c r="P741" s="2"/>
      <c r="Q741" s="2"/>
      <c r="R741" s="14"/>
    </row>
    <row r="742" spans="2:18" ht="19.899999999999999" customHeight="1" x14ac:dyDescent="0.2">
      <c r="B742" s="4"/>
      <c r="C742" s="2"/>
      <c r="F742" s="14"/>
      <c r="J742" s="4"/>
      <c r="K742" s="2"/>
      <c r="M742" s="3"/>
      <c r="O742" s="2"/>
      <c r="P742" s="2"/>
      <c r="Q742" s="2"/>
      <c r="R742" s="14"/>
    </row>
    <row r="743" spans="2:18" ht="19.899999999999999" customHeight="1" x14ac:dyDescent="0.2">
      <c r="B743" s="4"/>
      <c r="C743" s="2"/>
      <c r="F743" s="14"/>
      <c r="J743" s="4"/>
      <c r="K743" s="2"/>
      <c r="M743" s="3"/>
      <c r="O743" s="2"/>
      <c r="P743" s="2"/>
      <c r="Q743" s="2"/>
      <c r="R743" s="14"/>
    </row>
    <row r="744" spans="2:18" ht="19.899999999999999" customHeight="1" x14ac:dyDescent="0.2">
      <c r="B744" s="4"/>
      <c r="C744" s="2"/>
      <c r="F744" s="14"/>
      <c r="J744" s="4"/>
      <c r="K744" s="2"/>
      <c r="M744" s="3"/>
      <c r="O744" s="2"/>
      <c r="P744" s="2"/>
      <c r="Q744" s="2"/>
      <c r="R744" s="14"/>
    </row>
    <row r="745" spans="2:18" ht="19.899999999999999" customHeight="1" x14ac:dyDescent="0.2">
      <c r="B745" s="4"/>
      <c r="C745" s="2"/>
      <c r="F745" s="14"/>
      <c r="J745" s="4"/>
      <c r="K745" s="2"/>
      <c r="M745" s="3"/>
      <c r="O745" s="2"/>
      <c r="P745" s="2"/>
      <c r="Q745" s="2"/>
      <c r="R745" s="14"/>
    </row>
    <row r="746" spans="2:18" ht="19.899999999999999" customHeight="1" x14ac:dyDescent="0.2">
      <c r="B746" s="4"/>
      <c r="C746" s="2"/>
      <c r="F746" s="14"/>
      <c r="J746" s="4"/>
      <c r="K746" s="2"/>
      <c r="M746" s="3"/>
      <c r="O746" s="2"/>
      <c r="P746" s="2"/>
      <c r="Q746" s="2"/>
      <c r="R746" s="14"/>
    </row>
    <row r="747" spans="2:18" ht="19.899999999999999" customHeight="1" x14ac:dyDescent="0.2">
      <c r="B747" s="4"/>
      <c r="C747" s="2"/>
      <c r="F747" s="14"/>
      <c r="J747" s="4"/>
      <c r="K747" s="2"/>
      <c r="M747" s="3"/>
      <c r="O747" s="2"/>
      <c r="P747" s="2"/>
      <c r="Q747" s="2"/>
      <c r="R747" s="14"/>
    </row>
    <row r="748" spans="2:18" ht="19.899999999999999" customHeight="1" x14ac:dyDescent="0.2">
      <c r="B748" s="4"/>
      <c r="C748" s="2"/>
      <c r="F748" s="14"/>
      <c r="J748" s="4"/>
      <c r="K748" s="2"/>
      <c r="M748" s="3"/>
      <c r="O748" s="2"/>
      <c r="P748" s="2"/>
      <c r="Q748" s="2"/>
      <c r="R748" s="14"/>
    </row>
    <row r="749" spans="2:18" ht="19.899999999999999" customHeight="1" x14ac:dyDescent="0.2">
      <c r="B749" s="4"/>
      <c r="C749" s="2"/>
      <c r="F749" s="14"/>
      <c r="J749" s="4"/>
      <c r="K749" s="2"/>
      <c r="M749" s="3"/>
      <c r="O749" s="2"/>
      <c r="P749" s="2"/>
      <c r="Q749" s="2"/>
      <c r="R749" s="14"/>
    </row>
    <row r="750" spans="2:18" ht="19.899999999999999" customHeight="1" x14ac:dyDescent="0.2">
      <c r="B750" s="4"/>
      <c r="C750" s="2"/>
      <c r="F750" s="14"/>
      <c r="J750" s="4"/>
      <c r="K750" s="2"/>
      <c r="M750" s="3"/>
      <c r="O750" s="2"/>
      <c r="P750" s="2"/>
      <c r="Q750" s="2"/>
      <c r="R750" s="14"/>
    </row>
    <row r="751" spans="2:18" ht="19.899999999999999" customHeight="1" x14ac:dyDescent="0.2">
      <c r="B751" s="4"/>
      <c r="C751" s="2"/>
      <c r="F751" s="14"/>
      <c r="J751" s="4"/>
      <c r="K751" s="2"/>
      <c r="M751" s="3"/>
      <c r="O751" s="2"/>
      <c r="P751" s="2"/>
      <c r="Q751" s="2"/>
      <c r="R751" s="14"/>
    </row>
    <row r="752" spans="2:18" ht="19.899999999999999" customHeight="1" x14ac:dyDescent="0.2">
      <c r="B752" s="4"/>
      <c r="C752" s="2"/>
      <c r="F752" s="14"/>
      <c r="J752" s="4"/>
      <c r="K752" s="2"/>
      <c r="M752" s="3"/>
      <c r="O752" s="2"/>
      <c r="P752" s="2"/>
      <c r="Q752" s="2"/>
      <c r="R752" s="14"/>
    </row>
    <row r="753" spans="2:18" ht="19.899999999999999" customHeight="1" x14ac:dyDescent="0.2">
      <c r="B753" s="4"/>
      <c r="C753" s="2"/>
      <c r="F753" s="14"/>
      <c r="J753" s="4"/>
      <c r="K753" s="2"/>
      <c r="M753" s="3"/>
      <c r="O753" s="2"/>
      <c r="P753" s="2"/>
      <c r="Q753" s="2"/>
      <c r="R753" s="14"/>
    </row>
    <row r="754" spans="2:18" ht="19.899999999999999" customHeight="1" x14ac:dyDescent="0.2">
      <c r="B754" s="4"/>
      <c r="C754" s="2"/>
      <c r="F754" s="14"/>
      <c r="J754" s="4"/>
      <c r="K754" s="2"/>
      <c r="M754" s="3"/>
      <c r="O754" s="2"/>
      <c r="P754" s="2"/>
      <c r="Q754" s="2"/>
      <c r="R754" s="14"/>
    </row>
    <row r="755" spans="2:18" ht="19.899999999999999" customHeight="1" x14ac:dyDescent="0.2">
      <c r="B755" s="4"/>
      <c r="C755" s="2"/>
      <c r="F755" s="14"/>
      <c r="J755" s="4"/>
      <c r="K755" s="2"/>
      <c r="M755" s="3"/>
      <c r="O755" s="2"/>
      <c r="P755" s="2"/>
      <c r="Q755" s="2"/>
      <c r="R755" s="14"/>
    </row>
    <row r="756" spans="2:18" ht="19.899999999999999" customHeight="1" x14ac:dyDescent="0.2">
      <c r="B756" s="4"/>
      <c r="C756" s="2"/>
      <c r="F756" s="14"/>
      <c r="J756" s="4"/>
      <c r="K756" s="2"/>
      <c r="M756" s="3"/>
      <c r="O756" s="2"/>
      <c r="P756" s="2"/>
      <c r="Q756" s="2"/>
      <c r="R756" s="14"/>
    </row>
    <row r="757" spans="2:18" ht="19.899999999999999" customHeight="1" x14ac:dyDescent="0.2">
      <c r="B757" s="4"/>
      <c r="C757" s="2"/>
      <c r="F757" s="14"/>
      <c r="J757" s="4"/>
      <c r="K757" s="2"/>
      <c r="M757" s="3"/>
      <c r="O757" s="2"/>
      <c r="P757" s="2"/>
      <c r="Q757" s="2"/>
      <c r="R757" s="14"/>
    </row>
    <row r="758" spans="2:18" ht="19.899999999999999" customHeight="1" x14ac:dyDescent="0.2">
      <c r="B758" s="4"/>
      <c r="C758" s="2"/>
      <c r="F758" s="14"/>
      <c r="J758" s="4"/>
      <c r="K758" s="2"/>
      <c r="M758" s="3"/>
      <c r="O758" s="2"/>
      <c r="P758" s="2"/>
      <c r="Q758" s="2"/>
      <c r="R758" s="14"/>
    </row>
    <row r="759" spans="2:18" ht="19.899999999999999" customHeight="1" x14ac:dyDescent="0.2">
      <c r="B759" s="4"/>
      <c r="C759" s="2"/>
      <c r="F759" s="14"/>
      <c r="J759" s="4"/>
      <c r="K759" s="2"/>
      <c r="M759" s="3"/>
      <c r="O759" s="2"/>
      <c r="P759" s="2"/>
      <c r="Q759" s="2"/>
      <c r="R759" s="14"/>
    </row>
    <row r="760" spans="2:18" ht="19.899999999999999" customHeight="1" x14ac:dyDescent="0.2">
      <c r="B760" s="4"/>
      <c r="C760" s="2"/>
      <c r="F760" s="14"/>
      <c r="J760" s="4"/>
      <c r="K760" s="2"/>
      <c r="M760" s="3"/>
      <c r="O760" s="2"/>
      <c r="P760" s="2"/>
      <c r="Q760" s="2"/>
      <c r="R760" s="14"/>
    </row>
    <row r="761" spans="2:18" ht="19.899999999999999" customHeight="1" x14ac:dyDescent="0.2">
      <c r="B761" s="4"/>
      <c r="C761" s="2"/>
      <c r="F761" s="14"/>
      <c r="J761" s="4"/>
      <c r="K761" s="2"/>
      <c r="M761" s="3"/>
      <c r="O761" s="2"/>
      <c r="P761" s="2"/>
      <c r="Q761" s="2"/>
      <c r="R761" s="14"/>
    </row>
    <row r="762" spans="2:18" ht="19.899999999999999" customHeight="1" x14ac:dyDescent="0.2">
      <c r="B762" s="4"/>
      <c r="C762" s="2"/>
      <c r="F762" s="14"/>
      <c r="J762" s="4"/>
      <c r="K762" s="2"/>
      <c r="M762" s="3"/>
      <c r="O762" s="2"/>
      <c r="P762" s="2"/>
      <c r="Q762" s="2"/>
      <c r="R762" s="14"/>
    </row>
    <row r="763" spans="2:18" ht="19.899999999999999" customHeight="1" x14ac:dyDescent="0.2">
      <c r="B763" s="4"/>
      <c r="C763" s="2"/>
      <c r="F763" s="14"/>
      <c r="J763" s="4"/>
      <c r="K763" s="2"/>
      <c r="M763" s="3"/>
      <c r="O763" s="2"/>
      <c r="P763" s="2"/>
      <c r="Q763" s="2"/>
      <c r="R763" s="14"/>
    </row>
    <row r="764" spans="2:18" ht="19.899999999999999" customHeight="1" x14ac:dyDescent="0.2">
      <c r="B764" s="4"/>
      <c r="C764" s="2"/>
      <c r="F764" s="14"/>
      <c r="J764" s="4"/>
      <c r="K764" s="2"/>
      <c r="M764" s="3"/>
      <c r="O764" s="2"/>
      <c r="P764" s="2"/>
      <c r="Q764" s="2"/>
      <c r="R764" s="14"/>
    </row>
    <row r="765" spans="2:18" ht="19.899999999999999" customHeight="1" x14ac:dyDescent="0.2">
      <c r="B765" s="4"/>
      <c r="C765" s="2"/>
      <c r="F765" s="14"/>
      <c r="J765" s="4"/>
      <c r="K765" s="2"/>
      <c r="M765" s="3"/>
      <c r="O765" s="2"/>
      <c r="P765" s="2"/>
      <c r="Q765" s="2"/>
      <c r="R765" s="14"/>
    </row>
    <row r="766" spans="2:18" ht="19.899999999999999" customHeight="1" x14ac:dyDescent="0.2">
      <c r="B766" s="4"/>
      <c r="C766" s="2"/>
      <c r="F766" s="14"/>
      <c r="J766" s="4"/>
      <c r="K766" s="2"/>
      <c r="M766" s="3"/>
      <c r="O766" s="2"/>
      <c r="P766" s="2"/>
      <c r="Q766" s="2"/>
      <c r="R766" s="14"/>
    </row>
    <row r="767" spans="2:18" ht="19.899999999999999" customHeight="1" x14ac:dyDescent="0.2">
      <c r="B767" s="4"/>
      <c r="C767" s="2"/>
      <c r="F767" s="14"/>
      <c r="J767" s="4"/>
      <c r="K767" s="2"/>
      <c r="M767" s="3"/>
      <c r="O767" s="2"/>
      <c r="P767" s="2"/>
      <c r="Q767" s="2"/>
      <c r="R767" s="14"/>
    </row>
    <row r="768" spans="2:18" ht="19.899999999999999" customHeight="1" x14ac:dyDescent="0.2">
      <c r="B768" s="4"/>
      <c r="C768" s="2"/>
      <c r="F768" s="14"/>
      <c r="J768" s="4"/>
      <c r="K768" s="2"/>
      <c r="M768" s="3"/>
      <c r="O768" s="2"/>
      <c r="P768" s="2"/>
      <c r="Q768" s="2"/>
      <c r="R768" s="14"/>
    </row>
    <row r="769" spans="2:18" ht="19.899999999999999" customHeight="1" x14ac:dyDescent="0.2">
      <c r="B769" s="4"/>
      <c r="C769" s="2"/>
      <c r="F769" s="14"/>
      <c r="J769" s="4"/>
      <c r="K769" s="2"/>
      <c r="M769" s="3"/>
      <c r="O769" s="2"/>
      <c r="P769" s="2"/>
      <c r="Q769" s="2"/>
      <c r="R769" s="14"/>
    </row>
    <row r="770" spans="2:18" ht="19.899999999999999" customHeight="1" x14ac:dyDescent="0.2">
      <c r="B770" s="4"/>
      <c r="C770" s="2"/>
      <c r="F770" s="14"/>
      <c r="J770" s="4"/>
      <c r="K770" s="2"/>
      <c r="M770" s="3"/>
      <c r="O770" s="2"/>
      <c r="P770" s="2"/>
      <c r="Q770" s="2"/>
      <c r="R770" s="14"/>
    </row>
    <row r="771" spans="2:18" ht="19.899999999999999" customHeight="1" x14ac:dyDescent="0.2">
      <c r="B771" s="4"/>
      <c r="C771" s="2"/>
      <c r="F771" s="14"/>
      <c r="J771" s="4"/>
      <c r="K771" s="2"/>
      <c r="M771" s="3"/>
      <c r="O771" s="2"/>
      <c r="P771" s="2"/>
      <c r="Q771" s="2"/>
      <c r="R771" s="14"/>
    </row>
    <row r="772" spans="2:18" ht="19.899999999999999" customHeight="1" x14ac:dyDescent="0.2">
      <c r="B772" s="4"/>
      <c r="C772" s="2"/>
      <c r="F772" s="14"/>
      <c r="J772" s="4"/>
      <c r="K772" s="2"/>
      <c r="M772" s="3"/>
      <c r="O772" s="2"/>
      <c r="P772" s="2"/>
      <c r="Q772" s="2"/>
      <c r="R772" s="14"/>
    </row>
    <row r="773" spans="2:18" ht="19.899999999999999" customHeight="1" x14ac:dyDescent="0.2">
      <c r="B773" s="4"/>
      <c r="C773" s="2"/>
      <c r="F773" s="14"/>
      <c r="J773" s="4"/>
      <c r="K773" s="2"/>
      <c r="M773" s="3"/>
      <c r="O773" s="2"/>
      <c r="P773" s="2"/>
      <c r="Q773" s="2"/>
      <c r="R773" s="14"/>
    </row>
    <row r="774" spans="2:18" ht="19.899999999999999" customHeight="1" x14ac:dyDescent="0.2">
      <c r="B774" s="4"/>
      <c r="C774" s="2"/>
      <c r="F774" s="14"/>
      <c r="J774" s="4"/>
      <c r="K774" s="2"/>
      <c r="M774" s="3"/>
      <c r="O774" s="2"/>
      <c r="P774" s="2"/>
      <c r="Q774" s="2"/>
      <c r="R774" s="14"/>
    </row>
    <row r="775" spans="2:18" ht="19.899999999999999" customHeight="1" x14ac:dyDescent="0.2">
      <c r="B775" s="4"/>
      <c r="C775" s="2"/>
      <c r="F775" s="14"/>
      <c r="J775" s="4"/>
      <c r="K775" s="2"/>
      <c r="M775" s="3"/>
      <c r="O775" s="2"/>
      <c r="P775" s="2"/>
      <c r="Q775" s="2"/>
      <c r="R775" s="14"/>
    </row>
    <row r="776" spans="2:18" ht="19.899999999999999" customHeight="1" x14ac:dyDescent="0.2">
      <c r="B776" s="4"/>
      <c r="C776" s="2"/>
      <c r="F776" s="14"/>
      <c r="J776" s="4"/>
      <c r="K776" s="2"/>
      <c r="M776" s="3"/>
      <c r="O776" s="2"/>
      <c r="P776" s="2"/>
      <c r="Q776" s="2"/>
      <c r="R776" s="14"/>
    </row>
    <row r="777" spans="2:18" ht="19.899999999999999" customHeight="1" x14ac:dyDescent="0.2">
      <c r="B777" s="4"/>
      <c r="C777" s="2"/>
      <c r="F777" s="14"/>
      <c r="J777" s="4"/>
      <c r="K777" s="2"/>
      <c r="M777" s="3"/>
      <c r="O777" s="2"/>
      <c r="P777" s="2"/>
      <c r="Q777" s="2"/>
      <c r="R777" s="14"/>
    </row>
    <row r="778" spans="2:18" ht="19.899999999999999" customHeight="1" x14ac:dyDescent="0.2">
      <c r="J778" s="4"/>
      <c r="K778" s="2"/>
      <c r="M778" s="3"/>
      <c r="O778" s="2"/>
      <c r="P778" s="2"/>
      <c r="Q778" s="2"/>
      <c r="R778" s="14"/>
    </row>
    <row r="779" spans="2:18" ht="19.899999999999999" customHeight="1" x14ac:dyDescent="0.2">
      <c r="J779" s="4"/>
      <c r="K779" s="2"/>
      <c r="M779" s="3"/>
      <c r="O779" s="2"/>
      <c r="P779" s="2"/>
      <c r="Q779" s="2"/>
      <c r="R779" s="14"/>
    </row>
    <row r="780" spans="2:18" ht="19.899999999999999" customHeight="1" x14ac:dyDescent="0.2">
      <c r="J780" s="4"/>
      <c r="K780" s="2"/>
      <c r="M780" s="3"/>
      <c r="O780" s="2"/>
      <c r="P780" s="2"/>
      <c r="Q780" s="2"/>
      <c r="R780" s="14"/>
    </row>
    <row r="781" spans="2:18" ht="19.899999999999999" customHeight="1" x14ac:dyDescent="0.2">
      <c r="J781" s="4"/>
      <c r="K781" s="2"/>
      <c r="M781" s="3"/>
      <c r="O781" s="2"/>
      <c r="P781" s="2"/>
      <c r="Q781" s="2"/>
      <c r="R781" s="14"/>
    </row>
    <row r="782" spans="2:18" ht="19.899999999999999" customHeight="1" x14ac:dyDescent="0.2">
      <c r="J782" s="4"/>
      <c r="K782" s="2"/>
      <c r="M782" s="3"/>
      <c r="O782" s="2"/>
      <c r="P782" s="2"/>
      <c r="Q782" s="2"/>
      <c r="R782" s="14"/>
    </row>
    <row r="783" spans="2:18" ht="19.899999999999999" customHeight="1" x14ac:dyDescent="0.2">
      <c r="J783" s="4"/>
      <c r="K783" s="2"/>
      <c r="M783" s="3"/>
      <c r="O783" s="2"/>
      <c r="P783" s="2"/>
      <c r="Q783" s="2"/>
      <c r="R783" s="14"/>
    </row>
    <row r="784" spans="2:18" ht="19.899999999999999" customHeight="1" x14ac:dyDescent="0.2">
      <c r="J784" s="4"/>
      <c r="K784" s="2"/>
      <c r="M784" s="3"/>
      <c r="O784" s="2"/>
      <c r="P784" s="2"/>
      <c r="Q784" s="2"/>
      <c r="R784" s="14"/>
    </row>
    <row r="785" spans="10:18" ht="19.899999999999999" customHeight="1" x14ac:dyDescent="0.2">
      <c r="J785" s="4"/>
      <c r="K785" s="2"/>
      <c r="M785" s="3"/>
      <c r="O785" s="2"/>
      <c r="P785" s="2"/>
      <c r="Q785" s="2"/>
      <c r="R785" s="14"/>
    </row>
    <row r="786" spans="10:18" ht="19.899999999999999" customHeight="1" x14ac:dyDescent="0.2">
      <c r="J786" s="4"/>
      <c r="K786" s="2"/>
      <c r="M786" s="3"/>
      <c r="O786" s="2"/>
      <c r="P786" s="2"/>
      <c r="Q786" s="2"/>
      <c r="R786" s="14"/>
    </row>
    <row r="787" spans="10:18" ht="19.899999999999999" customHeight="1" x14ac:dyDescent="0.2">
      <c r="J787" s="4"/>
      <c r="K787" s="2"/>
      <c r="M787" s="3"/>
      <c r="O787" s="2"/>
      <c r="P787" s="2"/>
      <c r="Q787" s="2"/>
      <c r="R787" s="14"/>
    </row>
    <row r="788" spans="10:18" ht="19.899999999999999" customHeight="1" x14ac:dyDescent="0.2">
      <c r="J788" s="4"/>
      <c r="K788" s="2"/>
      <c r="M788" s="3"/>
      <c r="O788" s="2"/>
      <c r="P788" s="2"/>
      <c r="Q788" s="2"/>
      <c r="R788" s="14"/>
    </row>
    <row r="789" spans="10:18" ht="19.899999999999999" customHeight="1" x14ac:dyDescent="0.2">
      <c r="J789" s="4"/>
      <c r="K789" s="2"/>
      <c r="M789" s="3"/>
      <c r="O789" s="2"/>
      <c r="P789" s="2"/>
      <c r="Q789" s="2"/>
      <c r="R789" s="14"/>
    </row>
    <row r="790" spans="10:18" ht="19.899999999999999" customHeight="1" x14ac:dyDescent="0.2">
      <c r="J790" s="4"/>
      <c r="K790" s="2"/>
      <c r="M790" s="3"/>
      <c r="O790" s="2"/>
      <c r="P790" s="2"/>
      <c r="Q790" s="2"/>
      <c r="R790" s="14"/>
    </row>
    <row r="791" spans="10:18" ht="19.899999999999999" customHeight="1" x14ac:dyDescent="0.2">
      <c r="J791" s="4"/>
      <c r="K791" s="2"/>
      <c r="M791" s="3"/>
      <c r="O791" s="2"/>
      <c r="P791" s="2"/>
      <c r="Q791" s="2"/>
      <c r="R791" s="14"/>
    </row>
    <row r="792" spans="10:18" ht="19.899999999999999" customHeight="1" x14ac:dyDescent="0.2">
      <c r="J792" s="4"/>
      <c r="K792" s="2"/>
      <c r="M792" s="3"/>
      <c r="O792" s="2"/>
      <c r="P792" s="2"/>
      <c r="Q792" s="2"/>
      <c r="R792" s="14"/>
    </row>
    <row r="793" spans="10:18" ht="19.899999999999999" customHeight="1" x14ac:dyDescent="0.2">
      <c r="J793" s="4"/>
      <c r="K793" s="2"/>
      <c r="M793" s="3"/>
      <c r="O793" s="2"/>
      <c r="P793" s="2"/>
      <c r="Q793" s="2"/>
      <c r="R793" s="14"/>
    </row>
    <row r="794" spans="10:18" ht="19.899999999999999" customHeight="1" x14ac:dyDescent="0.2">
      <c r="J794" s="4"/>
      <c r="K794" s="2"/>
      <c r="M794" s="3"/>
      <c r="O794" s="2"/>
      <c r="P794" s="2"/>
      <c r="Q794" s="2"/>
      <c r="R794" s="14"/>
    </row>
    <row r="795" spans="10:18" ht="19.899999999999999" customHeight="1" x14ac:dyDescent="0.2">
      <c r="J795" s="4"/>
      <c r="K795" s="2"/>
      <c r="M795" s="3"/>
      <c r="O795" s="2"/>
      <c r="P795" s="2"/>
      <c r="Q795" s="2"/>
      <c r="R795" s="14"/>
    </row>
    <row r="796" spans="10:18" ht="19.899999999999999" customHeight="1" x14ac:dyDescent="0.2">
      <c r="J796" s="4"/>
      <c r="K796" s="2"/>
      <c r="M796" s="3"/>
      <c r="O796" s="2"/>
      <c r="P796" s="2"/>
      <c r="Q796" s="2"/>
      <c r="R796" s="14"/>
    </row>
    <row r="797" spans="10:18" ht="19.899999999999999" customHeight="1" x14ac:dyDescent="0.2">
      <c r="J797" s="4"/>
      <c r="K797" s="2"/>
      <c r="M797" s="3"/>
      <c r="O797" s="2"/>
      <c r="P797" s="2"/>
      <c r="Q797" s="2"/>
      <c r="R797" s="14"/>
    </row>
    <row r="798" spans="10:18" ht="19.899999999999999" customHeight="1" x14ac:dyDescent="0.2">
      <c r="J798" s="4"/>
      <c r="K798" s="2"/>
      <c r="M798" s="3"/>
      <c r="O798" s="2"/>
      <c r="P798" s="2"/>
      <c r="Q798" s="2"/>
      <c r="R798" s="14"/>
    </row>
    <row r="799" spans="10:18" ht="19.899999999999999" customHeight="1" x14ac:dyDescent="0.2">
      <c r="J799" s="4"/>
      <c r="K799" s="2"/>
      <c r="M799" s="3"/>
      <c r="O799" s="2"/>
      <c r="P799" s="2"/>
      <c r="Q799" s="2"/>
      <c r="R799" s="14"/>
    </row>
    <row r="800" spans="10:18" ht="19.899999999999999" customHeight="1" x14ac:dyDescent="0.2">
      <c r="J800" s="4"/>
      <c r="K800" s="2"/>
      <c r="M800" s="3"/>
      <c r="O800" s="2"/>
      <c r="P800" s="2"/>
      <c r="Q800" s="2"/>
      <c r="R800" s="14"/>
    </row>
    <row r="801" spans="10:18" ht="19.899999999999999" customHeight="1" x14ac:dyDescent="0.2">
      <c r="J801" s="4"/>
      <c r="K801" s="2"/>
      <c r="M801" s="3"/>
      <c r="O801" s="2"/>
      <c r="P801" s="2"/>
      <c r="Q801" s="2"/>
      <c r="R801" s="14"/>
    </row>
    <row r="802" spans="10:18" ht="19.899999999999999" customHeight="1" x14ac:dyDescent="0.2">
      <c r="J802" s="4"/>
      <c r="K802" s="2"/>
      <c r="M802" s="3"/>
      <c r="O802" s="2"/>
      <c r="P802" s="2"/>
      <c r="Q802" s="2"/>
      <c r="R802" s="14"/>
    </row>
    <row r="803" spans="10:18" ht="19.899999999999999" customHeight="1" x14ac:dyDescent="0.2">
      <c r="J803" s="4"/>
      <c r="K803" s="2"/>
      <c r="M803" s="3"/>
      <c r="O803" s="2"/>
      <c r="P803" s="2"/>
      <c r="Q803" s="2"/>
      <c r="R803" s="14"/>
    </row>
    <row r="804" spans="10:18" ht="19.899999999999999" customHeight="1" x14ac:dyDescent="0.2">
      <c r="J804" s="4"/>
      <c r="K804" s="2"/>
      <c r="M804" s="3"/>
      <c r="O804" s="2"/>
      <c r="P804" s="2"/>
      <c r="Q804" s="2"/>
      <c r="R804" s="14"/>
    </row>
    <row r="805" spans="10:18" ht="19.899999999999999" customHeight="1" x14ac:dyDescent="0.2">
      <c r="J805" s="4"/>
      <c r="K805" s="2"/>
      <c r="M805" s="3"/>
      <c r="O805" s="2"/>
      <c r="P805" s="2"/>
      <c r="Q805" s="2"/>
      <c r="R805" s="14"/>
    </row>
    <row r="806" spans="10:18" ht="19.899999999999999" customHeight="1" x14ac:dyDescent="0.2">
      <c r="J806" s="4"/>
      <c r="K806" s="2"/>
      <c r="M806" s="3"/>
      <c r="O806" s="2"/>
      <c r="P806" s="2"/>
      <c r="Q806" s="2"/>
      <c r="R806" s="14"/>
    </row>
    <row r="807" spans="10:18" ht="19.899999999999999" customHeight="1" x14ac:dyDescent="0.2">
      <c r="J807" s="4"/>
      <c r="K807" s="2"/>
      <c r="M807" s="3"/>
      <c r="O807" s="2"/>
      <c r="P807" s="2"/>
      <c r="Q807" s="2"/>
      <c r="R807" s="14"/>
    </row>
    <row r="808" spans="10:18" ht="19.899999999999999" customHeight="1" x14ac:dyDescent="0.2">
      <c r="J808" s="4"/>
      <c r="K808" s="2"/>
      <c r="M808" s="3"/>
      <c r="O808" s="2"/>
      <c r="P808" s="2"/>
      <c r="Q808" s="2"/>
      <c r="R808" s="14"/>
    </row>
    <row r="809" spans="10:18" ht="19.899999999999999" customHeight="1" x14ac:dyDescent="0.2">
      <c r="J809" s="4"/>
      <c r="K809" s="2"/>
      <c r="M809" s="3"/>
      <c r="O809" s="2"/>
      <c r="P809" s="2"/>
      <c r="Q809" s="2"/>
      <c r="R809" s="14"/>
    </row>
    <row r="810" spans="10:18" ht="19.899999999999999" customHeight="1" x14ac:dyDescent="0.2">
      <c r="J810" s="4"/>
      <c r="K810" s="2"/>
      <c r="M810" s="3"/>
      <c r="O810" s="2"/>
      <c r="P810" s="2"/>
      <c r="Q810" s="2"/>
      <c r="R810" s="14"/>
    </row>
    <row r="811" spans="10:18" ht="19.899999999999999" customHeight="1" x14ac:dyDescent="0.2">
      <c r="J811" s="4"/>
      <c r="K811" s="2"/>
      <c r="M811" s="3"/>
      <c r="O811" s="2"/>
      <c r="P811" s="2"/>
      <c r="Q811" s="2"/>
      <c r="R811" s="14"/>
    </row>
    <row r="812" spans="10:18" ht="19.899999999999999" customHeight="1" x14ac:dyDescent="0.2">
      <c r="J812" s="4"/>
      <c r="K812" s="2"/>
      <c r="M812" s="3"/>
      <c r="O812" s="2"/>
      <c r="P812" s="2"/>
      <c r="Q812" s="2"/>
      <c r="R812" s="14"/>
    </row>
    <row r="813" spans="10:18" ht="19.899999999999999" customHeight="1" x14ac:dyDescent="0.2">
      <c r="J813" s="4"/>
      <c r="K813" s="2"/>
      <c r="M813" s="3"/>
      <c r="O813" s="2"/>
      <c r="P813" s="2"/>
      <c r="Q813" s="2"/>
      <c r="R813" s="14"/>
    </row>
    <row r="814" spans="10:18" ht="19.899999999999999" customHeight="1" x14ac:dyDescent="0.2">
      <c r="J814" s="4"/>
      <c r="K814" s="2"/>
      <c r="M814" s="3"/>
      <c r="O814" s="2"/>
      <c r="P814" s="2"/>
      <c r="Q814" s="2"/>
      <c r="R814" s="14"/>
    </row>
    <row r="815" spans="10:18" ht="19.899999999999999" customHeight="1" x14ac:dyDescent="0.2">
      <c r="J815" s="4"/>
      <c r="K815" s="2"/>
      <c r="M815" s="3"/>
      <c r="O815" s="2"/>
      <c r="P815" s="2"/>
      <c r="Q815" s="2"/>
      <c r="R815" s="14"/>
    </row>
    <row r="816" spans="10:18" ht="19.899999999999999" customHeight="1" x14ac:dyDescent="0.2">
      <c r="J816" s="4"/>
      <c r="K816" s="2"/>
      <c r="M816" s="3"/>
      <c r="O816" s="2"/>
      <c r="P816" s="2"/>
      <c r="Q816" s="2"/>
      <c r="R816" s="14"/>
    </row>
    <row r="817" spans="10:18" ht="19.899999999999999" customHeight="1" x14ac:dyDescent="0.2">
      <c r="J817" s="4"/>
      <c r="K817" s="2"/>
      <c r="M817" s="3"/>
      <c r="O817" s="2"/>
      <c r="P817" s="2"/>
      <c r="Q817" s="2"/>
      <c r="R817" s="14"/>
    </row>
    <row r="818" spans="10:18" ht="19.899999999999999" customHeight="1" x14ac:dyDescent="0.2">
      <c r="J818" s="4"/>
      <c r="K818" s="2"/>
      <c r="M818" s="3"/>
      <c r="O818" s="2"/>
      <c r="P818" s="2"/>
      <c r="Q818" s="2"/>
      <c r="R818" s="14"/>
    </row>
    <row r="819" spans="10:18" ht="19.899999999999999" customHeight="1" x14ac:dyDescent="0.2">
      <c r="J819" s="4"/>
      <c r="K819" s="2"/>
      <c r="M819" s="3"/>
      <c r="O819" s="2"/>
      <c r="P819" s="2"/>
      <c r="Q819" s="2"/>
      <c r="R819" s="14"/>
    </row>
    <row r="820" spans="10:18" ht="19.899999999999999" customHeight="1" x14ac:dyDescent="0.2">
      <c r="J820" s="4"/>
      <c r="K820" s="2"/>
      <c r="M820" s="3"/>
      <c r="O820" s="2"/>
      <c r="P820" s="2"/>
      <c r="Q820" s="2"/>
      <c r="R820" s="14"/>
    </row>
    <row r="821" spans="10:18" ht="19.899999999999999" customHeight="1" x14ac:dyDescent="0.2">
      <c r="J821" s="4"/>
      <c r="K821" s="2"/>
      <c r="M821" s="3"/>
      <c r="O821" s="2"/>
      <c r="P821" s="2"/>
      <c r="Q821" s="2"/>
      <c r="R821" s="14"/>
    </row>
    <row r="822" spans="10:18" ht="19.899999999999999" customHeight="1" x14ac:dyDescent="0.2">
      <c r="J822" s="4"/>
      <c r="K822" s="2"/>
      <c r="M822" s="3"/>
      <c r="O822" s="2"/>
      <c r="P822" s="2"/>
      <c r="Q822" s="2"/>
      <c r="R822" s="14"/>
    </row>
    <row r="823" spans="10:18" ht="19.899999999999999" customHeight="1" x14ac:dyDescent="0.2">
      <c r="J823" s="4"/>
      <c r="K823" s="2"/>
      <c r="M823" s="3"/>
      <c r="O823" s="2"/>
      <c r="P823" s="2"/>
      <c r="Q823" s="2"/>
      <c r="R823" s="14"/>
    </row>
    <row r="824" spans="10:18" ht="19.899999999999999" customHeight="1" x14ac:dyDescent="0.2">
      <c r="J824" s="4"/>
      <c r="K824" s="2"/>
      <c r="M824" s="3"/>
      <c r="O824" s="2"/>
      <c r="P824" s="2"/>
      <c r="Q824" s="2"/>
      <c r="R824" s="14"/>
    </row>
    <row r="825" spans="10:18" ht="19.899999999999999" customHeight="1" x14ac:dyDescent="0.2">
      <c r="J825" s="4"/>
      <c r="K825" s="2"/>
      <c r="M825" s="3"/>
      <c r="O825" s="2"/>
      <c r="P825" s="2"/>
      <c r="Q825" s="2"/>
      <c r="R825" s="14"/>
    </row>
    <row r="826" spans="10:18" ht="19.899999999999999" customHeight="1" x14ac:dyDescent="0.2">
      <c r="J826" s="4"/>
      <c r="K826" s="2"/>
      <c r="M826" s="3"/>
      <c r="O826" s="2"/>
      <c r="P826" s="2"/>
      <c r="Q826" s="2"/>
      <c r="R826" s="14"/>
    </row>
    <row r="827" spans="10:18" ht="19.899999999999999" customHeight="1" x14ac:dyDescent="0.2">
      <c r="J827" s="4"/>
      <c r="K827" s="2"/>
      <c r="M827" s="3"/>
      <c r="O827" s="2"/>
      <c r="P827" s="2"/>
      <c r="Q827" s="2"/>
      <c r="R827" s="14"/>
    </row>
    <row r="828" spans="10:18" ht="19.899999999999999" customHeight="1" x14ac:dyDescent="0.2">
      <c r="J828" s="4"/>
      <c r="K828" s="2"/>
      <c r="M828" s="3"/>
      <c r="O828" s="2"/>
      <c r="P828" s="2"/>
      <c r="Q828" s="2"/>
      <c r="R828" s="14"/>
    </row>
    <row r="829" spans="10:18" ht="19.899999999999999" customHeight="1" x14ac:dyDescent="0.2">
      <c r="J829" s="4"/>
      <c r="K829" s="2"/>
      <c r="M829" s="3"/>
      <c r="O829" s="2"/>
      <c r="P829" s="2"/>
      <c r="Q829" s="2"/>
      <c r="R829" s="14"/>
    </row>
    <row r="830" spans="10:18" ht="19.899999999999999" customHeight="1" x14ac:dyDescent="0.2">
      <c r="J830" s="4"/>
      <c r="K830" s="2"/>
      <c r="M830" s="3"/>
      <c r="O830" s="2"/>
      <c r="P830" s="2"/>
      <c r="Q830" s="2"/>
      <c r="R830" s="14"/>
    </row>
    <row r="831" spans="10:18" ht="19.899999999999999" customHeight="1" x14ac:dyDescent="0.2">
      <c r="J831" s="4"/>
      <c r="K831" s="2"/>
      <c r="M831" s="3"/>
      <c r="O831" s="2"/>
      <c r="P831" s="2"/>
      <c r="Q831" s="2"/>
      <c r="R831" s="14"/>
    </row>
    <row r="832" spans="10:18" ht="19.899999999999999" customHeight="1" x14ac:dyDescent="0.2">
      <c r="J832" s="4"/>
      <c r="K832" s="2"/>
      <c r="M832" s="3"/>
      <c r="O832" s="2"/>
      <c r="P832" s="2"/>
      <c r="Q832" s="2"/>
      <c r="R832" s="14"/>
    </row>
    <row r="833" spans="10:18" ht="19.899999999999999" customHeight="1" x14ac:dyDescent="0.2">
      <c r="J833" s="4"/>
      <c r="K833" s="2"/>
      <c r="M833" s="3"/>
      <c r="O833" s="2"/>
      <c r="P833" s="2"/>
      <c r="Q833" s="2"/>
      <c r="R833" s="14"/>
    </row>
    <row r="834" spans="10:18" ht="19.899999999999999" customHeight="1" x14ac:dyDescent="0.2">
      <c r="J834" s="4"/>
      <c r="K834" s="2"/>
      <c r="M834" s="3"/>
      <c r="O834" s="2"/>
      <c r="P834" s="2"/>
      <c r="Q834" s="2"/>
      <c r="R834" s="14"/>
    </row>
    <row r="835" spans="10:18" ht="19.899999999999999" customHeight="1" x14ac:dyDescent="0.2">
      <c r="J835" s="4"/>
      <c r="K835" s="2"/>
      <c r="M835" s="3"/>
      <c r="O835" s="2"/>
      <c r="P835" s="2"/>
      <c r="Q835" s="2"/>
      <c r="R835" s="14"/>
    </row>
    <row r="836" spans="10:18" ht="19.899999999999999" customHeight="1" x14ac:dyDescent="0.2">
      <c r="J836" s="4"/>
      <c r="K836" s="2"/>
      <c r="M836" s="3"/>
      <c r="O836" s="2"/>
      <c r="P836" s="2"/>
      <c r="Q836" s="2"/>
      <c r="R836" s="14"/>
    </row>
    <row r="837" spans="10:18" ht="19.899999999999999" customHeight="1" x14ac:dyDescent="0.2">
      <c r="J837" s="4"/>
      <c r="K837" s="2"/>
      <c r="M837" s="3"/>
      <c r="O837" s="2"/>
      <c r="P837" s="2"/>
      <c r="Q837" s="2"/>
      <c r="R837" s="14"/>
    </row>
    <row r="838" spans="10:18" ht="19.899999999999999" customHeight="1" x14ac:dyDescent="0.2">
      <c r="J838" s="4"/>
      <c r="K838" s="2"/>
      <c r="M838" s="3"/>
      <c r="O838" s="2"/>
      <c r="P838" s="2"/>
      <c r="Q838" s="2"/>
      <c r="R838" s="14"/>
    </row>
    <row r="839" spans="10:18" ht="19.899999999999999" customHeight="1" x14ac:dyDescent="0.2">
      <c r="J839" s="4"/>
      <c r="K839" s="2"/>
      <c r="M839" s="3"/>
      <c r="O839" s="2"/>
      <c r="P839" s="2"/>
      <c r="Q839" s="2"/>
      <c r="R839" s="14"/>
    </row>
    <row r="840" spans="10:18" ht="19.899999999999999" customHeight="1" x14ac:dyDescent="0.2">
      <c r="J840" s="4"/>
      <c r="K840" s="2"/>
      <c r="M840" s="3"/>
      <c r="O840" s="2"/>
      <c r="P840" s="2"/>
      <c r="Q840" s="2"/>
      <c r="R840" s="14"/>
    </row>
    <row r="841" spans="10:18" ht="19.899999999999999" customHeight="1" x14ac:dyDescent="0.2">
      <c r="J841" s="4"/>
      <c r="K841" s="2"/>
      <c r="M841" s="3"/>
      <c r="O841" s="2"/>
      <c r="P841" s="2"/>
      <c r="Q841" s="2"/>
      <c r="R841" s="14"/>
    </row>
    <row r="842" spans="10:18" ht="19.899999999999999" customHeight="1" x14ac:dyDescent="0.2">
      <c r="J842" s="4"/>
      <c r="K842" s="2"/>
      <c r="M842" s="3"/>
      <c r="O842" s="2"/>
      <c r="P842" s="2"/>
      <c r="Q842" s="2"/>
      <c r="R842" s="14"/>
    </row>
    <row r="843" spans="10:18" ht="19.899999999999999" customHeight="1" x14ac:dyDescent="0.2">
      <c r="J843" s="4"/>
      <c r="K843" s="2"/>
      <c r="M843" s="3"/>
      <c r="O843" s="2"/>
      <c r="P843" s="2"/>
      <c r="Q843" s="2"/>
      <c r="R843" s="14"/>
    </row>
    <row r="844" spans="10:18" ht="19.899999999999999" customHeight="1" x14ac:dyDescent="0.2">
      <c r="J844" s="4"/>
      <c r="K844" s="2"/>
      <c r="M844" s="3"/>
      <c r="O844" s="2"/>
      <c r="P844" s="2"/>
      <c r="Q844" s="2"/>
      <c r="R844" s="14"/>
    </row>
    <row r="845" spans="10:18" ht="19.899999999999999" customHeight="1" x14ac:dyDescent="0.2">
      <c r="J845" s="4"/>
      <c r="K845" s="2"/>
      <c r="M845" s="3"/>
      <c r="O845" s="2"/>
      <c r="P845" s="2"/>
      <c r="Q845" s="2"/>
      <c r="R845" s="14"/>
    </row>
    <row r="846" spans="10:18" ht="19.899999999999999" customHeight="1" x14ac:dyDescent="0.2">
      <c r="J846" s="4"/>
      <c r="K846" s="2"/>
      <c r="M846" s="3"/>
      <c r="O846" s="2"/>
      <c r="P846" s="2"/>
      <c r="Q846" s="2"/>
      <c r="R846" s="14"/>
    </row>
    <row r="847" spans="10:18" ht="19.899999999999999" customHeight="1" x14ac:dyDescent="0.2">
      <c r="J847" s="4"/>
      <c r="K847" s="2"/>
      <c r="M847" s="3"/>
      <c r="O847" s="2"/>
      <c r="P847" s="2"/>
      <c r="Q847" s="2"/>
      <c r="R847" s="14"/>
    </row>
    <row r="848" spans="10:18" ht="19.899999999999999" customHeight="1" x14ac:dyDescent="0.2">
      <c r="J848" s="4"/>
      <c r="K848" s="2"/>
      <c r="M848" s="3"/>
      <c r="O848" s="2"/>
      <c r="P848" s="2"/>
      <c r="Q848" s="2"/>
      <c r="R848" s="14"/>
    </row>
    <row r="849" spans="7:18" ht="19.899999999999999" customHeight="1" x14ac:dyDescent="0.2">
      <c r="J849" s="4"/>
      <c r="K849" s="2"/>
      <c r="M849" s="3"/>
      <c r="O849" s="2"/>
      <c r="P849" s="2"/>
      <c r="Q849" s="2"/>
      <c r="R849" s="14"/>
    </row>
    <row r="850" spans="7:18" ht="19.899999999999999" customHeight="1" x14ac:dyDescent="0.2">
      <c r="J850" s="4"/>
      <c r="K850" s="2"/>
      <c r="M850" s="3"/>
      <c r="O850" s="2"/>
      <c r="P850" s="2"/>
      <c r="Q850" s="2"/>
      <c r="R850" s="14"/>
    </row>
    <row r="851" spans="7:18" ht="19.899999999999999" customHeight="1" x14ac:dyDescent="0.2">
      <c r="J851" s="4"/>
      <c r="K851" s="2"/>
      <c r="M851" s="3"/>
      <c r="O851" s="2"/>
      <c r="P851" s="2"/>
      <c r="Q851" s="2"/>
      <c r="R851" s="14"/>
    </row>
    <row r="852" spans="7:18" ht="19.899999999999999" customHeight="1" x14ac:dyDescent="0.2">
      <c r="J852" s="4"/>
      <c r="K852" s="2"/>
      <c r="M852" s="3"/>
      <c r="O852" s="2"/>
      <c r="P852" s="2"/>
      <c r="Q852" s="2"/>
      <c r="R852" s="14"/>
    </row>
    <row r="853" spans="7:18" ht="19.899999999999999" customHeight="1" x14ac:dyDescent="0.2">
      <c r="J853" s="4"/>
      <c r="K853" s="2"/>
      <c r="M853" s="3"/>
      <c r="O853" s="2"/>
      <c r="P853" s="2"/>
      <c r="Q853" s="2"/>
      <c r="R853" s="14"/>
    </row>
    <row r="854" spans="7:18" ht="19.899999999999999" customHeight="1" x14ac:dyDescent="0.2">
      <c r="J854" s="4"/>
      <c r="K854" s="2"/>
      <c r="M854" s="3"/>
      <c r="O854" s="2"/>
      <c r="P854" s="2"/>
      <c r="Q854" s="2"/>
      <c r="R854" s="14"/>
    </row>
    <row r="855" spans="7:18" ht="19.899999999999999" customHeight="1" x14ac:dyDescent="0.2">
      <c r="J855" s="4"/>
      <c r="K855" s="2"/>
      <c r="M855" s="3"/>
      <c r="O855" s="2"/>
      <c r="P855" s="2"/>
      <c r="Q855" s="2"/>
      <c r="R855" s="14"/>
    </row>
    <row r="856" spans="7:18" ht="19.899999999999999" customHeight="1" x14ac:dyDescent="0.2">
      <c r="J856" s="4"/>
      <c r="K856" s="2"/>
      <c r="M856" s="3"/>
      <c r="O856" s="2"/>
      <c r="P856" s="2"/>
      <c r="Q856" s="2"/>
      <c r="R856" s="14"/>
    </row>
    <row r="857" spans="7:18" ht="19.899999999999999" customHeight="1" x14ac:dyDescent="0.2">
      <c r="J857" s="4"/>
      <c r="K857" s="2"/>
      <c r="M857" s="3"/>
      <c r="O857" s="2"/>
      <c r="P857" s="2"/>
      <c r="Q857" s="2"/>
      <c r="R857" s="14"/>
    </row>
    <row r="858" spans="7:18" ht="19.899999999999999" customHeight="1" x14ac:dyDescent="0.2">
      <c r="J858" s="4"/>
      <c r="K858" s="2"/>
      <c r="M858" s="3"/>
      <c r="O858" s="2"/>
      <c r="P858" s="2"/>
      <c r="Q858" s="2"/>
      <c r="R858" s="14"/>
    </row>
    <row r="859" spans="7:18" ht="19.899999999999999" customHeight="1" x14ac:dyDescent="0.2">
      <c r="G859" s="5"/>
      <c r="J859" s="4"/>
      <c r="K859" s="2"/>
      <c r="M859" s="3"/>
      <c r="O859" s="2"/>
      <c r="P859" s="2"/>
      <c r="Q859" s="2"/>
      <c r="R859" s="14"/>
    </row>
    <row r="860" spans="7:18" ht="19.899999999999999" customHeight="1" x14ac:dyDescent="0.2">
      <c r="J860" s="4"/>
      <c r="K860" s="2"/>
      <c r="M860" s="3"/>
      <c r="O860" s="2"/>
      <c r="P860" s="2"/>
      <c r="Q860" s="2"/>
      <c r="R860" s="14"/>
    </row>
    <row r="861" spans="7:18" ht="19.899999999999999" customHeight="1" x14ac:dyDescent="0.2">
      <c r="J861" s="4"/>
      <c r="K861" s="2"/>
      <c r="M861" s="3"/>
      <c r="O861" s="2"/>
      <c r="P861" s="2"/>
      <c r="Q861" s="2"/>
      <c r="R861" s="14"/>
    </row>
    <row r="862" spans="7:18" ht="19.899999999999999" customHeight="1" x14ac:dyDescent="0.2">
      <c r="J862" s="4"/>
      <c r="K862" s="2"/>
      <c r="M862" s="3"/>
      <c r="O862" s="2"/>
      <c r="P862" s="2"/>
      <c r="Q862" s="2"/>
      <c r="R862" s="14"/>
    </row>
    <row r="863" spans="7:18" ht="19.899999999999999" customHeight="1" x14ac:dyDescent="0.2">
      <c r="J863" s="4"/>
      <c r="K863" s="2"/>
      <c r="M863" s="3"/>
      <c r="O863" s="2"/>
      <c r="P863" s="2"/>
      <c r="Q863" s="2"/>
      <c r="R863" s="14"/>
    </row>
    <row r="864" spans="7:18" ht="19.899999999999999" customHeight="1" x14ac:dyDescent="0.2">
      <c r="J864" s="4"/>
      <c r="K864" s="2"/>
      <c r="M864" s="3"/>
      <c r="O864" s="2"/>
      <c r="P864" s="2"/>
      <c r="Q864" s="2"/>
      <c r="R864" s="14"/>
    </row>
    <row r="865" spans="10:18" ht="19.899999999999999" customHeight="1" x14ac:dyDescent="0.2">
      <c r="J865" s="4"/>
      <c r="K865" s="2"/>
      <c r="M865" s="3"/>
      <c r="O865" s="2"/>
      <c r="P865" s="2"/>
      <c r="Q865" s="2"/>
      <c r="R865" s="14"/>
    </row>
    <row r="866" spans="10:18" ht="19.899999999999999" customHeight="1" x14ac:dyDescent="0.2">
      <c r="J866" s="4"/>
      <c r="K866" s="2"/>
      <c r="M866" s="3"/>
      <c r="O866" s="2"/>
      <c r="P866" s="2"/>
      <c r="Q866" s="2"/>
      <c r="R866" s="14"/>
    </row>
    <row r="867" spans="10:18" ht="19.899999999999999" customHeight="1" x14ac:dyDescent="0.2">
      <c r="J867" s="4"/>
      <c r="K867" s="2"/>
      <c r="M867" s="3"/>
      <c r="O867" s="2"/>
      <c r="P867" s="2"/>
      <c r="Q867" s="2"/>
      <c r="R867" s="14"/>
    </row>
    <row r="868" spans="10:18" ht="19.899999999999999" customHeight="1" x14ac:dyDescent="0.2">
      <c r="J868" s="4"/>
      <c r="K868" s="2"/>
      <c r="M868" s="3"/>
      <c r="O868" s="2"/>
      <c r="P868" s="2"/>
      <c r="Q868" s="2"/>
      <c r="R868" s="14"/>
    </row>
    <row r="869" spans="10:18" ht="19.899999999999999" customHeight="1" x14ac:dyDescent="0.2">
      <c r="J869" s="4"/>
      <c r="K869" s="2"/>
      <c r="M869" s="3"/>
      <c r="O869" s="2"/>
      <c r="P869" s="2"/>
      <c r="Q869" s="2"/>
      <c r="R869" s="14"/>
    </row>
    <row r="870" spans="10:18" ht="19.899999999999999" customHeight="1" x14ac:dyDescent="0.2">
      <c r="J870" s="4"/>
      <c r="K870" s="2"/>
      <c r="M870" s="3"/>
      <c r="O870" s="2"/>
      <c r="P870" s="2"/>
      <c r="Q870" s="2"/>
      <c r="R870" s="14"/>
    </row>
    <row r="871" spans="10:18" ht="19.899999999999999" customHeight="1" x14ac:dyDescent="0.2">
      <c r="J871" s="4"/>
      <c r="K871" s="2"/>
      <c r="M871" s="3"/>
      <c r="O871" s="2"/>
      <c r="P871" s="2"/>
      <c r="Q871" s="2"/>
      <c r="R871" s="14"/>
    </row>
    <row r="872" spans="10:18" ht="19.899999999999999" customHeight="1" x14ac:dyDescent="0.2">
      <c r="J872" s="4"/>
      <c r="K872" s="2"/>
      <c r="M872" s="3"/>
      <c r="O872" s="2"/>
      <c r="P872" s="2"/>
      <c r="Q872" s="2"/>
      <c r="R872" s="14"/>
    </row>
    <row r="873" spans="10:18" ht="19.899999999999999" customHeight="1" x14ac:dyDescent="0.2">
      <c r="J873" s="4"/>
      <c r="K873" s="2"/>
      <c r="M873" s="3"/>
      <c r="O873" s="2"/>
      <c r="P873" s="2"/>
      <c r="Q873" s="2"/>
      <c r="R873" s="14"/>
    </row>
    <row r="874" spans="10:18" ht="19.899999999999999" customHeight="1" x14ac:dyDescent="0.2">
      <c r="J874" s="4"/>
      <c r="K874" s="2"/>
      <c r="M874" s="3"/>
      <c r="O874" s="2"/>
      <c r="P874" s="2"/>
      <c r="Q874" s="2"/>
      <c r="R874" s="14"/>
    </row>
    <row r="875" spans="10:18" ht="19.899999999999999" customHeight="1" x14ac:dyDescent="0.2">
      <c r="J875" s="4"/>
      <c r="K875" s="2"/>
      <c r="M875" s="3"/>
      <c r="O875" s="2"/>
      <c r="P875" s="2"/>
      <c r="Q875" s="2"/>
      <c r="R875" s="14"/>
    </row>
    <row r="876" spans="10:18" ht="19.899999999999999" customHeight="1" x14ac:dyDescent="0.2">
      <c r="J876" s="4"/>
      <c r="K876" s="2"/>
      <c r="M876" s="3"/>
      <c r="O876" s="2"/>
      <c r="P876" s="2"/>
      <c r="Q876" s="2"/>
      <c r="R876" s="14"/>
    </row>
    <row r="877" spans="10:18" ht="19.899999999999999" customHeight="1" x14ac:dyDescent="0.2">
      <c r="J877" s="4"/>
      <c r="K877" s="2"/>
      <c r="M877" s="3"/>
      <c r="O877" s="2"/>
      <c r="P877" s="2"/>
      <c r="Q877" s="2"/>
      <c r="R877" s="14"/>
    </row>
    <row r="878" spans="10:18" ht="19.899999999999999" customHeight="1" x14ac:dyDescent="0.2">
      <c r="J878" s="4"/>
      <c r="K878" s="2"/>
      <c r="M878" s="3"/>
      <c r="O878" s="2"/>
      <c r="P878" s="2"/>
      <c r="Q878" s="2"/>
      <c r="R878" s="14"/>
    </row>
    <row r="879" spans="10:18" ht="19.899999999999999" customHeight="1" x14ac:dyDescent="0.2">
      <c r="J879" s="4"/>
      <c r="K879" s="2"/>
      <c r="M879" s="3"/>
      <c r="O879" s="2"/>
      <c r="P879" s="2"/>
      <c r="Q879" s="2"/>
      <c r="R879" s="14"/>
    </row>
    <row r="880" spans="10:18" ht="19.899999999999999" customHeight="1" x14ac:dyDescent="0.2">
      <c r="J880" s="4"/>
      <c r="K880" s="2"/>
      <c r="M880" s="3"/>
      <c r="O880" s="2"/>
      <c r="P880" s="2"/>
      <c r="Q880" s="2"/>
      <c r="R880" s="14"/>
    </row>
    <row r="881" spans="10:18" ht="19.899999999999999" customHeight="1" x14ac:dyDescent="0.2">
      <c r="J881" s="4"/>
      <c r="K881" s="2"/>
      <c r="M881" s="3"/>
      <c r="O881" s="2"/>
      <c r="P881" s="2"/>
      <c r="Q881" s="2"/>
      <c r="R881" s="14"/>
    </row>
    <row r="882" spans="10:18" ht="19.899999999999999" customHeight="1" x14ac:dyDescent="0.2">
      <c r="J882" s="4"/>
      <c r="K882" s="2"/>
      <c r="M882" s="3"/>
      <c r="O882" s="2"/>
      <c r="P882" s="2"/>
      <c r="Q882" s="2"/>
      <c r="R882" s="14"/>
    </row>
    <row r="883" spans="10:18" ht="19.899999999999999" customHeight="1" x14ac:dyDescent="0.2">
      <c r="J883" s="4"/>
      <c r="K883" s="2"/>
      <c r="M883" s="3"/>
      <c r="O883" s="2"/>
      <c r="P883" s="2"/>
      <c r="Q883" s="2"/>
      <c r="R883" s="14"/>
    </row>
    <row r="884" spans="10:18" ht="19.899999999999999" customHeight="1" x14ac:dyDescent="0.2">
      <c r="J884" s="4"/>
      <c r="K884" s="2"/>
      <c r="M884" s="3"/>
      <c r="O884" s="2"/>
      <c r="P884" s="2"/>
      <c r="Q884" s="2"/>
      <c r="R884" s="14"/>
    </row>
    <row r="885" spans="10:18" ht="19.899999999999999" customHeight="1" x14ac:dyDescent="0.2">
      <c r="J885" s="4"/>
      <c r="K885" s="2"/>
      <c r="M885" s="3"/>
      <c r="O885" s="2"/>
      <c r="P885" s="2"/>
      <c r="Q885" s="2"/>
      <c r="R885" s="14"/>
    </row>
    <row r="886" spans="10:18" ht="19.899999999999999" customHeight="1" x14ac:dyDescent="0.2">
      <c r="J886" s="4"/>
      <c r="K886" s="2"/>
      <c r="M886" s="3"/>
      <c r="O886" s="2"/>
      <c r="P886" s="2"/>
      <c r="Q886" s="2"/>
      <c r="R886" s="14"/>
    </row>
    <row r="887" spans="10:18" ht="19.899999999999999" customHeight="1" x14ac:dyDescent="0.2">
      <c r="J887" s="4"/>
      <c r="K887" s="2"/>
      <c r="M887" s="3"/>
      <c r="O887" s="2"/>
      <c r="P887" s="2"/>
      <c r="Q887" s="2"/>
      <c r="R887" s="14"/>
    </row>
    <row r="888" spans="10:18" ht="19.899999999999999" customHeight="1" x14ac:dyDescent="0.2">
      <c r="J888" s="4"/>
      <c r="K888" s="2"/>
      <c r="M888" s="3"/>
      <c r="O888" s="2"/>
      <c r="P888" s="2"/>
      <c r="Q888" s="2"/>
      <c r="R888" s="14"/>
    </row>
    <row r="889" spans="10:18" ht="19.899999999999999" customHeight="1" x14ac:dyDescent="0.2">
      <c r="J889" s="4"/>
      <c r="K889" s="2"/>
      <c r="M889" s="3"/>
      <c r="O889" s="2"/>
      <c r="P889" s="2"/>
      <c r="Q889" s="2"/>
      <c r="R889" s="14"/>
    </row>
    <row r="890" spans="10:18" ht="19.899999999999999" customHeight="1" x14ac:dyDescent="0.2">
      <c r="J890" s="4"/>
      <c r="K890" s="2"/>
      <c r="M890" s="3"/>
      <c r="O890" s="2"/>
      <c r="P890" s="2"/>
      <c r="Q890" s="2"/>
      <c r="R890" s="14"/>
    </row>
    <row r="891" spans="10:18" ht="19.899999999999999" customHeight="1" x14ac:dyDescent="0.2">
      <c r="J891" s="4"/>
      <c r="K891" s="2"/>
      <c r="M891" s="3"/>
      <c r="O891" s="2"/>
      <c r="P891" s="2"/>
      <c r="Q891" s="2"/>
      <c r="R891" s="14"/>
    </row>
    <row r="892" spans="10:18" ht="19.899999999999999" customHeight="1" x14ac:dyDescent="0.2">
      <c r="J892" s="4"/>
      <c r="K892" s="2"/>
      <c r="M892" s="3"/>
      <c r="O892" s="2"/>
      <c r="P892" s="2"/>
      <c r="Q892" s="2"/>
      <c r="R892" s="14"/>
    </row>
    <row r="893" spans="10:18" ht="19.899999999999999" customHeight="1" x14ac:dyDescent="0.2">
      <c r="J893" s="4"/>
      <c r="K893" s="2"/>
      <c r="M893" s="3"/>
      <c r="O893" s="2"/>
      <c r="P893" s="2"/>
      <c r="Q893" s="2"/>
      <c r="R893" s="14"/>
    </row>
    <row r="894" spans="10:18" ht="19.899999999999999" customHeight="1" x14ac:dyDescent="0.2">
      <c r="J894" s="4"/>
      <c r="K894" s="2"/>
      <c r="M894" s="3"/>
      <c r="O894" s="2"/>
      <c r="P894" s="2"/>
      <c r="Q894" s="2"/>
      <c r="R894" s="14"/>
    </row>
    <row r="895" spans="10:18" ht="19.899999999999999" customHeight="1" x14ac:dyDescent="0.2">
      <c r="J895" s="4"/>
      <c r="K895" s="2"/>
      <c r="M895" s="3"/>
      <c r="O895" s="2"/>
      <c r="P895" s="2"/>
      <c r="Q895" s="2"/>
      <c r="R895" s="14"/>
    </row>
    <row r="896" spans="10:18" ht="19.899999999999999" customHeight="1" x14ac:dyDescent="0.2">
      <c r="J896" s="4"/>
      <c r="K896" s="2"/>
      <c r="M896" s="3"/>
      <c r="O896" s="2"/>
      <c r="P896" s="2"/>
      <c r="Q896" s="2"/>
      <c r="R896" s="14"/>
    </row>
    <row r="897" spans="10:18" ht="19.899999999999999" customHeight="1" x14ac:dyDescent="0.2">
      <c r="J897" s="4"/>
      <c r="K897" s="2"/>
      <c r="M897" s="3"/>
      <c r="O897" s="2"/>
      <c r="P897" s="2"/>
      <c r="Q897" s="2"/>
      <c r="R897" s="14"/>
    </row>
    <row r="898" spans="10:18" ht="19.899999999999999" customHeight="1" x14ac:dyDescent="0.2">
      <c r="J898" s="4"/>
      <c r="K898" s="2"/>
      <c r="M898" s="3"/>
      <c r="O898" s="2"/>
      <c r="P898" s="2"/>
      <c r="Q898" s="2"/>
      <c r="R898" s="14"/>
    </row>
    <row r="899" spans="10:18" ht="19.899999999999999" customHeight="1" x14ac:dyDescent="0.2">
      <c r="J899" s="4"/>
      <c r="K899" s="2"/>
      <c r="M899" s="3"/>
      <c r="O899" s="2"/>
      <c r="P899" s="2"/>
      <c r="Q899" s="2"/>
      <c r="R899" s="14"/>
    </row>
    <row r="900" spans="10:18" ht="19.899999999999999" customHeight="1" x14ac:dyDescent="0.2">
      <c r="J900" s="4"/>
      <c r="K900" s="2"/>
      <c r="M900" s="3"/>
      <c r="O900" s="2"/>
      <c r="P900" s="2"/>
      <c r="Q900" s="2"/>
      <c r="R900" s="14"/>
    </row>
    <row r="901" spans="10:18" ht="19.899999999999999" customHeight="1" x14ac:dyDescent="0.2">
      <c r="J901" s="4"/>
      <c r="K901" s="2"/>
      <c r="M901" s="3"/>
      <c r="O901" s="2"/>
      <c r="P901" s="2"/>
      <c r="Q901" s="2"/>
      <c r="R901" s="14"/>
    </row>
    <row r="902" spans="10:18" ht="19.899999999999999" customHeight="1" x14ac:dyDescent="0.2">
      <c r="J902" s="4"/>
      <c r="K902" s="2"/>
      <c r="M902" s="3"/>
      <c r="O902" s="2"/>
      <c r="P902" s="2"/>
      <c r="Q902" s="2"/>
      <c r="R902" s="14"/>
    </row>
    <row r="903" spans="10:18" ht="19.899999999999999" customHeight="1" x14ac:dyDescent="0.2">
      <c r="J903" s="4"/>
      <c r="K903" s="2"/>
      <c r="M903" s="3"/>
      <c r="O903" s="2"/>
      <c r="P903" s="2"/>
      <c r="Q903" s="2"/>
      <c r="R903" s="14"/>
    </row>
    <row r="904" spans="10:18" ht="19.899999999999999" customHeight="1" x14ac:dyDescent="0.2">
      <c r="J904" s="4"/>
      <c r="K904" s="2"/>
      <c r="M904" s="3"/>
      <c r="O904" s="2"/>
      <c r="P904" s="2"/>
      <c r="Q904" s="2"/>
      <c r="R904" s="14"/>
    </row>
    <row r="905" spans="10:18" ht="19.899999999999999" customHeight="1" x14ac:dyDescent="0.2">
      <c r="J905" s="4"/>
      <c r="K905" s="2"/>
      <c r="M905" s="3"/>
      <c r="O905" s="2"/>
      <c r="P905" s="2"/>
      <c r="Q905" s="2"/>
      <c r="R905" s="14"/>
    </row>
    <row r="906" spans="10:18" ht="19.899999999999999" customHeight="1" x14ac:dyDescent="0.2">
      <c r="J906" s="4"/>
      <c r="K906" s="2"/>
      <c r="M906" s="3"/>
      <c r="O906" s="2"/>
      <c r="P906" s="2"/>
      <c r="Q906" s="2"/>
      <c r="R906" s="14"/>
    </row>
    <row r="907" spans="10:18" ht="19.899999999999999" customHeight="1" x14ac:dyDescent="0.2">
      <c r="J907" s="4"/>
      <c r="K907" s="2"/>
      <c r="M907" s="3"/>
      <c r="O907" s="2"/>
      <c r="P907" s="2"/>
      <c r="Q907" s="2"/>
      <c r="R907" s="14"/>
    </row>
    <row r="908" spans="10:18" ht="19.899999999999999" customHeight="1" x14ac:dyDescent="0.2">
      <c r="J908" s="4"/>
      <c r="K908" s="2"/>
      <c r="M908" s="3"/>
      <c r="O908" s="2"/>
      <c r="P908" s="2"/>
      <c r="Q908" s="2"/>
      <c r="R908" s="14"/>
    </row>
    <row r="909" spans="10:18" ht="19.899999999999999" customHeight="1" x14ac:dyDescent="0.2">
      <c r="J909" s="4"/>
      <c r="K909" s="2"/>
      <c r="M909" s="3"/>
      <c r="O909" s="2"/>
      <c r="P909" s="2"/>
      <c r="Q909" s="2"/>
      <c r="R909" s="14"/>
    </row>
    <row r="910" spans="10:18" ht="19.899999999999999" customHeight="1" x14ac:dyDescent="0.2">
      <c r="J910" s="4"/>
      <c r="K910" s="2"/>
      <c r="M910" s="3"/>
      <c r="O910" s="2"/>
      <c r="P910" s="2"/>
      <c r="Q910" s="2"/>
      <c r="R910" s="14"/>
    </row>
    <row r="911" spans="10:18" ht="19.899999999999999" customHeight="1" x14ac:dyDescent="0.2">
      <c r="J911" s="4"/>
      <c r="K911" s="2"/>
      <c r="M911" s="3"/>
      <c r="O911" s="2"/>
      <c r="P911" s="2"/>
      <c r="Q911" s="2"/>
      <c r="R911" s="14"/>
    </row>
    <row r="912" spans="10:18" ht="19.899999999999999" customHeight="1" x14ac:dyDescent="0.2">
      <c r="J912" s="4"/>
      <c r="K912" s="2"/>
      <c r="M912" s="3"/>
      <c r="O912" s="2"/>
      <c r="P912" s="2"/>
      <c r="Q912" s="2"/>
      <c r="R912" s="14"/>
    </row>
    <row r="913" spans="10:18" ht="19.899999999999999" customHeight="1" x14ac:dyDescent="0.2">
      <c r="J913" s="4"/>
      <c r="K913" s="2"/>
      <c r="M913" s="3"/>
      <c r="O913" s="2"/>
      <c r="P913" s="2"/>
      <c r="Q913" s="2"/>
      <c r="R913" s="14"/>
    </row>
    <row r="914" spans="10:18" ht="19.899999999999999" customHeight="1" x14ac:dyDescent="0.2">
      <c r="J914" s="4"/>
      <c r="K914" s="2"/>
      <c r="M914" s="3"/>
      <c r="O914" s="2"/>
      <c r="P914" s="2"/>
      <c r="Q914" s="2"/>
      <c r="R914" s="14"/>
    </row>
    <row r="915" spans="10:18" ht="19.899999999999999" customHeight="1" x14ac:dyDescent="0.2">
      <c r="J915" s="4"/>
      <c r="K915" s="2"/>
      <c r="M915" s="3"/>
      <c r="O915" s="2"/>
      <c r="P915" s="2"/>
      <c r="Q915" s="2"/>
      <c r="R915" s="14"/>
    </row>
    <row r="916" spans="10:18" ht="19.899999999999999" customHeight="1" x14ac:dyDescent="0.2">
      <c r="J916" s="4"/>
      <c r="K916" s="2"/>
      <c r="M916" s="3"/>
      <c r="O916" s="2"/>
      <c r="P916" s="2"/>
      <c r="Q916" s="2"/>
      <c r="R916" s="14"/>
    </row>
    <row r="917" spans="10:18" ht="19.899999999999999" customHeight="1" x14ac:dyDescent="0.2">
      <c r="J917" s="4"/>
      <c r="K917" s="2"/>
      <c r="M917" s="3"/>
      <c r="O917" s="2"/>
      <c r="P917" s="2"/>
      <c r="Q917" s="2"/>
      <c r="R917" s="14"/>
    </row>
    <row r="918" spans="10:18" ht="19.899999999999999" customHeight="1" x14ac:dyDescent="0.2">
      <c r="J918" s="4"/>
      <c r="K918" s="2"/>
      <c r="M918" s="3"/>
      <c r="O918" s="2"/>
      <c r="P918" s="2"/>
      <c r="Q918" s="2"/>
      <c r="R918" s="14"/>
    </row>
    <row r="919" spans="10:18" ht="19.899999999999999" customHeight="1" x14ac:dyDescent="0.2">
      <c r="J919" s="4"/>
      <c r="K919" s="2"/>
      <c r="M919" s="3"/>
      <c r="O919" s="2"/>
      <c r="P919" s="2"/>
      <c r="Q919" s="2"/>
      <c r="R919" s="14"/>
    </row>
    <row r="920" spans="10:18" ht="19.899999999999999" customHeight="1" x14ac:dyDescent="0.2">
      <c r="J920" s="4"/>
      <c r="K920" s="2"/>
      <c r="M920" s="3"/>
      <c r="O920" s="2"/>
      <c r="P920" s="2"/>
      <c r="Q920" s="2"/>
      <c r="R920" s="14"/>
    </row>
    <row r="921" spans="10:18" ht="19.899999999999999" customHeight="1" x14ac:dyDescent="0.2">
      <c r="J921" s="4"/>
      <c r="K921" s="2"/>
      <c r="M921" s="3"/>
      <c r="O921" s="2"/>
      <c r="P921" s="2"/>
      <c r="Q921" s="2"/>
      <c r="R921" s="14"/>
    </row>
    <row r="922" spans="10:18" ht="19.899999999999999" customHeight="1" x14ac:dyDescent="0.2">
      <c r="J922" s="4"/>
      <c r="K922" s="2"/>
      <c r="M922" s="3"/>
      <c r="O922" s="2"/>
      <c r="P922" s="2"/>
      <c r="Q922" s="2"/>
      <c r="R922" s="14"/>
    </row>
    <row r="923" spans="10:18" ht="19.899999999999999" customHeight="1" x14ac:dyDescent="0.2">
      <c r="J923" s="4"/>
      <c r="K923" s="2"/>
      <c r="M923" s="3"/>
      <c r="O923" s="2"/>
      <c r="P923" s="2"/>
      <c r="Q923" s="2"/>
      <c r="R923" s="14"/>
    </row>
    <row r="924" spans="10:18" ht="19.899999999999999" customHeight="1" x14ac:dyDescent="0.2">
      <c r="J924" s="4"/>
      <c r="K924" s="2"/>
      <c r="M924" s="3"/>
      <c r="O924" s="2"/>
      <c r="P924" s="2"/>
      <c r="Q924" s="2"/>
      <c r="R924" s="14"/>
    </row>
    <row r="925" spans="10:18" ht="19.899999999999999" customHeight="1" x14ac:dyDescent="0.2">
      <c r="J925" s="4"/>
      <c r="K925" s="2"/>
      <c r="M925" s="3"/>
      <c r="O925" s="2"/>
      <c r="P925" s="2"/>
      <c r="Q925" s="2"/>
      <c r="R925" s="14"/>
    </row>
    <row r="926" spans="10:18" ht="19.899999999999999" customHeight="1" x14ac:dyDescent="0.2">
      <c r="J926" s="4"/>
      <c r="K926" s="2"/>
      <c r="M926" s="3"/>
      <c r="O926" s="2"/>
      <c r="P926" s="2"/>
      <c r="Q926" s="2"/>
      <c r="R926" s="14"/>
    </row>
    <row r="927" spans="10:18" ht="19.899999999999999" customHeight="1" x14ac:dyDescent="0.2">
      <c r="J927" s="4"/>
      <c r="K927" s="2"/>
      <c r="M927" s="3"/>
      <c r="O927" s="2"/>
      <c r="P927" s="2"/>
      <c r="Q927" s="2"/>
      <c r="R927" s="14"/>
    </row>
    <row r="928" spans="10:18" ht="19.899999999999999" customHeight="1" x14ac:dyDescent="0.2">
      <c r="J928" s="4"/>
      <c r="K928" s="2"/>
      <c r="M928" s="3"/>
      <c r="O928" s="2"/>
      <c r="P928" s="2"/>
      <c r="Q928" s="2"/>
      <c r="R928" s="14"/>
    </row>
    <row r="929" spans="10:18" ht="19.899999999999999" customHeight="1" x14ac:dyDescent="0.2">
      <c r="J929" s="4"/>
      <c r="K929" s="2"/>
      <c r="M929" s="3"/>
      <c r="O929" s="2"/>
      <c r="P929" s="2"/>
      <c r="Q929" s="2"/>
      <c r="R929" s="14"/>
    </row>
    <row r="930" spans="10:18" ht="19.899999999999999" customHeight="1" x14ac:dyDescent="0.2">
      <c r="J930" s="4"/>
      <c r="K930" s="2"/>
      <c r="M930" s="3"/>
      <c r="O930" s="2"/>
      <c r="P930" s="2"/>
      <c r="Q930" s="2"/>
      <c r="R930" s="14"/>
    </row>
    <row r="931" spans="10:18" ht="19.899999999999999" customHeight="1" x14ac:dyDescent="0.2">
      <c r="J931" s="4"/>
      <c r="K931" s="2"/>
      <c r="M931" s="3"/>
      <c r="O931" s="2"/>
      <c r="P931" s="2"/>
      <c r="Q931" s="2"/>
      <c r="R931" s="14"/>
    </row>
    <row r="932" spans="10:18" ht="19.899999999999999" customHeight="1" x14ac:dyDescent="0.2">
      <c r="J932" s="4"/>
      <c r="K932" s="2"/>
      <c r="M932" s="3"/>
      <c r="O932" s="2"/>
      <c r="P932" s="2"/>
      <c r="Q932" s="2"/>
      <c r="R932" s="14"/>
    </row>
    <row r="933" spans="10:18" ht="19.899999999999999" customHeight="1" x14ac:dyDescent="0.2">
      <c r="J933" s="4"/>
      <c r="K933" s="2"/>
      <c r="M933" s="3"/>
      <c r="O933" s="2"/>
      <c r="P933" s="2"/>
      <c r="Q933" s="2"/>
      <c r="R933" s="14"/>
    </row>
    <row r="934" spans="10:18" ht="19.899999999999999" customHeight="1" x14ac:dyDescent="0.2">
      <c r="J934" s="4"/>
      <c r="K934" s="2"/>
      <c r="M934" s="3"/>
      <c r="O934" s="2"/>
      <c r="P934" s="2"/>
      <c r="Q934" s="2"/>
      <c r="R934" s="14"/>
    </row>
    <row r="935" spans="10:18" ht="19.899999999999999" customHeight="1" x14ac:dyDescent="0.2">
      <c r="J935" s="4"/>
      <c r="K935" s="2"/>
      <c r="M935" s="3"/>
      <c r="O935" s="2"/>
      <c r="P935" s="2"/>
      <c r="Q935" s="2"/>
      <c r="R935" s="14"/>
    </row>
    <row r="936" spans="10:18" ht="19.899999999999999" customHeight="1" x14ac:dyDescent="0.2">
      <c r="J936" s="4"/>
      <c r="K936" s="2"/>
      <c r="M936" s="3"/>
      <c r="O936" s="2"/>
      <c r="P936" s="2"/>
      <c r="Q936" s="2"/>
      <c r="R936" s="14"/>
    </row>
    <row r="937" spans="10:18" ht="19.899999999999999" customHeight="1" x14ac:dyDescent="0.2">
      <c r="J937" s="4"/>
      <c r="K937" s="2"/>
      <c r="M937" s="3"/>
      <c r="O937" s="2"/>
      <c r="P937" s="2"/>
      <c r="Q937" s="2"/>
      <c r="R937" s="14"/>
    </row>
    <row r="938" spans="10:18" ht="19.899999999999999" customHeight="1" x14ac:dyDescent="0.2">
      <c r="J938" s="4"/>
      <c r="K938" s="2"/>
      <c r="M938" s="3"/>
      <c r="O938" s="2"/>
      <c r="P938" s="2"/>
      <c r="Q938" s="2"/>
      <c r="R938" s="14"/>
    </row>
    <row r="939" spans="10:18" ht="19.899999999999999" customHeight="1" x14ac:dyDescent="0.2">
      <c r="J939" s="4"/>
      <c r="K939" s="2"/>
      <c r="M939" s="3"/>
      <c r="O939" s="2"/>
      <c r="P939" s="2"/>
      <c r="Q939" s="2"/>
      <c r="R939" s="14"/>
    </row>
    <row r="940" spans="10:18" ht="19.899999999999999" customHeight="1" x14ac:dyDescent="0.2">
      <c r="J940" s="4"/>
      <c r="K940" s="2"/>
      <c r="M940" s="3"/>
      <c r="O940" s="2"/>
      <c r="P940" s="2"/>
      <c r="Q940" s="2"/>
      <c r="R940" s="14"/>
    </row>
    <row r="941" spans="10:18" ht="19.899999999999999" customHeight="1" x14ac:dyDescent="0.2">
      <c r="J941" s="4"/>
      <c r="K941" s="2"/>
      <c r="M941" s="3"/>
      <c r="O941" s="2"/>
      <c r="P941" s="2"/>
      <c r="Q941" s="2"/>
      <c r="R941" s="14"/>
    </row>
    <row r="942" spans="10:18" ht="19.899999999999999" customHeight="1" x14ac:dyDescent="0.2">
      <c r="J942" s="4"/>
      <c r="K942" s="2"/>
      <c r="M942" s="3"/>
      <c r="O942" s="2"/>
      <c r="P942" s="2"/>
      <c r="Q942" s="2"/>
      <c r="R942" s="14"/>
    </row>
    <row r="943" spans="10:18" ht="19.899999999999999" customHeight="1" x14ac:dyDescent="0.2">
      <c r="J943" s="4"/>
      <c r="K943" s="2"/>
      <c r="M943" s="3"/>
      <c r="O943" s="2"/>
      <c r="P943" s="2"/>
      <c r="Q943" s="2"/>
      <c r="R943" s="14"/>
    </row>
    <row r="944" spans="10:18" ht="19.899999999999999" customHeight="1" x14ac:dyDescent="0.2">
      <c r="J944" s="4"/>
      <c r="K944" s="2"/>
      <c r="M944" s="3"/>
      <c r="O944" s="2"/>
      <c r="P944" s="2"/>
      <c r="Q944" s="2"/>
      <c r="R944" s="14"/>
    </row>
    <row r="945" spans="10:18" ht="19.899999999999999" customHeight="1" x14ac:dyDescent="0.2">
      <c r="J945" s="4"/>
      <c r="K945" s="2"/>
      <c r="M945" s="3"/>
      <c r="O945" s="2"/>
      <c r="P945" s="2"/>
      <c r="Q945" s="2"/>
      <c r="R945" s="14"/>
    </row>
    <row r="946" spans="10:18" ht="19.899999999999999" customHeight="1" x14ac:dyDescent="0.2">
      <c r="J946" s="4"/>
      <c r="K946" s="2"/>
      <c r="M946" s="3"/>
      <c r="O946" s="2"/>
      <c r="P946" s="2"/>
      <c r="Q946" s="2"/>
      <c r="R946" s="14"/>
    </row>
    <row r="947" spans="10:18" ht="19.899999999999999" customHeight="1" x14ac:dyDescent="0.2">
      <c r="J947" s="4"/>
      <c r="K947" s="2"/>
      <c r="M947" s="3"/>
      <c r="O947" s="2"/>
      <c r="P947" s="2"/>
      <c r="Q947" s="2"/>
      <c r="R947" s="14"/>
    </row>
    <row r="948" spans="10:18" ht="19.899999999999999" customHeight="1" x14ac:dyDescent="0.2">
      <c r="J948" s="4"/>
      <c r="K948" s="2"/>
      <c r="M948" s="3"/>
      <c r="O948" s="2"/>
      <c r="P948" s="2"/>
      <c r="Q948" s="2"/>
      <c r="R948" s="14"/>
    </row>
    <row r="949" spans="10:18" ht="19.899999999999999" customHeight="1" x14ac:dyDescent="0.2">
      <c r="J949" s="4"/>
      <c r="K949" s="2"/>
      <c r="M949" s="3"/>
      <c r="O949" s="2"/>
      <c r="P949" s="2"/>
      <c r="Q949" s="2"/>
      <c r="R949" s="14"/>
    </row>
    <row r="950" spans="10:18" ht="19.899999999999999" customHeight="1" x14ac:dyDescent="0.2">
      <c r="J950" s="4"/>
      <c r="K950" s="2"/>
      <c r="M950" s="3"/>
      <c r="O950" s="2"/>
      <c r="P950" s="2"/>
      <c r="Q950" s="2"/>
      <c r="R950" s="14"/>
    </row>
    <row r="951" spans="10:18" ht="19.899999999999999" customHeight="1" x14ac:dyDescent="0.2">
      <c r="J951" s="4"/>
      <c r="K951" s="2"/>
      <c r="M951" s="3"/>
      <c r="O951" s="2"/>
      <c r="P951" s="2"/>
      <c r="Q951" s="2"/>
      <c r="R951" s="14"/>
    </row>
    <row r="952" spans="10:18" ht="19.899999999999999" customHeight="1" x14ac:dyDescent="0.2">
      <c r="J952" s="4"/>
      <c r="K952" s="2"/>
      <c r="M952" s="3"/>
      <c r="O952" s="2"/>
      <c r="P952" s="2"/>
      <c r="Q952" s="2"/>
      <c r="R952" s="14"/>
    </row>
    <row r="953" spans="10:18" ht="19.899999999999999" customHeight="1" x14ac:dyDescent="0.2">
      <c r="J953" s="4"/>
      <c r="K953" s="2"/>
      <c r="M953" s="3"/>
      <c r="O953" s="2"/>
      <c r="P953" s="2"/>
      <c r="Q953" s="2"/>
      <c r="R953" s="14"/>
    </row>
    <row r="954" spans="10:18" ht="19.899999999999999" customHeight="1" x14ac:dyDescent="0.2">
      <c r="J954" s="4"/>
      <c r="K954" s="2"/>
      <c r="M954" s="3"/>
      <c r="O954" s="2"/>
      <c r="P954" s="2"/>
      <c r="Q954" s="2"/>
      <c r="R954" s="14"/>
    </row>
    <row r="955" spans="10:18" ht="19.899999999999999" customHeight="1" x14ac:dyDescent="0.2">
      <c r="J955" s="4"/>
      <c r="K955" s="2"/>
      <c r="M955" s="3"/>
      <c r="O955" s="2"/>
      <c r="P955" s="2"/>
      <c r="Q955" s="2"/>
      <c r="R955" s="14"/>
    </row>
    <row r="956" spans="10:18" ht="19.899999999999999" customHeight="1" x14ac:dyDescent="0.2">
      <c r="J956" s="4"/>
      <c r="K956" s="2"/>
      <c r="M956" s="3"/>
      <c r="O956" s="2"/>
      <c r="P956" s="2"/>
      <c r="Q956" s="2"/>
      <c r="R956" s="14"/>
    </row>
    <row r="957" spans="10:18" ht="19.899999999999999" customHeight="1" x14ac:dyDescent="0.2">
      <c r="J957" s="4"/>
      <c r="K957" s="2"/>
      <c r="M957" s="3"/>
      <c r="O957" s="2"/>
      <c r="P957" s="2"/>
      <c r="Q957" s="2"/>
      <c r="R957" s="14"/>
    </row>
    <row r="958" spans="10:18" ht="19.899999999999999" customHeight="1" x14ac:dyDescent="0.2">
      <c r="J958" s="4"/>
      <c r="K958" s="2"/>
      <c r="M958" s="3"/>
      <c r="O958" s="2"/>
      <c r="P958" s="2"/>
      <c r="Q958" s="2"/>
      <c r="R958" s="14"/>
    </row>
    <row r="959" spans="10:18" ht="19.899999999999999" customHeight="1" x14ac:dyDescent="0.2">
      <c r="J959" s="4"/>
      <c r="K959" s="2"/>
      <c r="M959" s="3"/>
      <c r="O959" s="2"/>
      <c r="P959" s="2"/>
      <c r="Q959" s="2"/>
      <c r="R959" s="14"/>
    </row>
    <row r="960" spans="10:18" ht="19.899999999999999" customHeight="1" x14ac:dyDescent="0.2">
      <c r="J960" s="4"/>
      <c r="K960" s="2"/>
      <c r="M960" s="3"/>
      <c r="O960" s="2"/>
      <c r="P960" s="2"/>
      <c r="Q960" s="2"/>
      <c r="R960" s="14"/>
    </row>
    <row r="961" spans="10:18" ht="19.899999999999999" customHeight="1" x14ac:dyDescent="0.2">
      <c r="J961" s="4"/>
      <c r="K961" s="2"/>
      <c r="M961" s="3"/>
      <c r="O961" s="2"/>
      <c r="P961" s="2"/>
      <c r="Q961" s="2"/>
      <c r="R961" s="14"/>
    </row>
    <row r="962" spans="10:18" ht="19.899999999999999" customHeight="1" x14ac:dyDescent="0.2">
      <c r="J962" s="4"/>
      <c r="K962" s="2"/>
      <c r="M962" s="3"/>
      <c r="O962" s="2"/>
      <c r="P962" s="2"/>
      <c r="Q962" s="2"/>
      <c r="R962" s="14"/>
    </row>
    <row r="963" spans="10:18" ht="19.899999999999999" customHeight="1" x14ac:dyDescent="0.2">
      <c r="J963" s="4"/>
      <c r="K963" s="2"/>
      <c r="M963" s="3"/>
      <c r="O963" s="2"/>
      <c r="P963" s="2"/>
      <c r="Q963" s="2"/>
      <c r="R963" s="14"/>
    </row>
    <row r="964" spans="10:18" ht="19.899999999999999" customHeight="1" x14ac:dyDescent="0.2">
      <c r="J964" s="4"/>
      <c r="K964" s="2"/>
      <c r="M964" s="3"/>
      <c r="O964" s="2"/>
      <c r="P964" s="2"/>
      <c r="Q964" s="2"/>
      <c r="R964" s="14"/>
    </row>
    <row r="965" spans="10:18" ht="19.899999999999999" customHeight="1" x14ac:dyDescent="0.2">
      <c r="J965" s="4"/>
      <c r="K965" s="2"/>
      <c r="M965" s="3"/>
      <c r="O965" s="2"/>
      <c r="P965" s="2"/>
      <c r="Q965" s="2"/>
      <c r="R965" s="14"/>
    </row>
    <row r="966" spans="10:18" ht="19.899999999999999" customHeight="1" x14ac:dyDescent="0.2">
      <c r="J966" s="4"/>
      <c r="K966" s="2"/>
      <c r="M966" s="3"/>
      <c r="O966" s="2"/>
      <c r="P966" s="2"/>
      <c r="Q966" s="2"/>
      <c r="R966" s="14"/>
    </row>
    <row r="967" spans="10:18" ht="19.899999999999999" customHeight="1" x14ac:dyDescent="0.2">
      <c r="J967" s="4"/>
      <c r="K967" s="2"/>
      <c r="M967" s="3"/>
      <c r="O967" s="2"/>
      <c r="P967" s="2"/>
      <c r="Q967" s="2"/>
      <c r="R967" s="14"/>
    </row>
    <row r="968" spans="10:18" ht="19.899999999999999" customHeight="1" x14ac:dyDescent="0.2">
      <c r="J968" s="4"/>
      <c r="K968" s="2"/>
      <c r="M968" s="3"/>
      <c r="O968" s="2"/>
      <c r="P968" s="2"/>
      <c r="Q968" s="2"/>
      <c r="R968" s="14"/>
    </row>
    <row r="969" spans="10:18" ht="19.899999999999999" customHeight="1" x14ac:dyDescent="0.2">
      <c r="J969" s="4"/>
      <c r="K969" s="2"/>
      <c r="M969" s="3"/>
      <c r="O969" s="2"/>
      <c r="P969" s="2"/>
      <c r="Q969" s="2"/>
      <c r="R969" s="14"/>
    </row>
    <row r="970" spans="10:18" ht="19.899999999999999" customHeight="1" x14ac:dyDescent="0.2">
      <c r="J970" s="4"/>
      <c r="K970" s="2"/>
      <c r="M970" s="3"/>
      <c r="O970" s="2"/>
      <c r="P970" s="2"/>
      <c r="Q970" s="2"/>
      <c r="R970" s="14"/>
    </row>
    <row r="971" spans="10:18" ht="19.899999999999999" customHeight="1" x14ac:dyDescent="0.2">
      <c r="J971" s="4"/>
      <c r="K971" s="2"/>
      <c r="M971" s="3"/>
      <c r="O971" s="2"/>
      <c r="P971" s="2"/>
      <c r="Q971" s="2"/>
      <c r="R971" s="14"/>
    </row>
    <row r="972" spans="10:18" ht="19.899999999999999" customHeight="1" x14ac:dyDescent="0.2">
      <c r="J972" s="4"/>
      <c r="K972" s="2"/>
      <c r="M972" s="3"/>
      <c r="O972" s="2"/>
      <c r="P972" s="2"/>
      <c r="Q972" s="2"/>
      <c r="R972" s="14"/>
    </row>
    <row r="973" spans="10:18" ht="19.899999999999999" customHeight="1" x14ac:dyDescent="0.2">
      <c r="J973" s="4"/>
      <c r="K973" s="2"/>
      <c r="M973" s="3"/>
      <c r="O973" s="2"/>
      <c r="P973" s="2"/>
      <c r="Q973" s="2"/>
      <c r="R973" s="14"/>
    </row>
    <row r="974" spans="10:18" ht="19.899999999999999" customHeight="1" x14ac:dyDescent="0.2">
      <c r="J974" s="4"/>
      <c r="K974" s="2"/>
      <c r="M974" s="3"/>
      <c r="O974" s="2"/>
      <c r="P974" s="2"/>
      <c r="Q974" s="2"/>
      <c r="R974" s="14"/>
    </row>
    <row r="975" spans="10:18" ht="19.899999999999999" customHeight="1" x14ac:dyDescent="0.2">
      <c r="J975" s="4"/>
      <c r="K975" s="2"/>
      <c r="M975" s="3"/>
      <c r="O975" s="2"/>
      <c r="P975" s="2"/>
      <c r="Q975" s="2"/>
      <c r="R975" s="14"/>
    </row>
    <row r="976" spans="10:18" ht="19.899999999999999" customHeight="1" x14ac:dyDescent="0.2">
      <c r="J976" s="4"/>
      <c r="K976" s="2"/>
      <c r="M976" s="3"/>
      <c r="O976" s="2"/>
      <c r="P976" s="2"/>
      <c r="Q976" s="2"/>
      <c r="R976" s="14"/>
    </row>
    <row r="977" spans="10:18" ht="19.899999999999999" customHeight="1" x14ac:dyDescent="0.2">
      <c r="J977" s="4"/>
      <c r="K977" s="2"/>
      <c r="M977" s="3"/>
      <c r="O977" s="2"/>
      <c r="P977" s="2"/>
      <c r="Q977" s="2"/>
      <c r="R977" s="14"/>
    </row>
    <row r="978" spans="10:18" ht="19.899999999999999" customHeight="1" x14ac:dyDescent="0.2">
      <c r="J978" s="4"/>
      <c r="K978" s="2"/>
      <c r="M978" s="3"/>
      <c r="O978" s="2"/>
      <c r="P978" s="2"/>
      <c r="Q978" s="2"/>
      <c r="R978" s="14"/>
    </row>
    <row r="979" spans="10:18" ht="19.899999999999999" customHeight="1" x14ac:dyDescent="0.2">
      <c r="J979" s="4"/>
      <c r="K979" s="2"/>
      <c r="M979" s="3"/>
      <c r="O979" s="2"/>
      <c r="P979" s="2"/>
      <c r="Q979" s="2"/>
      <c r="R979" s="14"/>
    </row>
    <row r="980" spans="10:18" ht="19.899999999999999" customHeight="1" x14ac:dyDescent="0.2">
      <c r="J980" s="4"/>
      <c r="K980" s="2"/>
      <c r="M980" s="3"/>
      <c r="O980" s="2"/>
      <c r="P980" s="2"/>
      <c r="Q980" s="2"/>
      <c r="R980" s="14"/>
    </row>
    <row r="981" spans="10:18" ht="19.899999999999999" customHeight="1" x14ac:dyDescent="0.2">
      <c r="J981" s="4"/>
      <c r="K981" s="2"/>
      <c r="M981" s="3"/>
      <c r="O981" s="2"/>
      <c r="P981" s="2"/>
      <c r="Q981" s="2"/>
      <c r="R981" s="14"/>
    </row>
    <row r="982" spans="10:18" ht="19.899999999999999" customHeight="1" x14ac:dyDescent="0.2">
      <c r="J982" s="4"/>
      <c r="K982" s="2"/>
      <c r="M982" s="3"/>
      <c r="O982" s="2"/>
      <c r="P982" s="2"/>
      <c r="Q982" s="2"/>
      <c r="R982" s="14"/>
    </row>
    <row r="983" spans="10:18" ht="19.899999999999999" customHeight="1" x14ac:dyDescent="0.2">
      <c r="J983" s="4"/>
      <c r="K983" s="2"/>
      <c r="M983" s="3"/>
      <c r="O983" s="2"/>
      <c r="P983" s="2"/>
      <c r="Q983" s="2"/>
      <c r="R983" s="14"/>
    </row>
    <row r="984" spans="10:18" ht="19.899999999999999" customHeight="1" x14ac:dyDescent="0.2">
      <c r="J984" s="4"/>
      <c r="K984" s="2"/>
      <c r="M984" s="3"/>
      <c r="O984" s="2"/>
      <c r="P984" s="2"/>
      <c r="Q984" s="2"/>
      <c r="R984" s="14"/>
    </row>
    <row r="985" spans="10:18" ht="19.899999999999999" customHeight="1" x14ac:dyDescent="0.2">
      <c r="J985" s="4"/>
      <c r="K985" s="2"/>
      <c r="M985" s="3"/>
      <c r="O985" s="2"/>
      <c r="P985" s="2"/>
      <c r="Q985" s="2"/>
      <c r="R985" s="14"/>
    </row>
    <row r="986" spans="10:18" ht="19.899999999999999" customHeight="1" x14ac:dyDescent="0.2">
      <c r="J986" s="4"/>
      <c r="K986" s="2"/>
      <c r="M986" s="3"/>
      <c r="O986" s="2"/>
      <c r="P986" s="2"/>
      <c r="Q986" s="2"/>
      <c r="R986" s="14"/>
    </row>
    <row r="987" spans="10:18" ht="19.899999999999999" customHeight="1" x14ac:dyDescent="0.2">
      <c r="J987" s="4"/>
      <c r="K987" s="2"/>
      <c r="M987" s="3"/>
      <c r="O987" s="2"/>
      <c r="P987" s="2"/>
      <c r="Q987" s="2"/>
      <c r="R987" s="14"/>
    </row>
    <row r="988" spans="10:18" ht="19.899999999999999" customHeight="1" x14ac:dyDescent="0.2">
      <c r="J988" s="4"/>
      <c r="K988" s="2"/>
      <c r="M988" s="3"/>
      <c r="O988" s="2"/>
      <c r="P988" s="2"/>
      <c r="Q988" s="2"/>
      <c r="R988" s="14"/>
    </row>
    <row r="989" spans="10:18" ht="19.899999999999999" customHeight="1" x14ac:dyDescent="0.2">
      <c r="J989" s="4"/>
      <c r="K989" s="2"/>
      <c r="M989" s="3"/>
      <c r="O989" s="2"/>
      <c r="P989" s="2"/>
      <c r="Q989" s="2"/>
      <c r="R989" s="14"/>
    </row>
    <row r="990" spans="10:18" ht="19.899999999999999" customHeight="1" x14ac:dyDescent="0.2">
      <c r="J990" s="4"/>
      <c r="K990" s="2"/>
      <c r="M990" s="3"/>
      <c r="O990" s="2"/>
      <c r="P990" s="2"/>
      <c r="Q990" s="2"/>
      <c r="R990" s="14"/>
    </row>
    <row r="991" spans="10:18" ht="19.899999999999999" customHeight="1" x14ac:dyDescent="0.2">
      <c r="J991" s="4"/>
      <c r="K991" s="2"/>
      <c r="M991" s="3"/>
      <c r="O991" s="2"/>
      <c r="P991" s="2"/>
      <c r="Q991" s="2"/>
      <c r="R991" s="14"/>
    </row>
    <row r="992" spans="10:18" ht="19.899999999999999" customHeight="1" x14ac:dyDescent="0.2">
      <c r="J992" s="4"/>
      <c r="K992" s="2"/>
      <c r="M992" s="3"/>
      <c r="O992" s="2"/>
      <c r="P992" s="2"/>
      <c r="Q992" s="2"/>
      <c r="R992" s="14"/>
    </row>
    <row r="993" spans="10:18" ht="19.899999999999999" customHeight="1" x14ac:dyDescent="0.2">
      <c r="J993" s="4"/>
      <c r="K993" s="2"/>
      <c r="M993" s="3"/>
      <c r="O993" s="2"/>
      <c r="P993" s="2"/>
      <c r="Q993" s="2"/>
      <c r="R993" s="14"/>
    </row>
    <row r="994" spans="10:18" ht="19.899999999999999" customHeight="1" x14ac:dyDescent="0.2">
      <c r="J994" s="4"/>
      <c r="K994" s="2"/>
      <c r="M994" s="3"/>
      <c r="O994" s="2"/>
      <c r="P994" s="2"/>
      <c r="Q994" s="2"/>
      <c r="R994" s="14"/>
    </row>
    <row r="995" spans="10:18" ht="19.899999999999999" customHeight="1" x14ac:dyDescent="0.2">
      <c r="J995" s="4"/>
      <c r="K995" s="2"/>
      <c r="M995" s="3"/>
      <c r="O995" s="2"/>
      <c r="P995" s="2"/>
      <c r="Q995" s="2"/>
      <c r="R995" s="14"/>
    </row>
    <row r="996" spans="10:18" ht="19.899999999999999" customHeight="1" x14ac:dyDescent="0.2">
      <c r="J996" s="4"/>
      <c r="K996" s="2"/>
      <c r="M996" s="3"/>
      <c r="O996" s="2"/>
      <c r="P996" s="2"/>
      <c r="Q996" s="2"/>
      <c r="R996" s="14"/>
    </row>
    <row r="997" spans="10:18" ht="19.899999999999999" customHeight="1" x14ac:dyDescent="0.2">
      <c r="J997" s="4"/>
      <c r="K997" s="2"/>
      <c r="M997" s="3"/>
      <c r="O997" s="2"/>
      <c r="P997" s="2"/>
      <c r="Q997" s="2"/>
      <c r="R997" s="14"/>
    </row>
    <row r="998" spans="10:18" ht="19.899999999999999" customHeight="1" x14ac:dyDescent="0.2">
      <c r="J998" s="4"/>
      <c r="K998" s="2"/>
      <c r="M998" s="3"/>
      <c r="O998" s="2"/>
      <c r="P998" s="2"/>
      <c r="Q998" s="2"/>
      <c r="R998" s="14"/>
    </row>
    <row r="999" spans="10:18" ht="19.899999999999999" customHeight="1" x14ac:dyDescent="0.2">
      <c r="J999" s="4"/>
      <c r="K999" s="2"/>
      <c r="M999" s="3"/>
      <c r="O999" s="2"/>
      <c r="P999" s="2"/>
      <c r="Q999" s="2"/>
      <c r="R999" s="14"/>
    </row>
    <row r="1000" spans="10:18" ht="19.899999999999999" customHeight="1" x14ac:dyDescent="0.2">
      <c r="J1000" s="4"/>
      <c r="K1000" s="2"/>
      <c r="M1000" s="3"/>
      <c r="O1000" s="2"/>
      <c r="P1000" s="2"/>
      <c r="Q1000" s="2"/>
      <c r="R1000" s="14"/>
    </row>
    <row r="1001" spans="10:18" ht="19.899999999999999" customHeight="1" x14ac:dyDescent="0.2">
      <c r="J1001" s="4"/>
      <c r="K1001" s="2"/>
      <c r="M1001" s="3"/>
      <c r="O1001" s="2"/>
      <c r="P1001" s="2"/>
      <c r="Q1001" s="2"/>
      <c r="R1001" s="14"/>
    </row>
    <row r="1002" spans="10:18" ht="19.899999999999999" customHeight="1" x14ac:dyDescent="0.2">
      <c r="J1002" s="4"/>
      <c r="K1002" s="2"/>
      <c r="M1002" s="3"/>
      <c r="O1002" s="2"/>
      <c r="P1002" s="2"/>
      <c r="Q1002" s="2"/>
      <c r="R1002" s="14"/>
    </row>
    <row r="1003" spans="10:18" ht="19.899999999999999" customHeight="1" x14ac:dyDescent="0.2">
      <c r="J1003" s="4"/>
      <c r="K1003" s="2"/>
      <c r="M1003" s="3"/>
      <c r="O1003" s="2"/>
      <c r="P1003" s="2"/>
      <c r="Q1003" s="2"/>
      <c r="R1003" s="14"/>
    </row>
    <row r="1004" spans="10:18" ht="19.899999999999999" customHeight="1" x14ac:dyDescent="0.2">
      <c r="J1004" s="4"/>
      <c r="K1004" s="2"/>
      <c r="M1004" s="3"/>
      <c r="O1004" s="2"/>
      <c r="P1004" s="2"/>
      <c r="Q1004" s="2"/>
      <c r="R1004" s="14"/>
    </row>
    <row r="1005" spans="10:18" ht="19.899999999999999" customHeight="1" x14ac:dyDescent="0.2">
      <c r="J1005" s="4"/>
      <c r="K1005" s="2"/>
      <c r="M1005" s="3"/>
      <c r="O1005" s="2"/>
      <c r="P1005" s="2"/>
      <c r="Q1005" s="2"/>
      <c r="R1005" s="14"/>
    </row>
    <row r="1006" spans="10:18" ht="19.899999999999999" customHeight="1" x14ac:dyDescent="0.2">
      <c r="J1006" s="4"/>
      <c r="K1006" s="2"/>
      <c r="M1006" s="3"/>
      <c r="O1006" s="2"/>
      <c r="P1006" s="2"/>
      <c r="Q1006" s="2"/>
      <c r="R1006" s="14"/>
    </row>
    <row r="1007" spans="10:18" ht="19.899999999999999" customHeight="1" x14ac:dyDescent="0.2">
      <c r="J1007" s="4"/>
      <c r="K1007" s="2"/>
      <c r="M1007" s="3"/>
      <c r="O1007" s="2"/>
      <c r="P1007" s="2"/>
      <c r="Q1007" s="2"/>
      <c r="R1007" s="14"/>
    </row>
    <row r="1008" spans="10:18" ht="19.899999999999999" customHeight="1" x14ac:dyDescent="0.2">
      <c r="J1008" s="4"/>
      <c r="K1008" s="2"/>
      <c r="M1008" s="3"/>
      <c r="O1008" s="2"/>
      <c r="P1008" s="2"/>
      <c r="Q1008" s="2"/>
      <c r="R1008" s="14"/>
    </row>
    <row r="1009" spans="10:18" ht="19.899999999999999" customHeight="1" x14ac:dyDescent="0.2">
      <c r="J1009" s="4"/>
      <c r="K1009" s="2"/>
      <c r="M1009" s="3"/>
      <c r="O1009" s="2"/>
      <c r="P1009" s="2"/>
      <c r="Q1009" s="2"/>
      <c r="R1009" s="14"/>
    </row>
    <row r="1010" spans="10:18" ht="19.899999999999999" customHeight="1" x14ac:dyDescent="0.2">
      <c r="J1010" s="4"/>
      <c r="K1010" s="2"/>
      <c r="M1010" s="3"/>
      <c r="O1010" s="2"/>
      <c r="P1010" s="2"/>
      <c r="Q1010" s="2"/>
      <c r="R1010" s="14"/>
    </row>
    <row r="1011" spans="10:18" ht="19.899999999999999" customHeight="1" x14ac:dyDescent="0.2">
      <c r="J1011" s="4"/>
      <c r="K1011" s="2"/>
      <c r="M1011" s="3"/>
      <c r="O1011" s="2"/>
      <c r="P1011" s="2"/>
      <c r="Q1011" s="2"/>
      <c r="R1011" s="14"/>
    </row>
    <row r="1012" spans="10:18" ht="19.899999999999999" customHeight="1" x14ac:dyDescent="0.2">
      <c r="J1012" s="4"/>
      <c r="K1012" s="2"/>
      <c r="M1012" s="3"/>
      <c r="O1012" s="2"/>
      <c r="P1012" s="2"/>
      <c r="Q1012" s="2"/>
      <c r="R1012" s="14"/>
    </row>
    <row r="1013" spans="10:18" ht="19.899999999999999" customHeight="1" x14ac:dyDescent="0.2">
      <c r="J1013" s="4"/>
      <c r="K1013" s="2"/>
      <c r="M1013" s="3"/>
      <c r="O1013" s="2"/>
      <c r="P1013" s="2"/>
      <c r="Q1013" s="2"/>
      <c r="R1013" s="14"/>
    </row>
    <row r="1014" spans="10:18" ht="19.899999999999999" customHeight="1" x14ac:dyDescent="0.2">
      <c r="J1014" s="4"/>
      <c r="K1014" s="2"/>
      <c r="M1014" s="3"/>
      <c r="O1014" s="2"/>
      <c r="P1014" s="2"/>
      <c r="Q1014" s="2"/>
      <c r="R1014" s="14"/>
    </row>
    <row r="1015" spans="10:18" ht="19.899999999999999" customHeight="1" x14ac:dyDescent="0.2">
      <c r="J1015" s="4"/>
      <c r="K1015" s="2"/>
      <c r="M1015" s="3"/>
      <c r="O1015" s="2"/>
      <c r="P1015" s="2"/>
      <c r="Q1015" s="2"/>
      <c r="R1015" s="14"/>
    </row>
    <row r="1016" spans="10:18" ht="19.899999999999999" customHeight="1" x14ac:dyDescent="0.2">
      <c r="J1016" s="4"/>
      <c r="K1016" s="2"/>
      <c r="M1016" s="3"/>
      <c r="O1016" s="2"/>
      <c r="P1016" s="2"/>
      <c r="Q1016" s="2"/>
      <c r="R1016" s="14"/>
    </row>
    <row r="1017" spans="10:18" ht="19.899999999999999" customHeight="1" x14ac:dyDescent="0.2">
      <c r="J1017" s="4"/>
      <c r="K1017" s="2"/>
      <c r="M1017" s="3"/>
      <c r="O1017" s="2"/>
      <c r="P1017" s="2"/>
      <c r="Q1017" s="2"/>
      <c r="R1017" s="14"/>
    </row>
    <row r="1018" spans="10:18" ht="19.899999999999999" customHeight="1" x14ac:dyDescent="0.2">
      <c r="J1018" s="4"/>
      <c r="K1018" s="2"/>
      <c r="M1018" s="3"/>
      <c r="O1018" s="2"/>
      <c r="P1018" s="2"/>
      <c r="Q1018" s="2"/>
      <c r="R1018" s="14"/>
    </row>
    <row r="1019" spans="10:18" ht="19.899999999999999" customHeight="1" x14ac:dyDescent="0.2">
      <c r="J1019" s="4"/>
      <c r="K1019" s="2"/>
      <c r="M1019" s="3"/>
      <c r="O1019" s="2"/>
      <c r="P1019" s="2"/>
      <c r="Q1019" s="2"/>
      <c r="R1019" s="14"/>
    </row>
    <row r="1020" spans="10:18" ht="19.899999999999999" customHeight="1" x14ac:dyDescent="0.2">
      <c r="J1020" s="4"/>
      <c r="K1020" s="2"/>
      <c r="M1020" s="3"/>
      <c r="O1020" s="2"/>
      <c r="P1020" s="2"/>
      <c r="Q1020" s="2"/>
      <c r="R1020" s="14"/>
    </row>
    <row r="1021" spans="10:18" ht="19.899999999999999" customHeight="1" x14ac:dyDescent="0.2">
      <c r="J1021" s="4"/>
      <c r="K1021" s="2"/>
      <c r="M1021" s="3"/>
      <c r="O1021" s="2"/>
      <c r="P1021" s="2"/>
      <c r="Q1021" s="2"/>
      <c r="R1021" s="14"/>
    </row>
    <row r="1022" spans="10:18" ht="19.899999999999999" customHeight="1" x14ac:dyDescent="0.2">
      <c r="J1022" s="4"/>
      <c r="K1022" s="2"/>
      <c r="M1022" s="3"/>
      <c r="O1022" s="2"/>
      <c r="P1022" s="2"/>
      <c r="Q1022" s="2"/>
      <c r="R1022" s="14"/>
    </row>
    <row r="1023" spans="10:18" ht="19.899999999999999" customHeight="1" x14ac:dyDescent="0.2">
      <c r="J1023" s="4"/>
      <c r="K1023" s="2"/>
      <c r="M1023" s="3"/>
      <c r="O1023" s="2"/>
      <c r="P1023" s="2"/>
      <c r="Q1023" s="2"/>
      <c r="R1023" s="14"/>
    </row>
    <row r="1024" spans="10:18" ht="19.899999999999999" customHeight="1" x14ac:dyDescent="0.2">
      <c r="J1024" s="4"/>
      <c r="K1024" s="2"/>
      <c r="M1024" s="3"/>
      <c r="O1024" s="2"/>
      <c r="P1024" s="2"/>
      <c r="Q1024" s="2"/>
      <c r="R1024" s="14"/>
    </row>
    <row r="1025" spans="10:18" ht="19.899999999999999" customHeight="1" x14ac:dyDescent="0.2">
      <c r="J1025" s="4"/>
      <c r="K1025" s="2"/>
      <c r="M1025" s="3"/>
      <c r="O1025" s="2"/>
      <c r="P1025" s="2"/>
      <c r="Q1025" s="2"/>
      <c r="R1025" s="14"/>
    </row>
    <row r="1026" spans="10:18" ht="19.899999999999999" customHeight="1" x14ac:dyDescent="0.2">
      <c r="J1026" s="4"/>
      <c r="K1026" s="2"/>
      <c r="M1026" s="3"/>
      <c r="O1026" s="2"/>
      <c r="P1026" s="2"/>
      <c r="Q1026" s="2"/>
      <c r="R1026" s="14"/>
    </row>
    <row r="1027" spans="10:18" ht="19.899999999999999" customHeight="1" x14ac:dyDescent="0.2">
      <c r="J1027" s="4"/>
      <c r="K1027" s="2"/>
      <c r="M1027" s="3"/>
      <c r="O1027" s="2"/>
      <c r="P1027" s="2"/>
      <c r="Q1027" s="2"/>
      <c r="R1027" s="14"/>
    </row>
    <row r="1028" spans="10:18" ht="19.899999999999999" customHeight="1" x14ac:dyDescent="0.2">
      <c r="J1028" s="4"/>
      <c r="K1028" s="2"/>
      <c r="M1028" s="3"/>
      <c r="O1028" s="2"/>
      <c r="P1028" s="2"/>
      <c r="Q1028" s="2"/>
      <c r="R1028" s="14"/>
    </row>
    <row r="1029" spans="10:18" ht="19.899999999999999" customHeight="1" x14ac:dyDescent="0.2">
      <c r="J1029" s="4"/>
      <c r="K1029" s="2"/>
      <c r="M1029" s="3"/>
      <c r="O1029" s="2"/>
      <c r="P1029" s="2"/>
      <c r="Q1029" s="2"/>
      <c r="R1029" s="14"/>
    </row>
    <row r="1030" spans="10:18" ht="19.899999999999999" customHeight="1" x14ac:dyDescent="0.2">
      <c r="J1030" s="4"/>
      <c r="K1030" s="2"/>
      <c r="M1030" s="3"/>
      <c r="O1030" s="2"/>
      <c r="P1030" s="2"/>
      <c r="Q1030" s="2"/>
      <c r="R1030" s="14"/>
    </row>
    <row r="1031" spans="10:18" ht="19.899999999999999" customHeight="1" x14ac:dyDescent="0.2">
      <c r="J1031" s="4"/>
      <c r="K1031" s="2"/>
      <c r="M1031" s="3"/>
      <c r="O1031" s="2"/>
      <c r="P1031" s="2"/>
      <c r="Q1031" s="2"/>
      <c r="R1031" s="14"/>
    </row>
    <row r="1032" spans="10:18" ht="19.899999999999999" customHeight="1" x14ac:dyDescent="0.2">
      <c r="J1032" s="4"/>
      <c r="K1032" s="2"/>
      <c r="M1032" s="3"/>
      <c r="O1032" s="2"/>
      <c r="P1032" s="2"/>
      <c r="Q1032" s="2"/>
      <c r="R1032" s="14"/>
    </row>
    <row r="1033" spans="10:18" ht="19.899999999999999" customHeight="1" x14ac:dyDescent="0.2">
      <c r="J1033" s="4"/>
      <c r="K1033" s="2"/>
      <c r="M1033" s="3"/>
      <c r="O1033" s="2"/>
      <c r="P1033" s="2"/>
      <c r="Q1033" s="2"/>
      <c r="R1033" s="14"/>
    </row>
    <row r="1034" spans="10:18" ht="19.899999999999999" customHeight="1" x14ac:dyDescent="0.2">
      <c r="J1034" s="4"/>
      <c r="K1034" s="2"/>
      <c r="M1034" s="3"/>
      <c r="O1034" s="2"/>
      <c r="P1034" s="2"/>
      <c r="Q1034" s="2"/>
      <c r="R1034" s="14"/>
    </row>
    <row r="1035" spans="10:18" ht="19.899999999999999" customHeight="1" x14ac:dyDescent="0.2">
      <c r="J1035" s="4"/>
      <c r="K1035" s="2"/>
      <c r="M1035" s="3"/>
      <c r="O1035" s="2"/>
      <c r="P1035" s="2"/>
      <c r="Q1035" s="2"/>
      <c r="R1035" s="14"/>
    </row>
    <row r="1036" spans="10:18" ht="19.899999999999999" customHeight="1" x14ac:dyDescent="0.2">
      <c r="J1036" s="4"/>
      <c r="K1036" s="2"/>
      <c r="M1036" s="3"/>
      <c r="O1036" s="2"/>
      <c r="P1036" s="2"/>
      <c r="Q1036" s="2"/>
      <c r="R1036" s="14"/>
    </row>
    <row r="1037" spans="10:18" ht="19.899999999999999" customHeight="1" x14ac:dyDescent="0.2">
      <c r="J1037" s="4"/>
      <c r="K1037" s="2"/>
      <c r="M1037" s="3"/>
      <c r="O1037" s="2"/>
      <c r="P1037" s="2"/>
      <c r="Q1037" s="2"/>
      <c r="R1037" s="14"/>
    </row>
    <row r="1038" spans="10:18" ht="19.899999999999999" customHeight="1" x14ac:dyDescent="0.2">
      <c r="J1038" s="4"/>
      <c r="K1038" s="2"/>
      <c r="M1038" s="3"/>
      <c r="O1038" s="2"/>
      <c r="P1038" s="2"/>
      <c r="Q1038" s="2"/>
      <c r="R1038" s="14"/>
    </row>
    <row r="1039" spans="10:18" ht="19.899999999999999" customHeight="1" x14ac:dyDescent="0.2">
      <c r="J1039" s="4"/>
      <c r="K1039" s="2"/>
      <c r="M1039" s="3"/>
      <c r="O1039" s="2"/>
      <c r="P1039" s="2"/>
      <c r="Q1039" s="2"/>
      <c r="R1039" s="14"/>
    </row>
    <row r="1040" spans="10:18" ht="19.899999999999999" customHeight="1" x14ac:dyDescent="0.2">
      <c r="J1040" s="4"/>
      <c r="K1040" s="2"/>
      <c r="M1040" s="3"/>
      <c r="O1040" s="2"/>
      <c r="P1040" s="2"/>
      <c r="Q1040" s="2"/>
      <c r="R1040" s="14"/>
    </row>
    <row r="1041" spans="10:18" ht="19.899999999999999" customHeight="1" x14ac:dyDescent="0.2">
      <c r="J1041" s="4"/>
      <c r="K1041" s="2"/>
      <c r="M1041" s="3"/>
      <c r="O1041" s="2"/>
      <c r="P1041" s="2"/>
      <c r="Q1041" s="2"/>
      <c r="R1041" s="14"/>
    </row>
    <row r="1042" spans="10:18" ht="19.899999999999999" customHeight="1" x14ac:dyDescent="0.2">
      <c r="J1042" s="4"/>
      <c r="K1042" s="2"/>
      <c r="M1042" s="3"/>
      <c r="O1042" s="2"/>
      <c r="P1042" s="2"/>
      <c r="Q1042" s="2"/>
      <c r="R1042" s="14"/>
    </row>
    <row r="1043" spans="10:18" ht="19.899999999999999" customHeight="1" x14ac:dyDescent="0.2">
      <c r="J1043" s="4"/>
      <c r="K1043" s="2"/>
      <c r="M1043" s="3"/>
      <c r="O1043" s="2"/>
      <c r="P1043" s="2"/>
      <c r="Q1043" s="2"/>
      <c r="R1043" s="14"/>
    </row>
    <row r="1044" spans="10:18" ht="19.899999999999999" customHeight="1" x14ac:dyDescent="0.2">
      <c r="J1044" s="4"/>
      <c r="K1044" s="2"/>
      <c r="M1044" s="3"/>
      <c r="O1044" s="2"/>
      <c r="P1044" s="2"/>
      <c r="Q1044" s="2"/>
      <c r="R1044" s="14"/>
    </row>
    <row r="1045" spans="10:18" ht="19.899999999999999" customHeight="1" x14ac:dyDescent="0.2">
      <c r="J1045" s="4"/>
      <c r="K1045" s="2"/>
      <c r="M1045" s="3"/>
      <c r="O1045" s="2"/>
      <c r="P1045" s="2"/>
      <c r="Q1045" s="2"/>
      <c r="R1045" s="14"/>
    </row>
    <row r="1046" spans="10:18" ht="19.899999999999999" customHeight="1" x14ac:dyDescent="0.2">
      <c r="J1046" s="4"/>
      <c r="K1046" s="2"/>
      <c r="M1046" s="3"/>
      <c r="O1046" s="2"/>
      <c r="P1046" s="2"/>
      <c r="Q1046" s="2"/>
      <c r="R1046" s="14"/>
    </row>
    <row r="1047" spans="10:18" ht="19.899999999999999" customHeight="1" x14ac:dyDescent="0.2">
      <c r="J1047" s="4"/>
      <c r="K1047" s="2"/>
      <c r="M1047" s="3"/>
      <c r="O1047" s="2"/>
      <c r="P1047" s="2"/>
      <c r="Q1047" s="2"/>
      <c r="R1047" s="14"/>
    </row>
    <row r="1048" spans="10:18" ht="19.899999999999999" customHeight="1" x14ac:dyDescent="0.2">
      <c r="J1048" s="4"/>
      <c r="K1048" s="2"/>
      <c r="M1048" s="3"/>
      <c r="O1048" s="2"/>
      <c r="P1048" s="2"/>
      <c r="Q1048" s="2"/>
      <c r="R1048" s="14"/>
    </row>
    <row r="1049" spans="10:18" ht="19.899999999999999" customHeight="1" x14ac:dyDescent="0.2">
      <c r="J1049" s="4"/>
      <c r="K1049" s="2"/>
      <c r="M1049" s="3"/>
      <c r="O1049" s="2"/>
      <c r="P1049" s="2"/>
      <c r="Q1049" s="2"/>
      <c r="R1049" s="14"/>
    </row>
    <row r="1050" spans="10:18" ht="19.899999999999999" customHeight="1" x14ac:dyDescent="0.2">
      <c r="J1050" s="4"/>
      <c r="K1050" s="2"/>
      <c r="M1050" s="3"/>
      <c r="O1050" s="2"/>
      <c r="P1050" s="2"/>
      <c r="Q1050" s="2"/>
      <c r="R1050" s="14"/>
    </row>
    <row r="1051" spans="10:18" ht="19.899999999999999" customHeight="1" x14ac:dyDescent="0.2">
      <c r="J1051" s="4"/>
      <c r="K1051" s="2"/>
      <c r="M1051" s="3"/>
      <c r="O1051" s="2"/>
      <c r="P1051" s="2"/>
      <c r="Q1051" s="2"/>
      <c r="R1051" s="14"/>
    </row>
    <row r="1052" spans="10:18" ht="19.899999999999999" customHeight="1" x14ac:dyDescent="0.2">
      <c r="J1052" s="4"/>
      <c r="K1052" s="2"/>
      <c r="M1052" s="3"/>
      <c r="O1052" s="2"/>
      <c r="P1052" s="2"/>
      <c r="Q1052" s="2"/>
      <c r="R1052" s="14"/>
    </row>
    <row r="1053" spans="10:18" ht="19.899999999999999" customHeight="1" x14ac:dyDescent="0.2">
      <c r="J1053" s="4"/>
      <c r="K1053" s="2"/>
      <c r="M1053" s="3"/>
      <c r="O1053" s="2"/>
      <c r="P1053" s="2"/>
      <c r="Q1053" s="2"/>
      <c r="R1053" s="14"/>
    </row>
    <row r="1054" spans="10:18" ht="19.899999999999999" customHeight="1" x14ac:dyDescent="0.2">
      <c r="J1054" s="4"/>
      <c r="K1054" s="2"/>
      <c r="M1054" s="3"/>
      <c r="O1054" s="2"/>
      <c r="P1054" s="2"/>
      <c r="Q1054" s="2"/>
      <c r="R1054" s="14"/>
    </row>
    <row r="1055" spans="10:18" ht="19.899999999999999" customHeight="1" x14ac:dyDescent="0.2">
      <c r="J1055" s="4"/>
      <c r="K1055" s="2"/>
      <c r="M1055" s="3"/>
      <c r="O1055" s="2"/>
      <c r="P1055" s="2"/>
      <c r="Q1055" s="2"/>
      <c r="R1055" s="14"/>
    </row>
    <row r="1056" spans="10:18" ht="19.899999999999999" customHeight="1" x14ac:dyDescent="0.2">
      <c r="J1056" s="4"/>
      <c r="K1056" s="2"/>
      <c r="M1056" s="3"/>
      <c r="O1056" s="2"/>
      <c r="P1056" s="2"/>
      <c r="Q1056" s="2"/>
      <c r="R1056" s="14"/>
    </row>
    <row r="1057" spans="10:18" ht="19.899999999999999" customHeight="1" x14ac:dyDescent="0.2">
      <c r="J1057" s="4"/>
      <c r="K1057" s="2"/>
      <c r="M1057" s="3"/>
      <c r="O1057" s="2"/>
      <c r="P1057" s="2"/>
      <c r="Q1057" s="2"/>
      <c r="R1057" s="14"/>
    </row>
    <row r="1058" spans="10:18" ht="19.899999999999999" customHeight="1" x14ac:dyDescent="0.2">
      <c r="J1058" s="4"/>
      <c r="K1058" s="2"/>
      <c r="M1058" s="3"/>
      <c r="O1058" s="2"/>
      <c r="P1058" s="2"/>
      <c r="Q1058" s="2"/>
      <c r="R1058" s="14"/>
    </row>
    <row r="1059" spans="10:18" ht="19.899999999999999" customHeight="1" x14ac:dyDescent="0.2">
      <c r="J1059" s="4"/>
      <c r="K1059" s="2"/>
      <c r="M1059" s="3"/>
      <c r="O1059" s="2"/>
      <c r="P1059" s="2"/>
      <c r="Q1059" s="2"/>
      <c r="R1059" s="14"/>
    </row>
    <row r="1060" spans="10:18" ht="19.899999999999999" customHeight="1" x14ac:dyDescent="0.2">
      <c r="J1060" s="4"/>
      <c r="K1060" s="2"/>
      <c r="M1060" s="3"/>
      <c r="O1060" s="2"/>
      <c r="P1060" s="2"/>
      <c r="Q1060" s="2"/>
      <c r="R1060" s="14"/>
    </row>
    <row r="1061" spans="10:18" ht="19.899999999999999" customHeight="1" x14ac:dyDescent="0.2">
      <c r="J1061" s="4"/>
      <c r="K1061" s="2"/>
      <c r="M1061" s="3"/>
      <c r="O1061" s="2"/>
      <c r="P1061" s="2"/>
      <c r="Q1061" s="2"/>
      <c r="R1061" s="14"/>
    </row>
    <row r="1062" spans="10:18" ht="19.899999999999999" customHeight="1" x14ac:dyDescent="0.2">
      <c r="J1062" s="4"/>
      <c r="K1062" s="2"/>
      <c r="M1062" s="3"/>
      <c r="O1062" s="2"/>
      <c r="P1062" s="2"/>
      <c r="Q1062" s="2"/>
      <c r="R1062" s="14"/>
    </row>
    <row r="1063" spans="10:18" ht="19.899999999999999" customHeight="1" x14ac:dyDescent="0.2">
      <c r="J1063" s="4"/>
      <c r="K1063" s="2"/>
      <c r="M1063" s="3"/>
      <c r="O1063" s="2"/>
      <c r="P1063" s="2"/>
      <c r="Q1063" s="2"/>
      <c r="R1063" s="14"/>
    </row>
    <row r="1064" spans="10:18" ht="19.899999999999999" customHeight="1" x14ac:dyDescent="0.2">
      <c r="J1064" s="4"/>
      <c r="K1064" s="2"/>
      <c r="M1064" s="3"/>
      <c r="O1064" s="2"/>
      <c r="P1064" s="2"/>
      <c r="Q1064" s="2"/>
      <c r="R1064" s="14"/>
    </row>
    <row r="1065" spans="10:18" ht="19.899999999999999" customHeight="1" x14ac:dyDescent="0.2">
      <c r="J1065" s="4"/>
      <c r="K1065" s="2"/>
      <c r="M1065" s="3"/>
      <c r="O1065" s="2"/>
      <c r="P1065" s="2"/>
      <c r="Q1065" s="2"/>
      <c r="R1065" s="14"/>
    </row>
    <row r="1066" spans="10:18" ht="19.899999999999999" customHeight="1" x14ac:dyDescent="0.2">
      <c r="J1066" s="4"/>
      <c r="K1066" s="2"/>
      <c r="M1066" s="3"/>
      <c r="O1066" s="2"/>
      <c r="P1066" s="2"/>
      <c r="Q1066" s="2"/>
      <c r="R1066" s="14"/>
    </row>
    <row r="1067" spans="10:18" ht="19.899999999999999" customHeight="1" x14ac:dyDescent="0.2">
      <c r="J1067" s="4"/>
      <c r="K1067" s="2"/>
      <c r="M1067" s="3"/>
      <c r="O1067" s="2"/>
      <c r="P1067" s="2"/>
      <c r="Q1067" s="2"/>
      <c r="R1067" s="14"/>
    </row>
    <row r="1068" spans="10:18" ht="19.899999999999999" customHeight="1" x14ac:dyDescent="0.2">
      <c r="J1068" s="4"/>
      <c r="K1068" s="2"/>
      <c r="M1068" s="3"/>
      <c r="O1068" s="2"/>
      <c r="P1068" s="2"/>
      <c r="Q1068" s="2"/>
      <c r="R1068" s="14"/>
    </row>
    <row r="1069" spans="10:18" ht="19.899999999999999" customHeight="1" x14ac:dyDescent="0.2">
      <c r="J1069" s="4"/>
      <c r="K1069" s="2"/>
      <c r="M1069" s="3"/>
      <c r="O1069" s="2"/>
      <c r="P1069" s="2"/>
      <c r="Q1069" s="2"/>
      <c r="R1069" s="14"/>
    </row>
    <row r="1070" spans="10:18" ht="19.899999999999999" customHeight="1" x14ac:dyDescent="0.2">
      <c r="J1070" s="4"/>
      <c r="K1070" s="2"/>
      <c r="M1070" s="3"/>
      <c r="O1070" s="2"/>
      <c r="P1070" s="2"/>
      <c r="Q1070" s="2"/>
      <c r="R1070" s="14"/>
    </row>
    <row r="1071" spans="10:18" ht="19.899999999999999" customHeight="1" x14ac:dyDescent="0.2">
      <c r="J1071" s="4"/>
      <c r="K1071" s="2"/>
      <c r="M1071" s="3"/>
      <c r="O1071" s="2"/>
      <c r="P1071" s="2"/>
      <c r="Q1071" s="2"/>
      <c r="R1071" s="14"/>
    </row>
    <row r="1072" spans="10:18" ht="19.899999999999999" customHeight="1" x14ac:dyDescent="0.2">
      <c r="J1072" s="4"/>
      <c r="K1072" s="2"/>
      <c r="M1072" s="3"/>
      <c r="O1072" s="2"/>
      <c r="P1072" s="2"/>
      <c r="Q1072" s="2"/>
      <c r="R1072" s="14"/>
    </row>
    <row r="1073" spans="10:18" ht="19.899999999999999" customHeight="1" x14ac:dyDescent="0.2">
      <c r="J1073" s="4"/>
      <c r="K1073" s="2"/>
      <c r="M1073" s="3"/>
      <c r="O1073" s="2"/>
      <c r="P1073" s="2"/>
      <c r="Q1073" s="2"/>
      <c r="R1073" s="14"/>
    </row>
    <row r="1074" spans="10:18" ht="19.899999999999999" customHeight="1" x14ac:dyDescent="0.2">
      <c r="J1074" s="4"/>
      <c r="K1074" s="2"/>
      <c r="M1074" s="3"/>
      <c r="O1074" s="2"/>
      <c r="P1074" s="2"/>
      <c r="Q1074" s="2"/>
      <c r="R1074" s="14"/>
    </row>
    <row r="1075" spans="10:18" ht="19.899999999999999" customHeight="1" x14ac:dyDescent="0.2">
      <c r="J1075" s="4"/>
      <c r="K1075" s="2"/>
      <c r="M1075" s="3"/>
      <c r="O1075" s="2"/>
      <c r="P1075" s="2"/>
      <c r="Q1075" s="2"/>
      <c r="R1075" s="14"/>
    </row>
    <row r="1076" spans="10:18" ht="19.899999999999999" customHeight="1" x14ac:dyDescent="0.2">
      <c r="J1076" s="4"/>
      <c r="K1076" s="2"/>
      <c r="M1076" s="3"/>
      <c r="O1076" s="2"/>
      <c r="P1076" s="2"/>
      <c r="Q1076" s="2"/>
      <c r="R1076" s="14"/>
    </row>
    <row r="1077" spans="10:18" ht="19.899999999999999" customHeight="1" x14ac:dyDescent="0.2">
      <c r="J1077" s="4"/>
      <c r="K1077" s="2"/>
      <c r="M1077" s="3"/>
      <c r="O1077" s="2"/>
      <c r="P1077" s="2"/>
      <c r="Q1077" s="2"/>
      <c r="R1077" s="14"/>
    </row>
    <row r="1078" spans="10:18" ht="19.899999999999999" customHeight="1" x14ac:dyDescent="0.2">
      <c r="J1078" s="4"/>
      <c r="K1078" s="2"/>
      <c r="M1078" s="3"/>
      <c r="O1078" s="2"/>
      <c r="P1078" s="2"/>
      <c r="Q1078" s="2"/>
      <c r="R1078" s="14"/>
    </row>
    <row r="1079" spans="10:18" ht="19.899999999999999" customHeight="1" x14ac:dyDescent="0.2">
      <c r="J1079" s="4"/>
      <c r="K1079" s="2"/>
      <c r="M1079" s="3"/>
      <c r="O1079" s="2"/>
      <c r="P1079" s="2"/>
      <c r="Q1079" s="2"/>
      <c r="R1079" s="14"/>
    </row>
    <row r="1080" spans="10:18" ht="19.899999999999999" customHeight="1" x14ac:dyDescent="0.2">
      <c r="J1080" s="4"/>
      <c r="K1080" s="2"/>
      <c r="M1080" s="3"/>
      <c r="O1080" s="2"/>
      <c r="P1080" s="2"/>
      <c r="Q1080" s="2"/>
      <c r="R1080" s="14"/>
    </row>
    <row r="1081" spans="10:18" ht="19.899999999999999" customHeight="1" x14ac:dyDescent="0.2">
      <c r="J1081" s="4"/>
      <c r="K1081" s="2"/>
      <c r="M1081" s="3"/>
      <c r="O1081" s="2"/>
      <c r="P1081" s="2"/>
      <c r="Q1081" s="2"/>
      <c r="R1081" s="14"/>
    </row>
    <row r="1082" spans="10:18" ht="19.899999999999999" customHeight="1" x14ac:dyDescent="0.2">
      <c r="J1082" s="4"/>
      <c r="K1082" s="2"/>
      <c r="M1082" s="3"/>
      <c r="O1082" s="2"/>
      <c r="P1082" s="2"/>
      <c r="Q1082" s="2"/>
      <c r="R1082" s="14"/>
    </row>
    <row r="1083" spans="10:18" ht="19.899999999999999" customHeight="1" x14ac:dyDescent="0.2">
      <c r="J1083" s="4"/>
      <c r="K1083" s="2"/>
      <c r="M1083" s="3"/>
      <c r="O1083" s="2"/>
      <c r="P1083" s="2"/>
      <c r="Q1083" s="2"/>
      <c r="R1083" s="14"/>
    </row>
    <row r="1084" spans="10:18" ht="19.899999999999999" customHeight="1" x14ac:dyDescent="0.2">
      <c r="J1084" s="4"/>
      <c r="K1084" s="2"/>
      <c r="M1084" s="3"/>
      <c r="O1084" s="2"/>
      <c r="P1084" s="2"/>
      <c r="Q1084" s="2"/>
      <c r="R1084" s="14"/>
    </row>
    <row r="1085" spans="10:18" ht="19.899999999999999" customHeight="1" x14ac:dyDescent="0.2">
      <c r="J1085" s="4"/>
      <c r="K1085" s="2"/>
      <c r="M1085" s="3"/>
      <c r="O1085" s="2"/>
      <c r="P1085" s="2"/>
      <c r="Q1085" s="2"/>
      <c r="R1085" s="14"/>
    </row>
    <row r="1086" spans="10:18" ht="19.899999999999999" customHeight="1" x14ac:dyDescent="0.2">
      <c r="J1086" s="4"/>
      <c r="K1086" s="2"/>
      <c r="M1086" s="3"/>
      <c r="O1086" s="2"/>
      <c r="P1086" s="2"/>
      <c r="Q1086" s="2"/>
      <c r="R1086" s="14"/>
    </row>
    <row r="1087" spans="10:18" ht="19.899999999999999" customHeight="1" x14ac:dyDescent="0.2">
      <c r="J1087" s="4"/>
      <c r="K1087" s="2"/>
      <c r="M1087" s="3"/>
      <c r="O1087" s="2"/>
      <c r="P1087" s="2"/>
      <c r="Q1087" s="2"/>
      <c r="R1087" s="14"/>
    </row>
    <row r="1088" spans="10:18" ht="19.899999999999999" customHeight="1" x14ac:dyDescent="0.2">
      <c r="J1088" s="4"/>
      <c r="K1088" s="2"/>
      <c r="M1088" s="3"/>
      <c r="O1088" s="2"/>
      <c r="P1088" s="2"/>
      <c r="Q1088" s="2"/>
      <c r="R1088" s="14"/>
    </row>
    <row r="1089" spans="10:18" ht="19.899999999999999" customHeight="1" x14ac:dyDescent="0.2">
      <c r="J1089" s="4"/>
      <c r="K1089" s="2"/>
      <c r="M1089" s="3"/>
      <c r="O1089" s="2"/>
      <c r="P1089" s="2"/>
      <c r="Q1089" s="2"/>
      <c r="R1089" s="14"/>
    </row>
    <row r="1090" spans="10:18" ht="19.899999999999999" customHeight="1" x14ac:dyDescent="0.2">
      <c r="J1090" s="4"/>
      <c r="K1090" s="2"/>
      <c r="M1090" s="3"/>
      <c r="O1090" s="2"/>
      <c r="P1090" s="2"/>
      <c r="Q1090" s="2"/>
      <c r="R1090" s="14"/>
    </row>
    <row r="1091" spans="10:18" ht="19.899999999999999" customHeight="1" x14ac:dyDescent="0.2">
      <c r="J1091" s="4"/>
      <c r="K1091" s="2"/>
      <c r="M1091" s="3"/>
      <c r="O1091" s="2"/>
      <c r="P1091" s="2"/>
      <c r="Q1091" s="2"/>
      <c r="R1091" s="14"/>
    </row>
    <row r="1092" spans="10:18" ht="19.899999999999999" customHeight="1" x14ac:dyDescent="0.2">
      <c r="J1092" s="4"/>
      <c r="K1092" s="2"/>
      <c r="M1092" s="3"/>
      <c r="O1092" s="2"/>
      <c r="P1092" s="2"/>
      <c r="Q1092" s="2"/>
      <c r="R1092" s="14"/>
    </row>
    <row r="1093" spans="10:18" ht="19.899999999999999" customHeight="1" x14ac:dyDescent="0.2">
      <c r="J1093" s="4"/>
      <c r="K1093" s="2"/>
      <c r="M1093" s="3"/>
      <c r="O1093" s="2"/>
      <c r="P1093" s="2"/>
      <c r="Q1093" s="2"/>
      <c r="R1093" s="14"/>
    </row>
    <row r="1094" spans="10:18" ht="19.899999999999999" customHeight="1" x14ac:dyDescent="0.2">
      <c r="J1094" s="4"/>
      <c r="K1094" s="2"/>
      <c r="M1094" s="3"/>
      <c r="O1094" s="2"/>
      <c r="P1094" s="2"/>
      <c r="Q1094" s="2"/>
      <c r="R1094" s="14"/>
    </row>
    <row r="1095" spans="10:18" ht="19.899999999999999" customHeight="1" x14ac:dyDescent="0.2">
      <c r="J1095" s="4"/>
      <c r="K1095" s="2"/>
      <c r="M1095" s="3"/>
      <c r="O1095" s="2"/>
      <c r="P1095" s="2"/>
      <c r="Q1095" s="2"/>
      <c r="R1095" s="14"/>
    </row>
    <row r="1096" spans="10:18" ht="19.899999999999999" customHeight="1" x14ac:dyDescent="0.2">
      <c r="J1096" s="4"/>
      <c r="K1096" s="2"/>
      <c r="M1096" s="3"/>
      <c r="O1096" s="2"/>
      <c r="P1096" s="2"/>
      <c r="Q1096" s="2"/>
      <c r="R1096" s="14"/>
    </row>
    <row r="1097" spans="10:18" ht="19.899999999999999" customHeight="1" x14ac:dyDescent="0.2">
      <c r="J1097" s="4"/>
      <c r="K1097" s="2"/>
      <c r="M1097" s="3"/>
      <c r="O1097" s="2"/>
      <c r="P1097" s="2"/>
      <c r="Q1097" s="2"/>
      <c r="R1097" s="14"/>
    </row>
    <row r="1098" spans="10:18" ht="19.899999999999999" customHeight="1" x14ac:dyDescent="0.2">
      <c r="J1098" s="4"/>
      <c r="K1098" s="2"/>
      <c r="M1098" s="3"/>
      <c r="O1098" s="2"/>
      <c r="P1098" s="2"/>
      <c r="Q1098" s="2"/>
      <c r="R1098" s="14"/>
    </row>
    <row r="1099" spans="10:18" ht="19.899999999999999" customHeight="1" x14ac:dyDescent="0.2">
      <c r="J1099" s="4"/>
      <c r="K1099" s="2"/>
      <c r="M1099" s="3"/>
      <c r="O1099" s="2"/>
      <c r="P1099" s="2"/>
      <c r="Q1099" s="2"/>
      <c r="R1099" s="14"/>
    </row>
    <row r="1100" spans="10:18" ht="19.899999999999999" customHeight="1" x14ac:dyDescent="0.2">
      <c r="J1100" s="4"/>
      <c r="K1100" s="2"/>
      <c r="M1100" s="3"/>
      <c r="O1100" s="2"/>
      <c r="P1100" s="2"/>
      <c r="Q1100" s="2"/>
      <c r="R1100" s="14"/>
    </row>
    <row r="1101" spans="10:18" ht="19.899999999999999" customHeight="1" x14ac:dyDescent="0.2">
      <c r="J1101" s="4"/>
      <c r="K1101" s="2"/>
      <c r="M1101" s="3"/>
      <c r="O1101" s="2"/>
      <c r="P1101" s="2"/>
      <c r="Q1101" s="2"/>
      <c r="R1101" s="14"/>
    </row>
    <row r="1102" spans="10:18" ht="19.899999999999999" customHeight="1" x14ac:dyDescent="0.2">
      <c r="J1102" s="4"/>
      <c r="K1102" s="2"/>
      <c r="M1102" s="3"/>
      <c r="O1102" s="2"/>
      <c r="P1102" s="2"/>
      <c r="Q1102" s="2"/>
      <c r="R1102" s="14"/>
    </row>
    <row r="1103" spans="10:18" ht="19.899999999999999" customHeight="1" x14ac:dyDescent="0.2">
      <c r="J1103" s="4"/>
      <c r="K1103" s="2"/>
      <c r="M1103" s="3"/>
      <c r="O1103" s="2"/>
      <c r="P1103" s="2"/>
      <c r="Q1103" s="2"/>
      <c r="R1103" s="14"/>
    </row>
    <row r="1104" spans="10:18" ht="19.899999999999999" customHeight="1" x14ac:dyDescent="0.2">
      <c r="J1104" s="4"/>
      <c r="K1104" s="2"/>
      <c r="M1104" s="3"/>
      <c r="O1104" s="2"/>
      <c r="P1104" s="2"/>
      <c r="Q1104" s="2"/>
      <c r="R1104" s="14"/>
    </row>
    <row r="1105" spans="10:18" ht="19.899999999999999" customHeight="1" x14ac:dyDescent="0.2">
      <c r="J1105" s="4"/>
      <c r="K1105" s="2"/>
      <c r="M1105" s="3"/>
      <c r="O1105" s="2"/>
      <c r="P1105" s="2"/>
      <c r="Q1105" s="2"/>
      <c r="R1105" s="14"/>
    </row>
    <row r="1106" spans="10:18" ht="19.899999999999999" customHeight="1" x14ac:dyDescent="0.2">
      <c r="J1106" s="4"/>
      <c r="K1106" s="2"/>
      <c r="M1106" s="3"/>
      <c r="O1106" s="2"/>
      <c r="P1106" s="2"/>
      <c r="Q1106" s="2"/>
      <c r="R1106" s="14"/>
    </row>
    <row r="1107" spans="10:18" ht="19.899999999999999" customHeight="1" x14ac:dyDescent="0.2">
      <c r="J1107" s="4"/>
      <c r="K1107" s="2"/>
      <c r="M1107" s="3"/>
      <c r="O1107" s="2"/>
      <c r="P1107" s="2"/>
      <c r="Q1107" s="2"/>
      <c r="R1107" s="14"/>
    </row>
    <row r="1108" spans="10:18" ht="19.899999999999999" customHeight="1" x14ac:dyDescent="0.2">
      <c r="J1108" s="4"/>
      <c r="K1108" s="2"/>
      <c r="M1108" s="3"/>
      <c r="O1108" s="2"/>
      <c r="P1108" s="2"/>
      <c r="Q1108" s="2"/>
      <c r="R1108" s="14"/>
    </row>
    <row r="1109" spans="10:18" ht="19.899999999999999" customHeight="1" x14ac:dyDescent="0.2">
      <c r="J1109" s="4"/>
      <c r="K1109" s="2"/>
      <c r="M1109" s="3"/>
      <c r="O1109" s="2"/>
      <c r="P1109" s="2"/>
      <c r="Q1109" s="2"/>
      <c r="R1109" s="14"/>
    </row>
    <row r="1110" spans="10:18" ht="19.899999999999999" customHeight="1" x14ac:dyDescent="0.2">
      <c r="J1110" s="4"/>
      <c r="K1110" s="2"/>
      <c r="M1110" s="3"/>
      <c r="O1110" s="2"/>
      <c r="P1110" s="2"/>
      <c r="Q1110" s="2"/>
      <c r="R1110" s="14"/>
    </row>
    <row r="1111" spans="10:18" ht="19.899999999999999" customHeight="1" x14ac:dyDescent="0.2">
      <c r="J1111" s="4"/>
      <c r="K1111" s="2"/>
      <c r="M1111" s="3"/>
      <c r="O1111" s="2"/>
      <c r="P1111" s="2"/>
      <c r="Q1111" s="2"/>
      <c r="R1111" s="14"/>
    </row>
    <row r="1112" spans="10:18" ht="19.899999999999999" customHeight="1" x14ac:dyDescent="0.2">
      <c r="J1112" s="4"/>
      <c r="K1112" s="2"/>
      <c r="M1112" s="3"/>
      <c r="O1112" s="2"/>
      <c r="P1112" s="2"/>
      <c r="Q1112" s="2"/>
      <c r="R1112" s="14"/>
    </row>
    <row r="1113" spans="10:18" ht="19.899999999999999" customHeight="1" x14ac:dyDescent="0.2">
      <c r="J1113" s="4"/>
      <c r="K1113" s="2"/>
      <c r="M1113" s="3"/>
      <c r="O1113" s="2"/>
      <c r="P1113" s="2"/>
      <c r="Q1113" s="2"/>
      <c r="R1113" s="14"/>
    </row>
    <row r="1114" spans="10:18" ht="19.899999999999999" customHeight="1" x14ac:dyDescent="0.2">
      <c r="J1114" s="4"/>
      <c r="K1114" s="2"/>
      <c r="M1114" s="3"/>
      <c r="O1114" s="2"/>
      <c r="P1114" s="2"/>
      <c r="Q1114" s="2"/>
      <c r="R1114" s="14"/>
    </row>
    <row r="1115" spans="10:18" ht="19.899999999999999" customHeight="1" x14ac:dyDescent="0.2">
      <c r="J1115" s="4"/>
      <c r="K1115" s="2"/>
      <c r="M1115" s="3"/>
      <c r="O1115" s="2"/>
      <c r="P1115" s="2"/>
      <c r="Q1115" s="2"/>
      <c r="R1115" s="14"/>
    </row>
    <row r="1116" spans="10:18" ht="19.899999999999999" customHeight="1" x14ac:dyDescent="0.2">
      <c r="J1116" s="4"/>
      <c r="K1116" s="2"/>
      <c r="M1116" s="3"/>
      <c r="O1116" s="2"/>
      <c r="P1116" s="2"/>
      <c r="Q1116" s="2"/>
      <c r="R1116" s="14"/>
    </row>
    <row r="1117" spans="10:18" ht="19.899999999999999" customHeight="1" x14ac:dyDescent="0.2">
      <c r="J1117" s="4"/>
      <c r="K1117" s="2"/>
      <c r="M1117" s="3"/>
      <c r="O1117" s="2"/>
      <c r="P1117" s="2"/>
      <c r="Q1117" s="2"/>
      <c r="R1117" s="14"/>
    </row>
    <row r="1118" spans="10:18" ht="19.899999999999999" customHeight="1" x14ac:dyDescent="0.2">
      <c r="J1118" s="4"/>
      <c r="K1118" s="2"/>
      <c r="M1118" s="3"/>
      <c r="O1118" s="2"/>
      <c r="P1118" s="2"/>
      <c r="Q1118" s="2"/>
      <c r="R1118" s="14"/>
    </row>
    <row r="1119" spans="10:18" ht="19.899999999999999" customHeight="1" x14ac:dyDescent="0.2">
      <c r="J1119" s="4"/>
      <c r="K1119" s="2"/>
      <c r="M1119" s="3"/>
      <c r="O1119" s="2"/>
      <c r="P1119" s="2"/>
      <c r="Q1119" s="2"/>
      <c r="R1119" s="14"/>
    </row>
    <row r="1120" spans="10:18" ht="19.899999999999999" customHeight="1" x14ac:dyDescent="0.2">
      <c r="J1120" s="4"/>
      <c r="K1120" s="2"/>
      <c r="M1120" s="3"/>
      <c r="O1120" s="2"/>
      <c r="P1120" s="2"/>
      <c r="Q1120" s="2"/>
      <c r="R1120" s="14"/>
    </row>
    <row r="1121" spans="10:18" ht="19.899999999999999" customHeight="1" x14ac:dyDescent="0.2">
      <c r="J1121" s="4"/>
      <c r="K1121" s="2"/>
      <c r="M1121" s="3"/>
      <c r="O1121" s="2"/>
      <c r="P1121" s="2"/>
      <c r="Q1121" s="2"/>
      <c r="R1121" s="14"/>
    </row>
    <row r="1122" spans="10:18" ht="19.899999999999999" customHeight="1" x14ac:dyDescent="0.2">
      <c r="J1122" s="4"/>
      <c r="K1122" s="2"/>
      <c r="M1122" s="3"/>
      <c r="O1122" s="2"/>
      <c r="P1122" s="2"/>
      <c r="Q1122" s="2"/>
      <c r="R1122" s="14"/>
    </row>
    <row r="1123" spans="10:18" ht="19.899999999999999" customHeight="1" x14ac:dyDescent="0.2">
      <c r="J1123" s="4"/>
      <c r="K1123" s="2"/>
      <c r="M1123" s="3"/>
      <c r="O1123" s="2"/>
      <c r="P1123" s="2"/>
      <c r="Q1123" s="2"/>
      <c r="R1123" s="14"/>
    </row>
    <row r="1124" spans="10:18" ht="19.899999999999999" customHeight="1" x14ac:dyDescent="0.2">
      <c r="J1124" s="4"/>
      <c r="K1124" s="2"/>
      <c r="M1124" s="3"/>
      <c r="O1124" s="2"/>
      <c r="P1124" s="2"/>
      <c r="Q1124" s="2"/>
      <c r="R1124" s="14"/>
    </row>
    <row r="1125" spans="10:18" ht="19.899999999999999" customHeight="1" x14ac:dyDescent="0.2">
      <c r="J1125" s="4"/>
      <c r="K1125" s="2"/>
      <c r="M1125" s="3"/>
      <c r="O1125" s="2"/>
      <c r="P1125" s="2"/>
      <c r="Q1125" s="2"/>
      <c r="R1125" s="14"/>
    </row>
    <row r="1126" spans="10:18" ht="19.899999999999999" customHeight="1" x14ac:dyDescent="0.2">
      <c r="J1126" s="4"/>
      <c r="K1126" s="2"/>
      <c r="M1126" s="3"/>
      <c r="O1126" s="2"/>
      <c r="P1126" s="2"/>
      <c r="Q1126" s="2"/>
      <c r="R1126" s="14"/>
    </row>
    <row r="1127" spans="10:18" ht="19.899999999999999" customHeight="1" x14ac:dyDescent="0.2">
      <c r="J1127" s="4"/>
      <c r="K1127" s="2"/>
      <c r="M1127" s="3"/>
      <c r="O1127" s="2"/>
      <c r="P1127" s="2"/>
      <c r="Q1127" s="2"/>
      <c r="R1127" s="14"/>
    </row>
    <row r="1128" spans="10:18" ht="19.899999999999999" customHeight="1" x14ac:dyDescent="0.2">
      <c r="J1128" s="4"/>
      <c r="K1128" s="2"/>
      <c r="M1128" s="3"/>
      <c r="O1128" s="2"/>
      <c r="P1128" s="2"/>
      <c r="Q1128" s="2"/>
      <c r="R1128" s="14"/>
    </row>
    <row r="1129" spans="10:18" ht="19.899999999999999" customHeight="1" x14ac:dyDescent="0.2">
      <c r="J1129" s="4"/>
      <c r="K1129" s="2"/>
      <c r="M1129" s="3"/>
      <c r="O1129" s="2"/>
      <c r="P1129" s="2"/>
      <c r="Q1129" s="2"/>
      <c r="R1129" s="14"/>
    </row>
    <row r="1130" spans="10:18" ht="19.899999999999999" customHeight="1" x14ac:dyDescent="0.2">
      <c r="J1130" s="4"/>
      <c r="K1130" s="2"/>
      <c r="M1130" s="3"/>
      <c r="O1130" s="2"/>
      <c r="P1130" s="2"/>
      <c r="Q1130" s="2"/>
      <c r="R1130" s="14"/>
    </row>
    <row r="1131" spans="10:18" ht="19.899999999999999" customHeight="1" x14ac:dyDescent="0.2">
      <c r="J1131" s="4"/>
      <c r="K1131" s="2"/>
      <c r="M1131" s="3"/>
      <c r="O1131" s="2"/>
      <c r="P1131" s="2"/>
      <c r="Q1131" s="2"/>
      <c r="R1131" s="14"/>
    </row>
    <row r="1132" spans="10:18" ht="19.899999999999999" customHeight="1" x14ac:dyDescent="0.2">
      <c r="J1132" s="4"/>
      <c r="K1132" s="2"/>
      <c r="M1132" s="3"/>
      <c r="O1132" s="2"/>
      <c r="P1132" s="2"/>
      <c r="Q1132" s="2"/>
      <c r="R1132" s="14"/>
    </row>
    <row r="1133" spans="10:18" ht="19.899999999999999" customHeight="1" x14ac:dyDescent="0.2">
      <c r="J1133" s="4"/>
      <c r="K1133" s="2"/>
      <c r="M1133" s="3"/>
      <c r="O1133" s="2"/>
      <c r="P1133" s="2"/>
      <c r="Q1133" s="2"/>
      <c r="R1133" s="14"/>
    </row>
    <row r="1134" spans="10:18" ht="19.899999999999999" customHeight="1" x14ac:dyDescent="0.2">
      <c r="J1134" s="4"/>
      <c r="K1134" s="2"/>
      <c r="M1134" s="3"/>
      <c r="O1134" s="2"/>
      <c r="P1134" s="2"/>
      <c r="Q1134" s="2"/>
      <c r="R1134" s="14"/>
    </row>
    <row r="1135" spans="10:18" ht="19.899999999999999" customHeight="1" x14ac:dyDescent="0.2">
      <c r="J1135" s="4"/>
      <c r="K1135" s="2"/>
      <c r="M1135" s="3"/>
      <c r="O1135" s="2"/>
      <c r="P1135" s="2"/>
      <c r="Q1135" s="2"/>
      <c r="R1135" s="14"/>
    </row>
    <row r="1136" spans="10:18" ht="19.899999999999999" customHeight="1" x14ac:dyDescent="0.2">
      <c r="J1136" s="4"/>
      <c r="K1136" s="2"/>
      <c r="M1136" s="3"/>
      <c r="O1136" s="2"/>
      <c r="P1136" s="2"/>
      <c r="Q1136" s="2"/>
      <c r="R1136" s="14"/>
    </row>
    <row r="1137" spans="10:18" ht="19.899999999999999" customHeight="1" x14ac:dyDescent="0.2">
      <c r="J1137" s="4"/>
      <c r="K1137" s="2"/>
      <c r="M1137" s="3"/>
      <c r="O1137" s="2"/>
      <c r="P1137" s="2"/>
      <c r="Q1137" s="2"/>
      <c r="R1137" s="14"/>
    </row>
    <row r="1138" spans="10:18" ht="19.899999999999999" customHeight="1" x14ac:dyDescent="0.2">
      <c r="J1138" s="4"/>
      <c r="K1138" s="2"/>
      <c r="M1138" s="3"/>
      <c r="O1138" s="2"/>
      <c r="P1138" s="2"/>
      <c r="Q1138" s="2"/>
      <c r="R1138" s="14"/>
    </row>
    <row r="1139" spans="10:18" ht="19.899999999999999" customHeight="1" x14ac:dyDescent="0.2">
      <c r="J1139" s="4"/>
      <c r="K1139" s="2"/>
      <c r="M1139" s="3"/>
      <c r="O1139" s="2"/>
      <c r="P1139" s="2"/>
      <c r="Q1139" s="2"/>
      <c r="R1139" s="14"/>
    </row>
    <row r="1140" spans="10:18" ht="19.899999999999999" customHeight="1" x14ac:dyDescent="0.2">
      <c r="J1140" s="4"/>
      <c r="K1140" s="2"/>
      <c r="M1140" s="3"/>
      <c r="O1140" s="2"/>
      <c r="P1140" s="2"/>
      <c r="Q1140" s="2"/>
      <c r="R1140" s="14"/>
    </row>
    <row r="1141" spans="10:18" ht="19.899999999999999" customHeight="1" x14ac:dyDescent="0.2">
      <c r="J1141" s="4"/>
      <c r="K1141" s="2"/>
      <c r="M1141" s="3"/>
      <c r="O1141" s="2"/>
      <c r="P1141" s="2"/>
      <c r="Q1141" s="2"/>
      <c r="R1141" s="14"/>
    </row>
    <row r="1142" spans="10:18" ht="19.899999999999999" customHeight="1" x14ac:dyDescent="0.2">
      <c r="J1142" s="4"/>
      <c r="K1142" s="2"/>
      <c r="M1142" s="3"/>
      <c r="O1142" s="2"/>
      <c r="P1142" s="2"/>
      <c r="Q1142" s="2"/>
      <c r="R1142" s="14"/>
    </row>
    <row r="1143" spans="10:18" ht="19.899999999999999" customHeight="1" x14ac:dyDescent="0.2">
      <c r="J1143" s="4"/>
      <c r="K1143" s="2"/>
      <c r="M1143" s="3"/>
      <c r="O1143" s="2"/>
      <c r="P1143" s="2"/>
      <c r="Q1143" s="2"/>
      <c r="R1143" s="14"/>
    </row>
    <row r="1144" spans="10:18" ht="19.899999999999999" customHeight="1" x14ac:dyDescent="0.2">
      <c r="J1144" s="4"/>
      <c r="K1144" s="2"/>
      <c r="M1144" s="3"/>
      <c r="O1144" s="2"/>
      <c r="P1144" s="2"/>
      <c r="Q1144" s="2"/>
      <c r="R1144" s="14"/>
    </row>
    <row r="1145" spans="10:18" ht="19.899999999999999" customHeight="1" x14ac:dyDescent="0.2">
      <c r="J1145" s="4"/>
      <c r="K1145" s="2"/>
      <c r="M1145" s="3"/>
      <c r="O1145" s="2"/>
      <c r="P1145" s="2"/>
      <c r="Q1145" s="2"/>
      <c r="R1145" s="14"/>
    </row>
    <row r="1146" spans="10:18" ht="19.899999999999999" customHeight="1" x14ac:dyDescent="0.2">
      <c r="J1146" s="4"/>
      <c r="K1146" s="2"/>
      <c r="M1146" s="3"/>
      <c r="O1146" s="2"/>
      <c r="P1146" s="2"/>
      <c r="Q1146" s="2"/>
      <c r="R1146" s="14"/>
    </row>
    <row r="1147" spans="10:18" ht="19.899999999999999" customHeight="1" x14ac:dyDescent="0.2">
      <c r="J1147" s="4"/>
      <c r="K1147" s="2"/>
      <c r="M1147" s="3"/>
      <c r="O1147" s="2"/>
      <c r="P1147" s="2"/>
      <c r="Q1147" s="2"/>
      <c r="R1147" s="14"/>
    </row>
    <row r="1148" spans="10:18" ht="19.899999999999999" customHeight="1" x14ac:dyDescent="0.2">
      <c r="J1148" s="4"/>
      <c r="K1148" s="2"/>
      <c r="M1148" s="3"/>
      <c r="O1148" s="2"/>
      <c r="P1148" s="2"/>
      <c r="Q1148" s="2"/>
      <c r="R1148" s="14"/>
    </row>
    <row r="1149" spans="10:18" ht="19.899999999999999" customHeight="1" x14ac:dyDescent="0.2">
      <c r="J1149" s="4"/>
      <c r="K1149" s="2"/>
      <c r="M1149" s="3"/>
      <c r="O1149" s="2"/>
      <c r="P1149" s="2"/>
      <c r="Q1149" s="2"/>
      <c r="R1149" s="14"/>
    </row>
    <row r="1150" spans="10:18" ht="19.899999999999999" customHeight="1" x14ac:dyDescent="0.2">
      <c r="J1150" s="4"/>
      <c r="K1150" s="2"/>
      <c r="M1150" s="3"/>
      <c r="O1150" s="2"/>
      <c r="P1150" s="2"/>
      <c r="Q1150" s="2"/>
      <c r="R1150" s="14"/>
    </row>
    <row r="1151" spans="10:18" ht="19.899999999999999" customHeight="1" x14ac:dyDescent="0.2">
      <c r="J1151" s="4"/>
      <c r="K1151" s="2"/>
      <c r="M1151" s="3"/>
      <c r="O1151" s="2"/>
      <c r="P1151" s="2"/>
      <c r="Q1151" s="2"/>
      <c r="R1151" s="14"/>
    </row>
    <row r="1152" spans="10:18" ht="19.899999999999999" customHeight="1" x14ac:dyDescent="0.2">
      <c r="J1152" s="4"/>
      <c r="K1152" s="2"/>
      <c r="M1152" s="3"/>
      <c r="O1152" s="2"/>
      <c r="P1152" s="2"/>
      <c r="Q1152" s="2"/>
      <c r="R1152" s="14"/>
    </row>
    <row r="1153" spans="10:18" ht="19.899999999999999" customHeight="1" x14ac:dyDescent="0.2">
      <c r="J1153" s="4"/>
      <c r="K1153" s="2"/>
      <c r="M1153" s="3"/>
      <c r="O1153" s="2"/>
      <c r="P1153" s="2"/>
      <c r="Q1153" s="2"/>
      <c r="R1153" s="14"/>
    </row>
    <row r="1154" spans="10:18" ht="19.899999999999999" customHeight="1" x14ac:dyDescent="0.2">
      <c r="J1154" s="4"/>
      <c r="K1154" s="2"/>
      <c r="M1154" s="3"/>
      <c r="O1154" s="2"/>
      <c r="P1154" s="2"/>
      <c r="Q1154" s="2"/>
      <c r="R1154" s="14"/>
    </row>
    <row r="1155" spans="10:18" ht="19.899999999999999" customHeight="1" x14ac:dyDescent="0.2">
      <c r="J1155" s="4"/>
      <c r="K1155" s="2"/>
      <c r="M1155" s="3"/>
      <c r="O1155" s="2"/>
      <c r="P1155" s="2"/>
      <c r="Q1155" s="2"/>
      <c r="R1155" s="14"/>
    </row>
    <row r="1156" spans="10:18" ht="19.899999999999999" customHeight="1" x14ac:dyDescent="0.2">
      <c r="J1156" s="4"/>
      <c r="K1156" s="2"/>
      <c r="M1156" s="3"/>
      <c r="O1156" s="2"/>
      <c r="P1156" s="2"/>
      <c r="Q1156" s="2"/>
      <c r="R1156" s="14"/>
    </row>
    <row r="1157" spans="10:18" ht="19.899999999999999" customHeight="1" x14ac:dyDescent="0.2">
      <c r="J1157" s="4"/>
      <c r="K1157" s="2"/>
      <c r="M1157" s="3"/>
      <c r="O1157" s="2"/>
      <c r="P1157" s="2"/>
      <c r="Q1157" s="2"/>
      <c r="R1157" s="14"/>
    </row>
    <row r="1158" spans="10:18" ht="19.899999999999999" customHeight="1" x14ac:dyDescent="0.2">
      <c r="J1158" s="4"/>
      <c r="K1158" s="2"/>
      <c r="M1158" s="3"/>
      <c r="O1158" s="2"/>
      <c r="P1158" s="2"/>
      <c r="Q1158" s="2"/>
      <c r="R1158" s="14"/>
    </row>
    <row r="1159" spans="10:18" ht="19.899999999999999" customHeight="1" x14ac:dyDescent="0.2">
      <c r="J1159" s="4"/>
      <c r="K1159" s="2"/>
      <c r="M1159" s="3"/>
      <c r="O1159" s="2"/>
      <c r="P1159" s="2"/>
      <c r="Q1159" s="2"/>
      <c r="R1159" s="14"/>
    </row>
    <row r="1160" spans="10:18" ht="19.899999999999999" customHeight="1" x14ac:dyDescent="0.2">
      <c r="J1160" s="4"/>
      <c r="K1160" s="2"/>
      <c r="M1160" s="3"/>
      <c r="O1160" s="2"/>
      <c r="P1160" s="2"/>
      <c r="Q1160" s="2"/>
      <c r="R1160" s="14"/>
    </row>
    <row r="1161" spans="10:18" ht="19.899999999999999" customHeight="1" x14ac:dyDescent="0.2">
      <c r="J1161" s="4"/>
      <c r="K1161" s="2"/>
      <c r="M1161" s="3"/>
      <c r="O1161" s="2"/>
      <c r="P1161" s="2"/>
      <c r="Q1161" s="2"/>
      <c r="R1161" s="14"/>
    </row>
    <row r="1162" spans="10:18" ht="19.899999999999999" customHeight="1" x14ac:dyDescent="0.2">
      <c r="J1162" s="4"/>
      <c r="K1162" s="2"/>
      <c r="M1162" s="3"/>
      <c r="O1162" s="2"/>
      <c r="P1162" s="2"/>
      <c r="Q1162" s="2"/>
      <c r="R1162" s="14"/>
    </row>
    <row r="1163" spans="10:18" ht="19.899999999999999" customHeight="1" x14ac:dyDescent="0.2">
      <c r="J1163" s="4"/>
      <c r="K1163" s="2"/>
      <c r="M1163" s="3"/>
      <c r="O1163" s="2"/>
      <c r="P1163" s="2"/>
      <c r="Q1163" s="2"/>
      <c r="R1163" s="14"/>
    </row>
    <row r="1164" spans="10:18" ht="19.899999999999999" customHeight="1" x14ac:dyDescent="0.2">
      <c r="J1164" s="4"/>
      <c r="K1164" s="2"/>
      <c r="M1164" s="3"/>
      <c r="O1164" s="2"/>
      <c r="P1164" s="2"/>
      <c r="Q1164" s="2"/>
      <c r="R1164" s="14"/>
    </row>
    <row r="1165" spans="10:18" ht="19.899999999999999" customHeight="1" x14ac:dyDescent="0.2">
      <c r="J1165" s="4"/>
      <c r="K1165" s="2"/>
      <c r="M1165" s="3"/>
      <c r="O1165" s="2"/>
      <c r="P1165" s="2"/>
      <c r="Q1165" s="2"/>
      <c r="R1165" s="14"/>
    </row>
    <row r="1166" spans="10:18" ht="19.899999999999999" customHeight="1" x14ac:dyDescent="0.2">
      <c r="J1166" s="4"/>
      <c r="K1166" s="2"/>
      <c r="M1166" s="3"/>
      <c r="O1166" s="2"/>
      <c r="P1166" s="2"/>
      <c r="Q1166" s="2"/>
      <c r="R1166" s="14"/>
    </row>
    <row r="1167" spans="10:18" ht="19.899999999999999" customHeight="1" x14ac:dyDescent="0.2">
      <c r="J1167" s="4"/>
      <c r="K1167" s="2"/>
      <c r="M1167" s="3"/>
      <c r="O1167" s="2"/>
      <c r="P1167" s="2"/>
      <c r="Q1167" s="2"/>
      <c r="R1167" s="14"/>
    </row>
    <row r="1168" spans="10:18" ht="19.899999999999999" customHeight="1" x14ac:dyDescent="0.2">
      <c r="J1168" s="4"/>
      <c r="K1168" s="2"/>
      <c r="M1168" s="3"/>
      <c r="O1168" s="2"/>
      <c r="P1168" s="2"/>
      <c r="Q1168" s="2"/>
      <c r="R1168" s="14"/>
    </row>
    <row r="1169" spans="10:18" ht="19.899999999999999" customHeight="1" x14ac:dyDescent="0.2">
      <c r="J1169" s="4"/>
      <c r="K1169" s="2"/>
      <c r="M1169" s="3"/>
      <c r="O1169" s="2"/>
      <c r="P1169" s="2"/>
      <c r="Q1169" s="2"/>
      <c r="R1169" s="14"/>
    </row>
    <row r="1170" spans="10:18" ht="19.899999999999999" customHeight="1" x14ac:dyDescent="0.2">
      <c r="J1170" s="4"/>
      <c r="K1170" s="2"/>
      <c r="M1170" s="3"/>
      <c r="O1170" s="2"/>
      <c r="P1170" s="2"/>
      <c r="Q1170" s="2"/>
      <c r="R1170" s="14"/>
    </row>
    <row r="1171" spans="10:18" ht="19.899999999999999" customHeight="1" x14ac:dyDescent="0.2">
      <c r="J1171" s="4"/>
      <c r="K1171" s="2"/>
      <c r="M1171" s="3"/>
      <c r="O1171" s="2"/>
      <c r="P1171" s="2"/>
      <c r="Q1171" s="2"/>
      <c r="R1171" s="14"/>
    </row>
    <row r="1172" spans="10:18" ht="19.899999999999999" customHeight="1" x14ac:dyDescent="0.2">
      <c r="J1172" s="4"/>
      <c r="K1172" s="2"/>
      <c r="M1172" s="3"/>
      <c r="O1172" s="2"/>
      <c r="P1172" s="2"/>
      <c r="Q1172" s="2"/>
      <c r="R1172" s="14"/>
    </row>
    <row r="1173" spans="10:18" ht="19.899999999999999" customHeight="1" x14ac:dyDescent="0.2">
      <c r="J1173" s="4"/>
      <c r="K1173" s="2"/>
      <c r="M1173" s="3"/>
      <c r="O1173" s="2"/>
      <c r="P1173" s="2"/>
      <c r="Q1173" s="2"/>
      <c r="R1173" s="14"/>
    </row>
    <row r="1174" spans="10:18" ht="19.899999999999999" customHeight="1" x14ac:dyDescent="0.2">
      <c r="J1174" s="4"/>
      <c r="K1174" s="2"/>
      <c r="M1174" s="3"/>
      <c r="O1174" s="2"/>
      <c r="P1174" s="2"/>
      <c r="Q1174" s="2"/>
      <c r="R1174" s="14"/>
    </row>
    <row r="1175" spans="10:18" ht="19.899999999999999" customHeight="1" x14ac:dyDescent="0.2">
      <c r="J1175" s="4"/>
      <c r="K1175" s="2"/>
      <c r="M1175" s="3"/>
      <c r="O1175" s="2"/>
      <c r="P1175" s="2"/>
      <c r="Q1175" s="2"/>
      <c r="R1175" s="14"/>
    </row>
    <row r="1176" spans="10:18" ht="19.899999999999999" customHeight="1" x14ac:dyDescent="0.2">
      <c r="J1176" s="4"/>
      <c r="K1176" s="2"/>
      <c r="M1176" s="3"/>
      <c r="O1176" s="2"/>
      <c r="P1176" s="2"/>
      <c r="Q1176" s="2"/>
      <c r="R1176" s="14"/>
    </row>
    <row r="1177" spans="10:18" ht="19.899999999999999" customHeight="1" x14ac:dyDescent="0.2">
      <c r="J1177" s="4"/>
      <c r="K1177" s="2"/>
      <c r="M1177" s="3"/>
      <c r="O1177" s="2"/>
      <c r="P1177" s="2"/>
      <c r="Q1177" s="2"/>
      <c r="R1177" s="14"/>
    </row>
    <row r="1178" spans="10:18" ht="19.899999999999999" customHeight="1" x14ac:dyDescent="0.2">
      <c r="J1178" s="4"/>
      <c r="K1178" s="2"/>
      <c r="M1178" s="3"/>
      <c r="O1178" s="2"/>
      <c r="P1178" s="2"/>
      <c r="Q1178" s="2"/>
      <c r="R1178" s="14"/>
    </row>
    <row r="1179" spans="10:18" ht="19.899999999999999" customHeight="1" x14ac:dyDescent="0.2">
      <c r="J1179" s="4"/>
      <c r="K1179" s="2"/>
      <c r="M1179" s="3"/>
      <c r="O1179" s="2"/>
      <c r="P1179" s="2"/>
      <c r="Q1179" s="2"/>
      <c r="R1179" s="14"/>
    </row>
    <row r="1180" spans="10:18" ht="19.899999999999999" customHeight="1" x14ac:dyDescent="0.2">
      <c r="J1180" s="4"/>
      <c r="K1180" s="2"/>
      <c r="M1180" s="3"/>
      <c r="O1180" s="2"/>
      <c r="P1180" s="2"/>
      <c r="Q1180" s="2"/>
      <c r="R1180" s="14"/>
    </row>
    <row r="1181" spans="10:18" ht="19.899999999999999" customHeight="1" x14ac:dyDescent="0.2">
      <c r="J1181" s="4"/>
      <c r="K1181" s="2"/>
      <c r="M1181" s="3"/>
      <c r="O1181" s="2"/>
      <c r="P1181" s="2"/>
      <c r="Q1181" s="2"/>
      <c r="R1181" s="14"/>
    </row>
    <row r="1182" spans="10:18" ht="19.899999999999999" customHeight="1" x14ac:dyDescent="0.2">
      <c r="J1182" s="4"/>
      <c r="K1182" s="2"/>
      <c r="M1182" s="3"/>
      <c r="O1182" s="2"/>
      <c r="P1182" s="2"/>
      <c r="Q1182" s="2"/>
      <c r="R1182" s="14"/>
    </row>
    <row r="1183" spans="10:18" ht="19.899999999999999" customHeight="1" x14ac:dyDescent="0.2">
      <c r="J1183" s="4"/>
      <c r="K1183" s="2"/>
      <c r="M1183" s="3"/>
      <c r="O1183" s="2"/>
      <c r="P1183" s="2"/>
      <c r="Q1183" s="2"/>
      <c r="R1183" s="14"/>
    </row>
    <row r="1184" spans="10:18" ht="19.899999999999999" customHeight="1" x14ac:dyDescent="0.2">
      <c r="J1184" s="4"/>
      <c r="K1184" s="2"/>
      <c r="M1184" s="3"/>
      <c r="O1184" s="2"/>
      <c r="P1184" s="2"/>
      <c r="Q1184" s="2"/>
      <c r="R1184" s="14"/>
    </row>
    <row r="1185" spans="10:18" ht="19.899999999999999" customHeight="1" x14ac:dyDescent="0.2">
      <c r="J1185" s="4"/>
      <c r="K1185" s="2"/>
      <c r="M1185" s="3"/>
      <c r="O1185" s="2"/>
      <c r="P1185" s="2"/>
      <c r="Q1185" s="2"/>
      <c r="R1185" s="14"/>
    </row>
    <row r="1186" spans="10:18" ht="19.899999999999999" customHeight="1" x14ac:dyDescent="0.2">
      <c r="J1186" s="4"/>
      <c r="K1186" s="2"/>
      <c r="M1186" s="3"/>
      <c r="O1186" s="2"/>
      <c r="P1186" s="2"/>
      <c r="Q1186" s="2"/>
      <c r="R1186" s="14"/>
    </row>
    <row r="1187" spans="10:18" ht="19.899999999999999" customHeight="1" x14ac:dyDescent="0.2">
      <c r="J1187" s="4"/>
      <c r="K1187" s="2"/>
      <c r="M1187" s="3"/>
      <c r="O1187" s="2"/>
      <c r="P1187" s="2"/>
      <c r="Q1187" s="2"/>
      <c r="R1187" s="14"/>
    </row>
    <row r="1188" spans="10:18" ht="19.899999999999999" customHeight="1" x14ac:dyDescent="0.2">
      <c r="J1188" s="4"/>
      <c r="K1188" s="2"/>
      <c r="M1188" s="3"/>
      <c r="O1188" s="2"/>
      <c r="P1188" s="2"/>
      <c r="Q1188" s="2"/>
      <c r="R1188" s="14"/>
    </row>
    <row r="1189" spans="10:18" ht="19.899999999999999" customHeight="1" x14ac:dyDescent="0.2">
      <c r="J1189" s="4"/>
      <c r="K1189" s="2"/>
      <c r="M1189" s="3"/>
      <c r="O1189" s="2"/>
      <c r="P1189" s="2"/>
      <c r="Q1189" s="2"/>
      <c r="R1189" s="14"/>
    </row>
    <row r="1190" spans="10:18" ht="19.899999999999999" customHeight="1" x14ac:dyDescent="0.2">
      <c r="J1190" s="4"/>
      <c r="K1190" s="2"/>
      <c r="M1190" s="3"/>
      <c r="O1190" s="2"/>
      <c r="P1190" s="2"/>
      <c r="Q1190" s="2"/>
      <c r="R1190" s="14"/>
    </row>
    <row r="1191" spans="10:18" ht="19.899999999999999" customHeight="1" x14ac:dyDescent="0.2">
      <c r="J1191" s="4"/>
      <c r="K1191" s="2"/>
      <c r="M1191" s="3"/>
      <c r="O1191" s="2"/>
      <c r="P1191" s="2"/>
      <c r="Q1191" s="2"/>
      <c r="R1191" s="14"/>
    </row>
    <row r="1192" spans="10:18" ht="19.899999999999999" customHeight="1" x14ac:dyDescent="0.2">
      <c r="J1192" s="4"/>
      <c r="K1192" s="2"/>
      <c r="M1192" s="3"/>
      <c r="O1192" s="2"/>
      <c r="P1192" s="2"/>
      <c r="Q1192" s="2"/>
      <c r="R1192" s="14"/>
    </row>
    <row r="1193" spans="10:18" ht="19.899999999999999" customHeight="1" x14ac:dyDescent="0.2">
      <c r="J1193" s="4"/>
      <c r="K1193" s="2"/>
      <c r="M1193" s="3"/>
      <c r="O1193" s="2"/>
      <c r="P1193" s="2"/>
      <c r="Q1193" s="2"/>
      <c r="R1193" s="14"/>
    </row>
    <row r="1194" spans="10:18" ht="19.899999999999999" customHeight="1" x14ac:dyDescent="0.2">
      <c r="J1194" s="4"/>
      <c r="K1194" s="2"/>
      <c r="M1194" s="3"/>
      <c r="O1194" s="2"/>
      <c r="P1194" s="2"/>
      <c r="Q1194" s="2"/>
      <c r="R1194" s="14"/>
    </row>
    <row r="1195" spans="10:18" ht="19.899999999999999" customHeight="1" x14ac:dyDescent="0.2">
      <c r="J1195" s="4"/>
      <c r="K1195" s="2"/>
      <c r="M1195" s="3"/>
      <c r="O1195" s="2"/>
      <c r="P1195" s="2"/>
      <c r="Q1195" s="2"/>
      <c r="R1195" s="14"/>
    </row>
    <row r="1196" spans="10:18" ht="19.899999999999999" customHeight="1" x14ac:dyDescent="0.2">
      <c r="J1196" s="4"/>
      <c r="K1196" s="2"/>
      <c r="M1196" s="3"/>
      <c r="O1196" s="2"/>
      <c r="P1196" s="2"/>
      <c r="Q1196" s="2"/>
      <c r="R1196" s="14"/>
    </row>
    <row r="1197" spans="10:18" ht="19.899999999999999" customHeight="1" x14ac:dyDescent="0.2">
      <c r="J1197" s="4"/>
      <c r="K1197" s="2"/>
      <c r="M1197" s="3"/>
      <c r="O1197" s="2"/>
      <c r="P1197" s="2"/>
      <c r="Q1197" s="2"/>
      <c r="R1197" s="14"/>
    </row>
    <row r="1198" spans="10:18" ht="19.899999999999999" customHeight="1" x14ac:dyDescent="0.2">
      <c r="J1198" s="4"/>
      <c r="K1198" s="2"/>
      <c r="M1198" s="3"/>
      <c r="O1198" s="2"/>
      <c r="P1198" s="2"/>
      <c r="Q1198" s="2"/>
      <c r="R1198" s="14"/>
    </row>
    <row r="1199" spans="10:18" ht="19.899999999999999" customHeight="1" x14ac:dyDescent="0.2">
      <c r="J1199" s="4"/>
      <c r="K1199" s="2"/>
      <c r="M1199" s="3"/>
      <c r="O1199" s="2"/>
      <c r="P1199" s="2"/>
      <c r="Q1199" s="2"/>
      <c r="R1199" s="14"/>
    </row>
    <row r="1200" spans="10:18" ht="19.899999999999999" customHeight="1" x14ac:dyDescent="0.2">
      <c r="J1200" s="4"/>
      <c r="K1200" s="2"/>
      <c r="M1200" s="3"/>
      <c r="O1200" s="2"/>
      <c r="P1200" s="2"/>
      <c r="Q1200" s="2"/>
      <c r="R1200" s="14"/>
    </row>
    <row r="1201" spans="10:18" ht="19.899999999999999" customHeight="1" x14ac:dyDescent="0.2">
      <c r="J1201" s="4"/>
      <c r="K1201" s="2"/>
      <c r="M1201" s="3"/>
      <c r="O1201" s="2"/>
      <c r="P1201" s="2"/>
      <c r="Q1201" s="2"/>
      <c r="R1201" s="14"/>
    </row>
    <row r="1202" spans="10:18" ht="19.899999999999999" customHeight="1" x14ac:dyDescent="0.2">
      <c r="J1202" s="4"/>
      <c r="K1202" s="2"/>
      <c r="M1202" s="3"/>
      <c r="O1202" s="2"/>
      <c r="P1202" s="2"/>
      <c r="Q1202" s="2"/>
      <c r="R1202" s="14"/>
    </row>
    <row r="1203" spans="10:18" ht="19.899999999999999" customHeight="1" x14ac:dyDescent="0.2">
      <c r="J1203" s="4"/>
      <c r="K1203" s="2"/>
      <c r="M1203" s="3"/>
      <c r="O1203" s="2"/>
      <c r="P1203" s="2"/>
      <c r="Q1203" s="2"/>
      <c r="R1203" s="14"/>
    </row>
    <row r="1204" spans="10:18" ht="19.899999999999999" customHeight="1" x14ac:dyDescent="0.2">
      <c r="J1204" s="4"/>
      <c r="K1204" s="2"/>
      <c r="M1204" s="3"/>
      <c r="O1204" s="2"/>
      <c r="P1204" s="2"/>
      <c r="Q1204" s="2"/>
      <c r="R1204" s="14"/>
    </row>
    <row r="1205" spans="10:18" ht="19.899999999999999" customHeight="1" x14ac:dyDescent="0.2">
      <c r="J1205" s="4"/>
      <c r="K1205" s="2"/>
      <c r="M1205" s="3"/>
      <c r="O1205" s="2"/>
      <c r="P1205" s="2"/>
      <c r="Q1205" s="2"/>
      <c r="R1205" s="14"/>
    </row>
    <row r="1206" spans="10:18" ht="19.899999999999999" customHeight="1" x14ac:dyDescent="0.2">
      <c r="J1206" s="4"/>
      <c r="K1206" s="2"/>
      <c r="M1206" s="3"/>
      <c r="O1206" s="2"/>
      <c r="P1206" s="2"/>
      <c r="Q1206" s="2"/>
      <c r="R1206" s="14"/>
    </row>
    <row r="1207" spans="10:18" ht="19.899999999999999" customHeight="1" x14ac:dyDescent="0.2">
      <c r="J1207" s="4"/>
      <c r="K1207" s="2"/>
      <c r="M1207" s="3"/>
      <c r="O1207" s="2"/>
      <c r="P1207" s="2"/>
      <c r="Q1207" s="2"/>
      <c r="R1207" s="14"/>
    </row>
    <row r="1208" spans="10:18" ht="19.899999999999999" customHeight="1" x14ac:dyDescent="0.2">
      <c r="J1208" s="4"/>
      <c r="K1208" s="2"/>
      <c r="M1208" s="3"/>
      <c r="O1208" s="2"/>
      <c r="P1208" s="2"/>
      <c r="Q1208" s="2"/>
      <c r="R1208" s="14"/>
    </row>
    <row r="1209" spans="10:18" ht="19.899999999999999" customHeight="1" x14ac:dyDescent="0.2">
      <c r="J1209" s="4"/>
      <c r="K1209" s="2"/>
      <c r="M1209" s="3"/>
      <c r="O1209" s="2"/>
      <c r="P1209" s="2"/>
      <c r="Q1209" s="2"/>
      <c r="R1209" s="14"/>
    </row>
    <row r="1210" spans="10:18" ht="19.899999999999999" customHeight="1" x14ac:dyDescent="0.2">
      <c r="J1210" s="4"/>
      <c r="K1210" s="2"/>
      <c r="M1210" s="3"/>
      <c r="O1210" s="2"/>
      <c r="P1210" s="2"/>
      <c r="Q1210" s="2"/>
      <c r="R1210" s="14"/>
    </row>
    <row r="1211" spans="10:18" ht="19.899999999999999" customHeight="1" x14ac:dyDescent="0.2">
      <c r="J1211" s="4"/>
      <c r="K1211" s="2"/>
      <c r="M1211" s="3"/>
      <c r="O1211" s="2"/>
      <c r="P1211" s="2"/>
      <c r="Q1211" s="2"/>
      <c r="R1211" s="14"/>
    </row>
    <row r="1212" spans="10:18" ht="19.899999999999999" customHeight="1" x14ac:dyDescent="0.2">
      <c r="J1212" s="4"/>
      <c r="K1212" s="2"/>
      <c r="M1212" s="3"/>
      <c r="O1212" s="2"/>
      <c r="P1212" s="2"/>
      <c r="Q1212" s="2"/>
      <c r="R1212" s="14"/>
    </row>
    <row r="1213" spans="10:18" ht="19.899999999999999" customHeight="1" x14ac:dyDescent="0.2">
      <c r="J1213" s="4"/>
      <c r="K1213" s="2"/>
      <c r="M1213" s="3"/>
      <c r="O1213" s="2"/>
      <c r="P1213" s="2"/>
      <c r="Q1213" s="2"/>
      <c r="R1213" s="14"/>
    </row>
    <row r="1214" spans="10:18" ht="19.899999999999999" customHeight="1" x14ac:dyDescent="0.2">
      <c r="J1214" s="4"/>
      <c r="K1214" s="2"/>
      <c r="M1214" s="3"/>
      <c r="O1214" s="2"/>
      <c r="P1214" s="2"/>
      <c r="Q1214" s="2"/>
      <c r="R1214" s="14"/>
    </row>
    <row r="1215" spans="10:18" ht="19.899999999999999" customHeight="1" x14ac:dyDescent="0.2">
      <c r="J1215" s="4"/>
      <c r="K1215" s="2"/>
      <c r="M1215" s="3"/>
      <c r="O1215" s="2"/>
      <c r="P1215" s="2"/>
      <c r="Q1215" s="2"/>
      <c r="R1215" s="14"/>
    </row>
    <row r="1216" spans="10:18" ht="19.899999999999999" customHeight="1" x14ac:dyDescent="0.2">
      <c r="J1216" s="4"/>
      <c r="K1216" s="2"/>
      <c r="M1216" s="3"/>
      <c r="O1216" s="2"/>
      <c r="P1216" s="2"/>
      <c r="Q1216" s="2"/>
      <c r="R1216" s="14"/>
    </row>
    <row r="1217" spans="10:18" ht="19.899999999999999" customHeight="1" x14ac:dyDescent="0.2">
      <c r="J1217" s="4"/>
      <c r="K1217" s="2"/>
      <c r="M1217" s="3"/>
      <c r="O1217" s="2"/>
      <c r="P1217" s="2"/>
      <c r="Q1217" s="2"/>
      <c r="R1217" s="14"/>
    </row>
    <row r="1218" spans="10:18" ht="19.899999999999999" customHeight="1" x14ac:dyDescent="0.2">
      <c r="J1218" s="4"/>
      <c r="K1218" s="2"/>
      <c r="M1218" s="3"/>
      <c r="O1218" s="2"/>
      <c r="P1218" s="2"/>
      <c r="Q1218" s="2"/>
      <c r="R1218" s="14"/>
    </row>
    <row r="1219" spans="10:18" ht="19.899999999999999" customHeight="1" x14ac:dyDescent="0.2">
      <c r="J1219" s="4"/>
      <c r="K1219" s="2"/>
      <c r="M1219" s="3"/>
      <c r="O1219" s="2"/>
      <c r="P1219" s="2"/>
      <c r="Q1219" s="2"/>
      <c r="R1219" s="14"/>
    </row>
    <row r="1220" spans="10:18" ht="19.899999999999999" customHeight="1" x14ac:dyDescent="0.2">
      <c r="J1220" s="4"/>
      <c r="K1220" s="2"/>
      <c r="M1220" s="3"/>
      <c r="O1220" s="2"/>
      <c r="P1220" s="2"/>
      <c r="Q1220" s="2"/>
      <c r="R1220" s="14"/>
    </row>
    <row r="1221" spans="10:18" ht="19.899999999999999" customHeight="1" x14ac:dyDescent="0.2">
      <c r="J1221" s="4"/>
      <c r="K1221" s="2"/>
      <c r="M1221" s="3"/>
      <c r="O1221" s="2"/>
      <c r="P1221" s="2"/>
      <c r="Q1221" s="2"/>
      <c r="R1221" s="14"/>
    </row>
    <row r="1222" spans="10:18" ht="19.899999999999999" customHeight="1" x14ac:dyDescent="0.2">
      <c r="J1222" s="4"/>
      <c r="K1222" s="2"/>
      <c r="M1222" s="3"/>
      <c r="O1222" s="2"/>
      <c r="P1222" s="2"/>
      <c r="Q1222" s="2"/>
      <c r="R1222" s="14"/>
    </row>
    <row r="1223" spans="10:18" ht="19.899999999999999" customHeight="1" x14ac:dyDescent="0.2">
      <c r="J1223" s="4"/>
      <c r="K1223" s="2"/>
      <c r="M1223" s="3"/>
      <c r="O1223" s="2"/>
      <c r="P1223" s="2"/>
      <c r="Q1223" s="2"/>
      <c r="R1223" s="14"/>
    </row>
    <row r="1224" spans="10:18" ht="19.899999999999999" customHeight="1" x14ac:dyDescent="0.2">
      <c r="J1224" s="4"/>
      <c r="K1224" s="2"/>
      <c r="M1224" s="3"/>
      <c r="O1224" s="2"/>
      <c r="P1224" s="2"/>
      <c r="Q1224" s="2"/>
      <c r="R1224" s="14"/>
    </row>
    <row r="1225" spans="10:18" ht="19.899999999999999" customHeight="1" x14ac:dyDescent="0.2">
      <c r="J1225" s="4"/>
      <c r="K1225" s="2"/>
      <c r="M1225" s="3"/>
      <c r="O1225" s="2"/>
      <c r="P1225" s="2"/>
      <c r="Q1225" s="2"/>
      <c r="R1225" s="14"/>
    </row>
    <row r="1226" spans="10:18" ht="19.899999999999999" customHeight="1" x14ac:dyDescent="0.2">
      <c r="J1226" s="4"/>
      <c r="K1226" s="2"/>
      <c r="M1226" s="3"/>
      <c r="O1226" s="2"/>
      <c r="P1226" s="2"/>
      <c r="Q1226" s="2"/>
      <c r="R1226" s="14"/>
    </row>
    <row r="1227" spans="10:18" ht="19.899999999999999" customHeight="1" x14ac:dyDescent="0.2">
      <c r="J1227" s="4"/>
      <c r="K1227" s="2"/>
      <c r="M1227" s="3"/>
      <c r="O1227" s="2"/>
      <c r="P1227" s="2"/>
      <c r="Q1227" s="2"/>
      <c r="R1227" s="14"/>
    </row>
    <row r="1228" spans="10:18" ht="19.899999999999999" customHeight="1" x14ac:dyDescent="0.2">
      <c r="J1228" s="4"/>
      <c r="K1228" s="2"/>
      <c r="M1228" s="3"/>
      <c r="O1228" s="2"/>
      <c r="P1228" s="2"/>
      <c r="Q1228" s="2"/>
      <c r="R1228" s="14"/>
    </row>
    <row r="1229" spans="10:18" ht="19.899999999999999" customHeight="1" x14ac:dyDescent="0.2">
      <c r="J1229" s="4"/>
      <c r="K1229" s="2"/>
      <c r="M1229" s="3"/>
      <c r="O1229" s="2"/>
      <c r="P1229" s="2"/>
      <c r="Q1229" s="2"/>
      <c r="R1229" s="14"/>
    </row>
    <row r="1230" spans="10:18" ht="19.899999999999999" customHeight="1" x14ac:dyDescent="0.2">
      <c r="J1230" s="4"/>
      <c r="K1230" s="2"/>
      <c r="M1230" s="3"/>
      <c r="O1230" s="2"/>
      <c r="P1230" s="2"/>
      <c r="Q1230" s="2"/>
      <c r="R1230" s="14"/>
    </row>
    <row r="1231" spans="10:18" ht="19.899999999999999" customHeight="1" x14ac:dyDescent="0.2">
      <c r="J1231" s="4"/>
      <c r="K1231" s="2"/>
      <c r="M1231" s="3"/>
      <c r="O1231" s="2"/>
      <c r="P1231" s="2"/>
      <c r="Q1231" s="2"/>
      <c r="R1231" s="14"/>
    </row>
    <row r="1232" spans="10:18" ht="19.899999999999999" customHeight="1" x14ac:dyDescent="0.2">
      <c r="J1232" s="4"/>
      <c r="K1232" s="2"/>
      <c r="M1232" s="3"/>
      <c r="O1232" s="2"/>
      <c r="P1232" s="2"/>
      <c r="Q1232" s="2"/>
      <c r="R1232" s="14"/>
    </row>
    <row r="1233" spans="10:18" ht="19.899999999999999" customHeight="1" x14ac:dyDescent="0.2">
      <c r="J1233" s="4"/>
      <c r="K1233" s="2"/>
      <c r="M1233" s="3"/>
      <c r="O1233" s="2"/>
      <c r="P1233" s="2"/>
      <c r="Q1233" s="2"/>
      <c r="R1233" s="14"/>
    </row>
    <row r="1234" spans="10:18" ht="19.899999999999999" customHeight="1" x14ac:dyDescent="0.2">
      <c r="J1234" s="4"/>
      <c r="K1234" s="2"/>
      <c r="M1234" s="3"/>
      <c r="O1234" s="2"/>
      <c r="P1234" s="2"/>
      <c r="Q1234" s="2"/>
      <c r="R1234" s="14"/>
    </row>
    <row r="1235" spans="10:18" ht="19.899999999999999" customHeight="1" x14ac:dyDescent="0.2">
      <c r="J1235" s="4"/>
      <c r="K1235" s="2"/>
      <c r="M1235" s="3"/>
      <c r="O1235" s="2"/>
      <c r="P1235" s="2"/>
      <c r="Q1235" s="2"/>
      <c r="R1235" s="14"/>
    </row>
    <row r="1236" spans="10:18" ht="19.899999999999999" customHeight="1" x14ac:dyDescent="0.2">
      <c r="J1236" s="4"/>
      <c r="K1236" s="2"/>
      <c r="M1236" s="3"/>
      <c r="O1236" s="2"/>
      <c r="P1236" s="2"/>
      <c r="Q1236" s="2"/>
      <c r="R1236" s="14"/>
    </row>
    <row r="1237" spans="10:18" ht="19.899999999999999" customHeight="1" x14ac:dyDescent="0.2">
      <c r="J1237" s="4"/>
      <c r="K1237" s="2"/>
      <c r="M1237" s="3"/>
      <c r="O1237" s="2"/>
      <c r="P1237" s="2"/>
      <c r="Q1237" s="2"/>
      <c r="R1237" s="14"/>
    </row>
    <row r="1238" spans="10:18" ht="19.899999999999999" customHeight="1" x14ac:dyDescent="0.2">
      <c r="J1238" s="4"/>
      <c r="K1238" s="2"/>
      <c r="M1238" s="3"/>
      <c r="O1238" s="2"/>
      <c r="P1238" s="2"/>
      <c r="Q1238" s="2"/>
      <c r="R1238" s="14"/>
    </row>
    <row r="1239" spans="10:18" ht="19.899999999999999" customHeight="1" x14ac:dyDescent="0.2">
      <c r="J1239" s="4"/>
      <c r="K1239" s="2"/>
      <c r="M1239" s="3"/>
      <c r="O1239" s="2"/>
      <c r="P1239" s="2"/>
      <c r="Q1239" s="2"/>
      <c r="R1239" s="14"/>
    </row>
    <row r="1240" spans="10:18" ht="19.899999999999999" customHeight="1" x14ac:dyDescent="0.2">
      <c r="J1240" s="4"/>
      <c r="K1240" s="2"/>
      <c r="M1240" s="3"/>
      <c r="O1240" s="2"/>
      <c r="P1240" s="2"/>
      <c r="Q1240" s="2"/>
      <c r="R1240" s="14"/>
    </row>
    <row r="1241" spans="10:18" ht="19.899999999999999" customHeight="1" x14ac:dyDescent="0.2">
      <c r="J1241" s="4"/>
      <c r="K1241" s="2"/>
      <c r="M1241" s="3"/>
      <c r="O1241" s="2"/>
      <c r="P1241" s="2"/>
      <c r="Q1241" s="2"/>
      <c r="R1241" s="14"/>
    </row>
    <row r="1242" spans="10:18" ht="19.899999999999999" customHeight="1" x14ac:dyDescent="0.2">
      <c r="J1242" s="4"/>
      <c r="K1242" s="2"/>
      <c r="M1242" s="3"/>
      <c r="O1242" s="2"/>
      <c r="P1242" s="2"/>
      <c r="Q1242" s="2"/>
      <c r="R1242" s="14"/>
    </row>
    <row r="1243" spans="10:18" ht="19.899999999999999" customHeight="1" x14ac:dyDescent="0.2">
      <c r="J1243" s="4"/>
      <c r="K1243" s="2"/>
      <c r="M1243" s="3"/>
      <c r="O1243" s="2"/>
      <c r="P1243" s="2"/>
      <c r="Q1243" s="2"/>
      <c r="R1243" s="14"/>
    </row>
    <row r="1244" spans="10:18" ht="19.899999999999999" customHeight="1" x14ac:dyDescent="0.2">
      <c r="J1244" s="4"/>
      <c r="K1244" s="2"/>
      <c r="M1244" s="3"/>
      <c r="O1244" s="2"/>
      <c r="P1244" s="2"/>
      <c r="Q1244" s="2"/>
      <c r="R1244" s="14"/>
    </row>
    <row r="1245" spans="10:18" ht="19.899999999999999" customHeight="1" x14ac:dyDescent="0.2">
      <c r="J1245" s="4"/>
      <c r="K1245" s="2"/>
      <c r="M1245" s="3"/>
      <c r="O1245" s="2"/>
      <c r="P1245" s="2"/>
      <c r="Q1245" s="2"/>
      <c r="R1245" s="14"/>
    </row>
    <row r="1246" spans="10:18" ht="19.899999999999999" customHeight="1" x14ac:dyDescent="0.2">
      <c r="J1246" s="4"/>
      <c r="K1246" s="2"/>
      <c r="M1246" s="3"/>
      <c r="O1246" s="2"/>
      <c r="P1246" s="2"/>
      <c r="Q1246" s="2"/>
      <c r="R1246" s="14"/>
    </row>
    <row r="1247" spans="10:18" ht="19.899999999999999" customHeight="1" x14ac:dyDescent="0.2">
      <c r="J1247" s="4"/>
      <c r="K1247" s="2"/>
      <c r="M1247" s="3"/>
      <c r="O1247" s="2"/>
      <c r="P1247" s="2"/>
      <c r="Q1247" s="2"/>
      <c r="R1247" s="14"/>
    </row>
    <row r="1248" spans="10:18" ht="19.899999999999999" customHeight="1" x14ac:dyDescent="0.2">
      <c r="J1248" s="4"/>
      <c r="K1248" s="2"/>
      <c r="M1248" s="3"/>
      <c r="O1248" s="2"/>
      <c r="P1248" s="2"/>
      <c r="Q1248" s="2"/>
      <c r="R1248" s="14"/>
    </row>
    <row r="1249" spans="10:18" ht="19.899999999999999" customHeight="1" x14ac:dyDescent="0.2">
      <c r="J1249" s="4"/>
      <c r="K1249" s="2"/>
      <c r="M1249" s="3"/>
      <c r="O1249" s="2"/>
      <c r="P1249" s="2"/>
      <c r="Q1249" s="2"/>
      <c r="R1249" s="14"/>
    </row>
    <row r="1250" spans="10:18" ht="19.899999999999999" customHeight="1" x14ac:dyDescent="0.2">
      <c r="J1250" s="4"/>
      <c r="K1250" s="2"/>
      <c r="M1250" s="3"/>
      <c r="O1250" s="2"/>
      <c r="P1250" s="2"/>
      <c r="Q1250" s="2"/>
      <c r="R1250" s="14"/>
    </row>
    <row r="1251" spans="10:18" ht="19.899999999999999" customHeight="1" x14ac:dyDescent="0.2">
      <c r="J1251" s="4"/>
      <c r="K1251" s="2"/>
      <c r="M1251" s="3"/>
      <c r="O1251" s="2"/>
      <c r="P1251" s="2"/>
      <c r="Q1251" s="2"/>
      <c r="R1251" s="14"/>
    </row>
    <row r="1252" spans="10:18" ht="19.899999999999999" customHeight="1" x14ac:dyDescent="0.2">
      <c r="J1252" s="4"/>
      <c r="K1252" s="2"/>
      <c r="M1252" s="3"/>
      <c r="O1252" s="2"/>
      <c r="P1252" s="2"/>
      <c r="Q1252" s="2"/>
      <c r="R1252" s="14"/>
    </row>
    <row r="1253" spans="10:18" ht="19.899999999999999" customHeight="1" x14ac:dyDescent="0.2">
      <c r="J1253" s="4"/>
      <c r="K1253" s="2"/>
      <c r="M1253" s="3"/>
      <c r="O1253" s="2"/>
      <c r="P1253" s="2"/>
      <c r="Q1253" s="2"/>
      <c r="R1253" s="14"/>
    </row>
    <row r="1254" spans="10:18" ht="19.899999999999999" customHeight="1" x14ac:dyDescent="0.2">
      <c r="J1254" s="4"/>
      <c r="K1254" s="2"/>
      <c r="M1254" s="3"/>
      <c r="O1254" s="2"/>
      <c r="P1254" s="2"/>
      <c r="Q1254" s="2"/>
      <c r="R1254" s="14"/>
    </row>
    <row r="1255" spans="10:18" ht="19.899999999999999" customHeight="1" x14ac:dyDescent="0.2">
      <c r="J1255" s="4"/>
      <c r="K1255" s="2"/>
      <c r="M1255" s="3"/>
      <c r="O1255" s="2"/>
      <c r="P1255" s="2"/>
      <c r="Q1255" s="2"/>
      <c r="R1255" s="14"/>
    </row>
    <row r="1256" spans="10:18" ht="19.899999999999999" customHeight="1" x14ac:dyDescent="0.2">
      <c r="J1256" s="4"/>
      <c r="K1256" s="2"/>
      <c r="M1256" s="3"/>
      <c r="O1256" s="2"/>
      <c r="P1256" s="2"/>
      <c r="Q1256" s="2"/>
      <c r="R1256" s="14"/>
    </row>
    <row r="1257" spans="10:18" ht="19.899999999999999" customHeight="1" x14ac:dyDescent="0.2">
      <c r="J1257" s="4"/>
      <c r="K1257" s="2"/>
      <c r="M1257" s="3"/>
      <c r="O1257" s="2"/>
      <c r="P1257" s="2"/>
      <c r="Q1257" s="2"/>
      <c r="R1257" s="14"/>
    </row>
    <row r="1258" spans="10:18" ht="19.899999999999999" customHeight="1" x14ac:dyDescent="0.2">
      <c r="J1258" s="4"/>
      <c r="K1258" s="2"/>
      <c r="M1258" s="3"/>
      <c r="O1258" s="2"/>
      <c r="P1258" s="2"/>
      <c r="Q1258" s="2"/>
      <c r="R1258" s="14"/>
    </row>
    <row r="1259" spans="10:18" ht="19.899999999999999" customHeight="1" x14ac:dyDescent="0.2">
      <c r="J1259" s="4"/>
      <c r="K1259" s="2"/>
      <c r="M1259" s="3"/>
      <c r="O1259" s="2"/>
      <c r="P1259" s="2"/>
      <c r="Q1259" s="2"/>
      <c r="R1259" s="14"/>
    </row>
    <row r="1260" spans="10:18" ht="19.899999999999999" customHeight="1" x14ac:dyDescent="0.2">
      <c r="J1260" s="4"/>
      <c r="K1260" s="2"/>
      <c r="M1260" s="3"/>
      <c r="O1260" s="2"/>
      <c r="P1260" s="2"/>
      <c r="Q1260" s="2"/>
      <c r="R1260" s="14"/>
    </row>
    <row r="1261" spans="10:18" ht="19.899999999999999" customHeight="1" x14ac:dyDescent="0.2">
      <c r="J1261" s="4"/>
      <c r="K1261" s="2"/>
      <c r="M1261" s="3"/>
      <c r="O1261" s="2"/>
      <c r="P1261" s="2"/>
      <c r="Q1261" s="2"/>
      <c r="R1261" s="14"/>
    </row>
    <row r="1262" spans="10:18" ht="19.899999999999999" customHeight="1" x14ac:dyDescent="0.2">
      <c r="J1262" s="4"/>
      <c r="K1262" s="2"/>
      <c r="M1262" s="3"/>
      <c r="O1262" s="2"/>
      <c r="P1262" s="2"/>
      <c r="Q1262" s="2"/>
      <c r="R1262" s="14"/>
    </row>
    <row r="1263" spans="10:18" ht="19.899999999999999" customHeight="1" x14ac:dyDescent="0.2">
      <c r="J1263" s="4"/>
      <c r="K1263" s="2"/>
      <c r="M1263" s="3"/>
      <c r="O1263" s="2"/>
      <c r="P1263" s="2"/>
      <c r="Q1263" s="2"/>
      <c r="R1263" s="14"/>
    </row>
    <row r="1264" spans="10:18" ht="19.899999999999999" customHeight="1" x14ac:dyDescent="0.2">
      <c r="J1264" s="4"/>
      <c r="K1264" s="2"/>
      <c r="M1264" s="3"/>
      <c r="O1264" s="2"/>
      <c r="P1264" s="2"/>
      <c r="Q1264" s="2"/>
      <c r="R1264" s="14"/>
    </row>
    <row r="1265" spans="10:18" ht="19.899999999999999" customHeight="1" x14ac:dyDescent="0.2">
      <c r="J1265" s="4"/>
      <c r="K1265" s="2"/>
      <c r="M1265" s="3"/>
      <c r="O1265" s="2"/>
      <c r="P1265" s="2"/>
      <c r="Q1265" s="2"/>
      <c r="R1265" s="14"/>
    </row>
    <row r="1266" spans="10:18" ht="19.899999999999999" customHeight="1" x14ac:dyDescent="0.2">
      <c r="J1266" s="4"/>
      <c r="K1266" s="2"/>
      <c r="M1266" s="3"/>
      <c r="O1266" s="2"/>
      <c r="P1266" s="2"/>
      <c r="Q1266" s="2"/>
      <c r="R1266" s="14"/>
    </row>
    <row r="1267" spans="10:18" ht="19.899999999999999" customHeight="1" x14ac:dyDescent="0.2">
      <c r="J1267" s="4"/>
      <c r="K1267" s="2"/>
      <c r="M1267" s="3"/>
      <c r="O1267" s="2"/>
      <c r="P1267" s="2"/>
      <c r="Q1267" s="2"/>
      <c r="R1267" s="14"/>
    </row>
    <row r="1268" spans="10:18" ht="19.899999999999999" customHeight="1" x14ac:dyDescent="0.2">
      <c r="J1268" s="4"/>
      <c r="K1268" s="2"/>
      <c r="M1268" s="3"/>
      <c r="O1268" s="2"/>
      <c r="P1268" s="2"/>
      <c r="Q1268" s="2"/>
      <c r="R1268" s="14"/>
    </row>
    <row r="1269" spans="10:18" ht="19.899999999999999" customHeight="1" x14ac:dyDescent="0.2">
      <c r="J1269" s="4"/>
      <c r="K1269" s="2"/>
      <c r="M1269" s="3"/>
      <c r="O1269" s="2"/>
      <c r="P1269" s="2"/>
      <c r="Q1269" s="2"/>
      <c r="R1269" s="14"/>
    </row>
    <row r="1270" spans="10:18" ht="19.899999999999999" customHeight="1" x14ac:dyDescent="0.2">
      <c r="J1270" s="4"/>
      <c r="K1270" s="2"/>
      <c r="M1270" s="3"/>
      <c r="O1270" s="2"/>
      <c r="P1270" s="2"/>
      <c r="Q1270" s="2"/>
      <c r="R1270" s="14"/>
    </row>
    <row r="1271" spans="10:18" ht="19.899999999999999" customHeight="1" x14ac:dyDescent="0.2">
      <c r="J1271" s="4"/>
      <c r="K1271" s="2"/>
      <c r="M1271" s="3"/>
      <c r="O1271" s="2"/>
      <c r="P1271" s="2"/>
      <c r="Q1271" s="2"/>
      <c r="R1271" s="14"/>
    </row>
    <row r="1272" spans="10:18" ht="19.899999999999999" customHeight="1" x14ac:dyDescent="0.2">
      <c r="J1272" s="4"/>
      <c r="K1272" s="2"/>
      <c r="M1272" s="3"/>
      <c r="O1272" s="2"/>
      <c r="P1272" s="2"/>
      <c r="Q1272" s="2"/>
      <c r="R1272" s="14"/>
    </row>
    <row r="1273" spans="10:18" ht="19.899999999999999" customHeight="1" x14ac:dyDescent="0.2">
      <c r="J1273" s="4"/>
      <c r="K1273" s="2"/>
      <c r="M1273" s="3"/>
      <c r="O1273" s="2"/>
      <c r="P1273" s="2"/>
      <c r="Q1273" s="2"/>
      <c r="R1273" s="14"/>
    </row>
    <row r="1274" spans="10:18" ht="19.899999999999999" customHeight="1" x14ac:dyDescent="0.2">
      <c r="J1274" s="4"/>
      <c r="K1274" s="2"/>
      <c r="M1274" s="3"/>
      <c r="O1274" s="2"/>
      <c r="P1274" s="2"/>
      <c r="Q1274" s="2"/>
      <c r="R1274" s="14"/>
    </row>
    <row r="1275" spans="10:18" ht="19.899999999999999" customHeight="1" x14ac:dyDescent="0.2">
      <c r="J1275" s="4"/>
      <c r="K1275" s="2"/>
      <c r="M1275" s="3"/>
      <c r="O1275" s="2"/>
      <c r="P1275" s="2"/>
      <c r="Q1275" s="2"/>
      <c r="R1275" s="14"/>
    </row>
    <row r="1276" spans="10:18" ht="19.899999999999999" customHeight="1" x14ac:dyDescent="0.2">
      <c r="J1276" s="4"/>
      <c r="K1276" s="2"/>
      <c r="M1276" s="3"/>
      <c r="O1276" s="2"/>
      <c r="P1276" s="2"/>
      <c r="Q1276" s="2"/>
      <c r="R1276" s="14"/>
    </row>
    <row r="1277" spans="10:18" ht="19.899999999999999" customHeight="1" x14ac:dyDescent="0.2">
      <c r="J1277" s="4"/>
      <c r="K1277" s="2"/>
      <c r="M1277" s="3"/>
      <c r="O1277" s="2"/>
      <c r="P1277" s="2"/>
      <c r="Q1277" s="2"/>
      <c r="R1277" s="14"/>
    </row>
    <row r="1278" spans="10:18" ht="19.899999999999999" customHeight="1" x14ac:dyDescent="0.2">
      <c r="J1278" s="4"/>
      <c r="K1278" s="2"/>
      <c r="M1278" s="3"/>
      <c r="O1278" s="2"/>
      <c r="P1278" s="2"/>
      <c r="Q1278" s="2"/>
      <c r="R1278" s="14"/>
    </row>
    <row r="1279" spans="10:18" ht="19.899999999999999" customHeight="1" x14ac:dyDescent="0.2">
      <c r="J1279" s="4"/>
      <c r="K1279" s="2"/>
      <c r="M1279" s="3"/>
      <c r="O1279" s="2"/>
      <c r="P1279" s="2"/>
      <c r="Q1279" s="2"/>
      <c r="R1279" s="14"/>
    </row>
    <row r="1280" spans="10:18" ht="19.899999999999999" customHeight="1" x14ac:dyDescent="0.2">
      <c r="J1280" s="4"/>
      <c r="K1280" s="2"/>
      <c r="M1280" s="3"/>
      <c r="O1280" s="2"/>
      <c r="P1280" s="2"/>
      <c r="Q1280" s="2"/>
      <c r="R1280" s="14"/>
    </row>
    <row r="1281" spans="10:18" ht="19.899999999999999" customHeight="1" x14ac:dyDescent="0.2">
      <c r="J1281" s="4"/>
      <c r="K1281" s="2"/>
      <c r="M1281" s="3"/>
      <c r="O1281" s="2"/>
      <c r="P1281" s="2"/>
      <c r="Q1281" s="2"/>
      <c r="R1281" s="14"/>
    </row>
    <row r="1282" spans="10:18" ht="19.899999999999999" customHeight="1" x14ac:dyDescent="0.2">
      <c r="J1282" s="4"/>
      <c r="K1282" s="2"/>
      <c r="M1282" s="3"/>
      <c r="O1282" s="2"/>
      <c r="P1282" s="2"/>
      <c r="Q1282" s="2"/>
      <c r="R1282" s="14"/>
    </row>
    <row r="1283" spans="10:18" ht="19.899999999999999" customHeight="1" x14ac:dyDescent="0.2">
      <c r="J1283" s="4"/>
      <c r="K1283" s="2"/>
      <c r="M1283" s="3"/>
      <c r="O1283" s="2"/>
      <c r="P1283" s="2"/>
      <c r="Q1283" s="2"/>
      <c r="R1283" s="14"/>
    </row>
    <row r="1284" spans="10:18" ht="19.899999999999999" customHeight="1" x14ac:dyDescent="0.2">
      <c r="J1284" s="4"/>
      <c r="K1284" s="2"/>
      <c r="M1284" s="3"/>
      <c r="O1284" s="2"/>
      <c r="P1284" s="2"/>
      <c r="Q1284" s="2"/>
      <c r="R1284" s="14"/>
    </row>
    <row r="1285" spans="10:18" ht="19.899999999999999" customHeight="1" x14ac:dyDescent="0.2">
      <c r="J1285" s="4"/>
      <c r="K1285" s="2"/>
      <c r="M1285" s="3"/>
      <c r="O1285" s="2"/>
      <c r="P1285" s="2"/>
      <c r="Q1285" s="2"/>
      <c r="R1285" s="14"/>
    </row>
    <row r="1286" spans="10:18" ht="19.899999999999999" customHeight="1" x14ac:dyDescent="0.2">
      <c r="J1286" s="4"/>
      <c r="K1286" s="2"/>
      <c r="M1286" s="3"/>
      <c r="O1286" s="2"/>
      <c r="P1286" s="2"/>
      <c r="Q1286" s="2"/>
      <c r="R1286" s="14"/>
    </row>
    <row r="1287" spans="10:18" ht="19.899999999999999" customHeight="1" x14ac:dyDescent="0.2">
      <c r="J1287" s="4"/>
      <c r="K1287" s="2"/>
      <c r="M1287" s="3"/>
      <c r="O1287" s="2"/>
      <c r="P1287" s="2"/>
      <c r="Q1287" s="2"/>
      <c r="R1287" s="14"/>
    </row>
    <row r="1288" spans="10:18" ht="19.899999999999999" customHeight="1" x14ac:dyDescent="0.2">
      <c r="J1288" s="4"/>
      <c r="K1288" s="2"/>
      <c r="M1288" s="3"/>
      <c r="O1288" s="2"/>
      <c r="P1288" s="2"/>
      <c r="Q1288" s="2"/>
      <c r="R1288" s="14"/>
    </row>
    <row r="1289" spans="10:18" ht="19.899999999999999" customHeight="1" x14ac:dyDescent="0.2">
      <c r="J1289" s="4"/>
      <c r="K1289" s="2"/>
      <c r="M1289" s="3"/>
      <c r="O1289" s="2"/>
      <c r="P1289" s="2"/>
      <c r="Q1289" s="2"/>
      <c r="R1289" s="14"/>
    </row>
    <row r="1290" spans="10:18" ht="19.899999999999999" customHeight="1" x14ac:dyDescent="0.2">
      <c r="J1290" s="4"/>
      <c r="K1290" s="2"/>
      <c r="M1290" s="3"/>
      <c r="O1290" s="2"/>
      <c r="P1290" s="2"/>
      <c r="Q1290" s="2"/>
      <c r="R1290" s="14"/>
    </row>
    <row r="1291" spans="10:18" ht="19.899999999999999" customHeight="1" x14ac:dyDescent="0.2">
      <c r="J1291" s="4"/>
      <c r="K1291" s="2"/>
      <c r="M1291" s="3"/>
      <c r="O1291" s="2"/>
      <c r="P1291" s="2"/>
      <c r="Q1291" s="2"/>
      <c r="R1291" s="14"/>
    </row>
    <row r="1292" spans="10:18" ht="19.899999999999999" customHeight="1" x14ac:dyDescent="0.2">
      <c r="J1292" s="4"/>
      <c r="K1292" s="2"/>
      <c r="M1292" s="3"/>
      <c r="O1292" s="2"/>
      <c r="P1292" s="2"/>
      <c r="Q1292" s="2"/>
      <c r="R1292" s="14"/>
    </row>
    <row r="1293" spans="10:18" ht="19.899999999999999" customHeight="1" x14ac:dyDescent="0.2">
      <c r="J1293" s="4"/>
      <c r="K1293" s="2"/>
      <c r="M1293" s="3"/>
      <c r="O1293" s="2"/>
      <c r="P1293" s="2"/>
      <c r="Q1293" s="2"/>
      <c r="R1293" s="14"/>
    </row>
    <row r="1294" spans="10:18" ht="19.899999999999999" customHeight="1" x14ac:dyDescent="0.2">
      <c r="J1294" s="4"/>
      <c r="K1294" s="2"/>
      <c r="M1294" s="3"/>
      <c r="O1294" s="2"/>
      <c r="P1294" s="2"/>
      <c r="Q1294" s="2"/>
      <c r="R1294" s="14"/>
    </row>
    <row r="1295" spans="10:18" ht="19.899999999999999" customHeight="1" x14ac:dyDescent="0.2">
      <c r="J1295" s="4"/>
      <c r="K1295" s="2"/>
      <c r="M1295" s="3"/>
      <c r="O1295" s="2"/>
      <c r="P1295" s="2"/>
      <c r="Q1295" s="2"/>
      <c r="R1295" s="14"/>
    </row>
    <row r="1296" spans="10:18" ht="19.899999999999999" customHeight="1" x14ac:dyDescent="0.2">
      <c r="J1296" s="4"/>
      <c r="K1296" s="2"/>
      <c r="M1296" s="3"/>
      <c r="O1296" s="2"/>
      <c r="P1296" s="2"/>
      <c r="Q1296" s="2"/>
      <c r="R1296" s="14"/>
    </row>
    <row r="1297" spans="10:18" ht="19.899999999999999" customHeight="1" x14ac:dyDescent="0.2">
      <c r="J1297" s="4"/>
      <c r="K1297" s="2"/>
      <c r="M1297" s="3"/>
      <c r="O1297" s="2"/>
      <c r="P1297" s="2"/>
      <c r="Q1297" s="2"/>
      <c r="R1297" s="14"/>
    </row>
    <row r="1298" spans="10:18" ht="19.899999999999999" customHeight="1" x14ac:dyDescent="0.2">
      <c r="J1298" s="4"/>
      <c r="K1298" s="2"/>
      <c r="M1298" s="3"/>
      <c r="O1298" s="2"/>
      <c r="P1298" s="2"/>
      <c r="Q1298" s="2"/>
      <c r="R1298" s="14"/>
    </row>
    <row r="1299" spans="10:18" ht="19.899999999999999" customHeight="1" x14ac:dyDescent="0.2">
      <c r="J1299" s="4"/>
      <c r="K1299" s="2"/>
      <c r="M1299" s="3"/>
      <c r="O1299" s="2"/>
      <c r="P1299" s="2"/>
      <c r="Q1299" s="2"/>
      <c r="R1299" s="14"/>
    </row>
    <row r="1300" spans="10:18" ht="19.899999999999999" customHeight="1" x14ac:dyDescent="0.2">
      <c r="J1300" s="4"/>
      <c r="K1300" s="2"/>
      <c r="M1300" s="3"/>
      <c r="O1300" s="2"/>
      <c r="P1300" s="2"/>
      <c r="Q1300" s="2"/>
      <c r="R1300" s="14"/>
    </row>
    <row r="1301" spans="10:18" ht="19.899999999999999" customHeight="1" x14ac:dyDescent="0.2">
      <c r="J1301" s="4"/>
      <c r="K1301" s="2"/>
      <c r="M1301" s="3"/>
      <c r="O1301" s="2"/>
      <c r="P1301" s="2"/>
      <c r="Q1301" s="2"/>
      <c r="R1301" s="14"/>
    </row>
    <row r="1302" spans="10:18" ht="19.899999999999999" customHeight="1" x14ac:dyDescent="0.2">
      <c r="J1302" s="4"/>
      <c r="K1302" s="2"/>
      <c r="M1302" s="3"/>
      <c r="O1302" s="2"/>
      <c r="P1302" s="2"/>
      <c r="Q1302" s="2"/>
      <c r="R1302" s="14"/>
    </row>
    <row r="1303" spans="10:18" ht="19.899999999999999" customHeight="1" x14ac:dyDescent="0.2">
      <c r="J1303" s="4"/>
      <c r="K1303" s="2"/>
      <c r="M1303" s="3"/>
      <c r="O1303" s="2"/>
      <c r="P1303" s="2"/>
      <c r="Q1303" s="2"/>
      <c r="R1303" s="14"/>
    </row>
    <row r="1304" spans="10:18" ht="19.899999999999999" customHeight="1" x14ac:dyDescent="0.2">
      <c r="J1304" s="4"/>
      <c r="K1304" s="2"/>
      <c r="M1304" s="3"/>
      <c r="O1304" s="2"/>
      <c r="P1304" s="2"/>
      <c r="Q1304" s="2"/>
      <c r="R1304" s="14"/>
    </row>
    <row r="1305" spans="10:18" ht="19.899999999999999" customHeight="1" x14ac:dyDescent="0.2">
      <c r="J1305" s="4"/>
      <c r="K1305" s="2"/>
      <c r="M1305" s="3"/>
      <c r="O1305" s="2"/>
      <c r="P1305" s="2"/>
      <c r="Q1305" s="2"/>
      <c r="R1305" s="14"/>
    </row>
    <row r="1306" spans="10:18" ht="19.899999999999999" customHeight="1" x14ac:dyDescent="0.2">
      <c r="J1306" s="4"/>
      <c r="K1306" s="2"/>
      <c r="M1306" s="3"/>
      <c r="O1306" s="2"/>
      <c r="P1306" s="2"/>
      <c r="Q1306" s="2"/>
      <c r="R1306" s="14"/>
    </row>
    <row r="1307" spans="10:18" ht="19.899999999999999" customHeight="1" x14ac:dyDescent="0.2">
      <c r="J1307" s="4"/>
      <c r="K1307" s="2"/>
      <c r="M1307" s="3"/>
      <c r="O1307" s="2"/>
      <c r="P1307" s="2"/>
      <c r="Q1307" s="2"/>
      <c r="R1307" s="14"/>
    </row>
    <row r="1308" spans="10:18" ht="19.899999999999999" customHeight="1" x14ac:dyDescent="0.2">
      <c r="J1308" s="4"/>
      <c r="K1308" s="2"/>
      <c r="M1308" s="3"/>
      <c r="O1308" s="2"/>
      <c r="P1308" s="2"/>
      <c r="Q1308" s="2"/>
      <c r="R1308" s="14"/>
    </row>
    <row r="1309" spans="10:18" ht="19.899999999999999" customHeight="1" x14ac:dyDescent="0.2">
      <c r="J1309" s="4"/>
      <c r="K1309" s="2"/>
      <c r="M1309" s="3"/>
      <c r="O1309" s="2"/>
      <c r="P1309" s="2"/>
      <c r="Q1309" s="2"/>
      <c r="R1309" s="14"/>
    </row>
    <row r="1310" spans="10:18" ht="19.899999999999999" customHeight="1" x14ac:dyDescent="0.2">
      <c r="J1310" s="4"/>
      <c r="K1310" s="2"/>
      <c r="M1310" s="3"/>
      <c r="O1310" s="2"/>
      <c r="P1310" s="2"/>
      <c r="Q1310" s="2"/>
      <c r="R1310" s="14"/>
    </row>
    <row r="1311" spans="10:18" ht="19.899999999999999" customHeight="1" x14ac:dyDescent="0.2">
      <c r="J1311" s="4"/>
      <c r="K1311" s="2"/>
      <c r="M1311" s="3"/>
      <c r="O1311" s="2"/>
      <c r="P1311" s="2"/>
      <c r="Q1311" s="2"/>
      <c r="R1311" s="14"/>
    </row>
    <row r="1312" spans="10:18" ht="19.899999999999999" customHeight="1" x14ac:dyDescent="0.2">
      <c r="J1312" s="4"/>
      <c r="K1312" s="2"/>
      <c r="M1312" s="3"/>
      <c r="O1312" s="2"/>
      <c r="P1312" s="2"/>
      <c r="Q1312" s="2"/>
      <c r="R1312" s="14"/>
    </row>
    <row r="1313" spans="10:18" ht="19.899999999999999" customHeight="1" x14ac:dyDescent="0.2">
      <c r="J1313" s="4"/>
      <c r="K1313" s="2"/>
      <c r="M1313" s="3"/>
      <c r="O1313" s="2"/>
      <c r="P1313" s="2"/>
      <c r="Q1313" s="2"/>
      <c r="R1313" s="14"/>
    </row>
    <row r="1314" spans="10:18" ht="19.899999999999999" customHeight="1" x14ac:dyDescent="0.2">
      <c r="J1314" s="4"/>
      <c r="K1314" s="2"/>
      <c r="M1314" s="3"/>
      <c r="O1314" s="2"/>
      <c r="P1314" s="2"/>
      <c r="Q1314" s="2"/>
      <c r="R1314" s="14"/>
    </row>
    <row r="1315" spans="10:18" ht="19.899999999999999" customHeight="1" x14ac:dyDescent="0.2">
      <c r="J1315" s="4"/>
      <c r="K1315" s="2"/>
      <c r="M1315" s="3"/>
      <c r="O1315" s="2"/>
      <c r="P1315" s="2"/>
      <c r="Q1315" s="2"/>
      <c r="R1315" s="14"/>
    </row>
    <row r="1316" spans="10:18" ht="19.899999999999999" customHeight="1" x14ac:dyDescent="0.2">
      <c r="J1316" s="4"/>
      <c r="K1316" s="2"/>
      <c r="M1316" s="3"/>
      <c r="O1316" s="2"/>
      <c r="P1316" s="2"/>
      <c r="Q1316" s="2"/>
      <c r="R1316" s="14"/>
    </row>
    <row r="1317" spans="10:18" ht="19.899999999999999" customHeight="1" x14ac:dyDescent="0.2">
      <c r="J1317" s="4"/>
      <c r="K1317" s="2"/>
      <c r="M1317" s="3"/>
      <c r="O1317" s="2"/>
      <c r="P1317" s="2"/>
      <c r="Q1317" s="2"/>
      <c r="R1317" s="14"/>
    </row>
    <row r="1318" spans="10:18" ht="19.899999999999999" customHeight="1" x14ac:dyDescent="0.2">
      <c r="J1318" s="4"/>
      <c r="K1318" s="2"/>
      <c r="M1318" s="3"/>
      <c r="O1318" s="2"/>
      <c r="P1318" s="2"/>
      <c r="Q1318" s="2"/>
      <c r="R1318" s="14"/>
    </row>
    <row r="1319" spans="10:18" ht="19.899999999999999" customHeight="1" x14ac:dyDescent="0.2">
      <c r="J1319" s="4"/>
      <c r="K1319" s="2"/>
      <c r="M1319" s="3"/>
      <c r="O1319" s="2"/>
      <c r="P1319" s="2"/>
      <c r="Q1319" s="2"/>
      <c r="R1319" s="14"/>
    </row>
    <row r="1320" spans="10:18" ht="19.899999999999999" customHeight="1" x14ac:dyDescent="0.2">
      <c r="J1320" s="4"/>
      <c r="K1320" s="2"/>
      <c r="M1320" s="3"/>
      <c r="O1320" s="2"/>
      <c r="P1320" s="2"/>
      <c r="Q1320" s="2"/>
      <c r="R1320" s="14"/>
    </row>
    <row r="1321" spans="10:18" ht="19.899999999999999" customHeight="1" x14ac:dyDescent="0.2">
      <c r="J1321" s="4"/>
      <c r="K1321" s="2"/>
      <c r="M1321" s="3"/>
      <c r="O1321" s="2"/>
      <c r="P1321" s="2"/>
      <c r="Q1321" s="2"/>
      <c r="R1321" s="14"/>
    </row>
    <row r="1322" spans="10:18" ht="19.899999999999999" customHeight="1" x14ac:dyDescent="0.2">
      <c r="J1322" s="4"/>
      <c r="K1322" s="2"/>
      <c r="M1322" s="3"/>
      <c r="O1322" s="2"/>
      <c r="P1322" s="2"/>
      <c r="Q1322" s="2"/>
      <c r="R1322" s="14"/>
    </row>
    <row r="1323" spans="10:18" ht="19.899999999999999" customHeight="1" x14ac:dyDescent="0.2">
      <c r="J1323" s="4"/>
      <c r="K1323" s="2"/>
      <c r="M1323" s="3"/>
      <c r="O1323" s="2"/>
      <c r="P1323" s="2"/>
      <c r="Q1323" s="2"/>
      <c r="R1323" s="14"/>
    </row>
    <row r="1324" spans="10:18" ht="19.899999999999999" customHeight="1" x14ac:dyDescent="0.2">
      <c r="J1324" s="4"/>
      <c r="K1324" s="2"/>
      <c r="M1324" s="3"/>
      <c r="O1324" s="2"/>
      <c r="P1324" s="2"/>
      <c r="Q1324" s="2"/>
      <c r="R1324" s="14"/>
    </row>
    <row r="1325" spans="10:18" ht="19.899999999999999" customHeight="1" x14ac:dyDescent="0.2">
      <c r="J1325" s="4"/>
      <c r="K1325" s="2"/>
      <c r="M1325" s="3"/>
      <c r="O1325" s="2"/>
      <c r="P1325" s="2"/>
      <c r="Q1325" s="2"/>
      <c r="R1325" s="14"/>
    </row>
    <row r="1326" spans="10:18" ht="19.899999999999999" customHeight="1" x14ac:dyDescent="0.2">
      <c r="J1326" s="4"/>
      <c r="K1326" s="2"/>
      <c r="M1326" s="3"/>
      <c r="O1326" s="2"/>
      <c r="P1326" s="2"/>
      <c r="Q1326" s="2"/>
      <c r="R1326" s="14"/>
    </row>
    <row r="1327" spans="10:18" ht="19.899999999999999" customHeight="1" x14ac:dyDescent="0.2">
      <c r="J1327" s="4"/>
      <c r="K1327" s="2"/>
      <c r="M1327" s="3"/>
      <c r="O1327" s="2"/>
      <c r="P1327" s="2"/>
      <c r="Q1327" s="2"/>
      <c r="R1327" s="14"/>
    </row>
    <row r="1328" spans="10:18" ht="19.899999999999999" customHeight="1" x14ac:dyDescent="0.2">
      <c r="J1328" s="4"/>
      <c r="K1328" s="2"/>
      <c r="M1328" s="3"/>
      <c r="O1328" s="2"/>
      <c r="P1328" s="2"/>
      <c r="Q1328" s="2"/>
      <c r="R1328" s="14"/>
    </row>
    <row r="1329" spans="10:18" ht="19.899999999999999" customHeight="1" x14ac:dyDescent="0.2">
      <c r="J1329" s="4"/>
      <c r="K1329" s="2"/>
      <c r="M1329" s="3"/>
      <c r="O1329" s="2"/>
      <c r="P1329" s="2"/>
      <c r="Q1329" s="2"/>
      <c r="R1329" s="14"/>
    </row>
    <row r="1330" spans="10:18" ht="19.899999999999999" customHeight="1" x14ac:dyDescent="0.2">
      <c r="J1330" s="4"/>
      <c r="K1330" s="2"/>
      <c r="M1330" s="3"/>
      <c r="O1330" s="2"/>
      <c r="P1330" s="2"/>
      <c r="Q1330" s="2"/>
      <c r="R1330" s="14"/>
    </row>
    <row r="1331" spans="10:18" ht="19.899999999999999" customHeight="1" x14ac:dyDescent="0.2">
      <c r="J1331" s="4"/>
      <c r="K1331" s="2"/>
      <c r="M1331" s="3"/>
      <c r="O1331" s="2"/>
      <c r="P1331" s="2"/>
      <c r="Q1331" s="2"/>
      <c r="R1331" s="14"/>
    </row>
    <row r="1332" spans="10:18" ht="19.899999999999999" customHeight="1" x14ac:dyDescent="0.2">
      <c r="J1332" s="4"/>
      <c r="K1332" s="2"/>
      <c r="M1332" s="3"/>
      <c r="O1332" s="2"/>
      <c r="P1332" s="2"/>
      <c r="Q1332" s="2"/>
      <c r="R1332" s="14"/>
    </row>
    <row r="1333" spans="10:18" ht="19.899999999999999" customHeight="1" x14ac:dyDescent="0.2">
      <c r="J1333" s="4"/>
      <c r="K1333" s="2"/>
      <c r="M1333" s="3"/>
      <c r="O1333" s="2"/>
      <c r="P1333" s="2"/>
      <c r="Q1333" s="2"/>
      <c r="R1333" s="14"/>
    </row>
    <row r="1334" spans="10:18" ht="19.899999999999999" customHeight="1" x14ac:dyDescent="0.2">
      <c r="J1334" s="4"/>
      <c r="K1334" s="2"/>
      <c r="M1334" s="3"/>
      <c r="O1334" s="2"/>
      <c r="P1334" s="2"/>
      <c r="Q1334" s="2"/>
      <c r="R1334" s="14"/>
    </row>
    <row r="1335" spans="10:18" ht="19.899999999999999" customHeight="1" x14ac:dyDescent="0.2">
      <c r="J1335" s="4"/>
      <c r="K1335" s="2"/>
      <c r="M1335" s="3"/>
      <c r="O1335" s="2"/>
      <c r="P1335" s="2"/>
      <c r="Q1335" s="2"/>
      <c r="R1335" s="14"/>
    </row>
    <row r="1336" spans="10:18" ht="19.899999999999999" customHeight="1" x14ac:dyDescent="0.2">
      <c r="J1336" s="4"/>
      <c r="K1336" s="2"/>
      <c r="M1336" s="3"/>
      <c r="O1336" s="2"/>
      <c r="P1336" s="2"/>
      <c r="Q1336" s="2"/>
      <c r="R1336" s="14"/>
    </row>
    <row r="1337" spans="10:18" ht="19.899999999999999" customHeight="1" x14ac:dyDescent="0.2">
      <c r="J1337" s="4"/>
      <c r="K1337" s="2"/>
      <c r="M1337" s="3"/>
      <c r="O1337" s="2"/>
      <c r="P1337" s="2"/>
      <c r="Q1337" s="2"/>
      <c r="R1337" s="14"/>
    </row>
    <row r="1338" spans="10:18" ht="19.899999999999999" customHeight="1" x14ac:dyDescent="0.2">
      <c r="J1338" s="4"/>
      <c r="K1338" s="2"/>
      <c r="M1338" s="3"/>
      <c r="O1338" s="2"/>
      <c r="P1338" s="2"/>
      <c r="Q1338" s="2"/>
      <c r="R1338" s="14"/>
    </row>
    <row r="1339" spans="10:18" ht="19.899999999999999" customHeight="1" x14ac:dyDescent="0.2">
      <c r="J1339" s="4"/>
      <c r="K1339" s="2"/>
      <c r="M1339" s="3"/>
      <c r="O1339" s="2"/>
      <c r="P1339" s="2"/>
      <c r="Q1339" s="2"/>
      <c r="R1339" s="14"/>
    </row>
    <row r="1340" spans="10:18" ht="19.899999999999999" customHeight="1" x14ac:dyDescent="0.2">
      <c r="J1340" s="4"/>
      <c r="K1340" s="2"/>
      <c r="M1340" s="3"/>
      <c r="O1340" s="2"/>
      <c r="P1340" s="2"/>
      <c r="Q1340" s="2"/>
      <c r="R1340" s="14"/>
    </row>
    <row r="1341" spans="10:18" ht="19.899999999999999" customHeight="1" x14ac:dyDescent="0.2">
      <c r="J1341" s="4"/>
      <c r="K1341" s="2"/>
      <c r="M1341" s="3"/>
      <c r="O1341" s="2"/>
      <c r="P1341" s="2"/>
      <c r="Q1341" s="2"/>
      <c r="R1341" s="14"/>
    </row>
    <row r="1342" spans="10:18" ht="19.899999999999999" customHeight="1" x14ac:dyDescent="0.2">
      <c r="J1342" s="4"/>
      <c r="K1342" s="2"/>
      <c r="M1342" s="3"/>
      <c r="O1342" s="2"/>
      <c r="P1342" s="2"/>
      <c r="Q1342" s="2"/>
      <c r="R1342" s="14"/>
    </row>
    <row r="1343" spans="10:18" ht="19.899999999999999" customHeight="1" x14ac:dyDescent="0.2">
      <c r="J1343" s="4"/>
      <c r="K1343" s="2"/>
      <c r="M1343" s="3"/>
      <c r="O1343" s="2"/>
      <c r="P1343" s="2"/>
      <c r="Q1343" s="2"/>
      <c r="R1343" s="14"/>
    </row>
    <row r="1344" spans="10:18" ht="19.899999999999999" customHeight="1" x14ac:dyDescent="0.2">
      <c r="J1344" s="4"/>
      <c r="K1344" s="2"/>
      <c r="M1344" s="3"/>
      <c r="O1344" s="2"/>
      <c r="P1344" s="2"/>
      <c r="Q1344" s="2"/>
      <c r="R1344" s="14"/>
    </row>
    <row r="1345" spans="10:18" ht="19.899999999999999" customHeight="1" x14ac:dyDescent="0.2">
      <c r="J1345" s="4"/>
      <c r="K1345" s="2"/>
      <c r="M1345" s="3"/>
      <c r="O1345" s="2"/>
      <c r="P1345" s="2"/>
      <c r="Q1345" s="2"/>
      <c r="R1345" s="14"/>
    </row>
    <row r="1346" spans="10:18" ht="19.899999999999999" customHeight="1" x14ac:dyDescent="0.2">
      <c r="J1346" s="4"/>
      <c r="K1346" s="2"/>
      <c r="M1346" s="3"/>
      <c r="O1346" s="2"/>
      <c r="P1346" s="2"/>
      <c r="Q1346" s="2"/>
      <c r="R1346" s="14"/>
    </row>
    <row r="1347" spans="10:18" ht="19.899999999999999" customHeight="1" x14ac:dyDescent="0.2">
      <c r="J1347" s="4"/>
      <c r="K1347" s="2"/>
      <c r="M1347" s="3"/>
      <c r="O1347" s="2"/>
      <c r="P1347" s="2"/>
      <c r="Q1347" s="2"/>
      <c r="R1347" s="14"/>
    </row>
    <row r="1348" spans="10:18" ht="19.899999999999999" customHeight="1" x14ac:dyDescent="0.2">
      <c r="J1348" s="4"/>
      <c r="K1348" s="2"/>
      <c r="M1348" s="3"/>
      <c r="O1348" s="2"/>
      <c r="P1348" s="2"/>
      <c r="Q1348" s="2"/>
      <c r="R1348" s="14"/>
    </row>
    <row r="1349" spans="10:18" ht="19.899999999999999" customHeight="1" x14ac:dyDescent="0.2">
      <c r="J1349" s="4"/>
      <c r="K1349" s="2"/>
      <c r="M1349" s="3"/>
      <c r="O1349" s="2"/>
      <c r="P1349" s="2"/>
      <c r="Q1349" s="2"/>
      <c r="R1349" s="14"/>
    </row>
    <row r="1350" spans="10:18" ht="19.899999999999999" customHeight="1" x14ac:dyDescent="0.2">
      <c r="J1350" s="4"/>
      <c r="K1350" s="2"/>
      <c r="M1350" s="3"/>
      <c r="O1350" s="2"/>
      <c r="P1350" s="2"/>
      <c r="Q1350" s="2"/>
      <c r="R1350" s="14"/>
    </row>
    <row r="1351" spans="10:18" ht="19.899999999999999" customHeight="1" x14ac:dyDescent="0.2">
      <c r="J1351" s="4"/>
      <c r="K1351" s="2"/>
      <c r="M1351" s="3"/>
      <c r="O1351" s="2"/>
      <c r="P1351" s="2"/>
      <c r="Q1351" s="2"/>
      <c r="R1351" s="14"/>
    </row>
    <row r="1352" spans="10:18" ht="19.899999999999999" customHeight="1" x14ac:dyDescent="0.2">
      <c r="J1352" s="4"/>
      <c r="K1352" s="2"/>
      <c r="M1352" s="3"/>
      <c r="O1352" s="2"/>
      <c r="P1352" s="2"/>
      <c r="Q1352" s="2"/>
      <c r="R1352" s="14"/>
    </row>
    <row r="1353" spans="10:18" ht="19.899999999999999" customHeight="1" x14ac:dyDescent="0.2">
      <c r="J1353" s="4"/>
      <c r="K1353" s="2"/>
      <c r="M1353" s="3"/>
      <c r="O1353" s="2"/>
      <c r="P1353" s="2"/>
      <c r="Q1353" s="2"/>
      <c r="R1353" s="14"/>
    </row>
    <row r="1354" spans="10:18" ht="19.899999999999999" customHeight="1" x14ac:dyDescent="0.2">
      <c r="J1354" s="4"/>
      <c r="K1354" s="2"/>
      <c r="M1354" s="3"/>
      <c r="O1354" s="2"/>
      <c r="P1354" s="2"/>
      <c r="Q1354" s="2"/>
      <c r="R1354" s="14"/>
    </row>
    <row r="1355" spans="10:18" ht="19.899999999999999" customHeight="1" x14ac:dyDescent="0.2">
      <c r="J1355" s="4"/>
      <c r="K1355" s="2"/>
      <c r="M1355" s="3"/>
      <c r="O1355" s="2"/>
      <c r="P1355" s="2"/>
      <c r="Q1355" s="2"/>
      <c r="R1355" s="14"/>
    </row>
    <row r="1356" spans="10:18" ht="19.899999999999999" customHeight="1" x14ac:dyDescent="0.2">
      <c r="J1356" s="4"/>
      <c r="K1356" s="2"/>
      <c r="M1356" s="3"/>
      <c r="O1356" s="2"/>
      <c r="P1356" s="2"/>
      <c r="Q1356" s="2"/>
      <c r="R1356" s="14"/>
    </row>
    <row r="1357" spans="10:18" ht="19.899999999999999" customHeight="1" x14ac:dyDescent="0.2">
      <c r="J1357" s="4"/>
      <c r="K1357" s="2"/>
      <c r="M1357" s="3"/>
      <c r="O1357" s="2"/>
      <c r="P1357" s="2"/>
      <c r="Q1357" s="2"/>
      <c r="R1357" s="14"/>
    </row>
    <row r="1358" spans="10:18" ht="19.899999999999999" customHeight="1" x14ac:dyDescent="0.2">
      <c r="J1358" s="4"/>
      <c r="K1358" s="2"/>
      <c r="M1358" s="3"/>
      <c r="O1358" s="2"/>
      <c r="P1358" s="2"/>
      <c r="Q1358" s="2"/>
      <c r="R1358" s="14"/>
    </row>
    <row r="1359" spans="10:18" ht="19.899999999999999" customHeight="1" x14ac:dyDescent="0.2">
      <c r="J1359" s="4"/>
      <c r="K1359" s="2"/>
      <c r="M1359" s="3"/>
      <c r="O1359" s="2"/>
      <c r="P1359" s="2"/>
      <c r="Q1359" s="2"/>
      <c r="R1359" s="14"/>
    </row>
    <row r="1360" spans="10:18" ht="19.899999999999999" customHeight="1" x14ac:dyDescent="0.2">
      <c r="J1360" s="4"/>
      <c r="K1360" s="2"/>
      <c r="M1360" s="3"/>
      <c r="O1360" s="2"/>
      <c r="P1360" s="2"/>
      <c r="Q1360" s="2"/>
      <c r="R1360" s="14"/>
    </row>
    <row r="1361" spans="10:18" ht="19.899999999999999" customHeight="1" x14ac:dyDescent="0.2">
      <c r="J1361" s="4"/>
      <c r="K1361" s="2"/>
      <c r="M1361" s="3"/>
      <c r="O1361" s="2"/>
      <c r="P1361" s="2"/>
      <c r="Q1361" s="2"/>
      <c r="R1361" s="14"/>
    </row>
    <row r="1362" spans="10:18" ht="19.899999999999999" customHeight="1" x14ac:dyDescent="0.2">
      <c r="J1362" s="4"/>
      <c r="K1362" s="2"/>
      <c r="M1362" s="3"/>
      <c r="O1362" s="2"/>
      <c r="P1362" s="2"/>
      <c r="Q1362" s="2"/>
      <c r="R1362" s="14"/>
    </row>
    <row r="1363" spans="10:18" ht="19.899999999999999" customHeight="1" x14ac:dyDescent="0.2">
      <c r="J1363" s="4"/>
      <c r="K1363" s="2"/>
      <c r="M1363" s="3"/>
      <c r="O1363" s="2"/>
      <c r="P1363" s="2"/>
      <c r="Q1363" s="2"/>
      <c r="R1363" s="14"/>
    </row>
    <row r="1364" spans="10:18" ht="19.899999999999999" customHeight="1" x14ac:dyDescent="0.2">
      <c r="J1364" s="4"/>
      <c r="K1364" s="2"/>
      <c r="M1364" s="3"/>
      <c r="O1364" s="2"/>
      <c r="P1364" s="2"/>
      <c r="Q1364" s="2"/>
      <c r="R1364" s="14"/>
    </row>
    <row r="1365" spans="10:18" ht="19.899999999999999" customHeight="1" x14ac:dyDescent="0.2">
      <c r="J1365" s="4"/>
      <c r="K1365" s="2"/>
      <c r="M1365" s="3"/>
      <c r="O1365" s="2"/>
      <c r="P1365" s="2"/>
      <c r="Q1365" s="2"/>
      <c r="R1365" s="14"/>
    </row>
    <row r="1366" spans="10:18" ht="19.899999999999999" customHeight="1" x14ac:dyDescent="0.2">
      <c r="J1366" s="4"/>
      <c r="K1366" s="2"/>
      <c r="M1366" s="3"/>
      <c r="O1366" s="2"/>
      <c r="P1366" s="2"/>
      <c r="Q1366" s="2"/>
      <c r="R1366" s="14"/>
    </row>
    <row r="1367" spans="10:18" ht="19.899999999999999" customHeight="1" x14ac:dyDescent="0.2">
      <c r="J1367" s="4"/>
      <c r="K1367" s="2"/>
      <c r="M1367" s="3"/>
      <c r="O1367" s="2"/>
      <c r="P1367" s="2"/>
      <c r="Q1367" s="2"/>
      <c r="R1367" s="14"/>
    </row>
    <row r="1368" spans="10:18" ht="19.899999999999999" customHeight="1" x14ac:dyDescent="0.2">
      <c r="J1368" s="4"/>
      <c r="K1368" s="2"/>
      <c r="M1368" s="3"/>
      <c r="O1368" s="2"/>
      <c r="P1368" s="2"/>
      <c r="Q1368" s="2"/>
      <c r="R1368" s="14"/>
    </row>
    <row r="1369" spans="10:18" ht="19.899999999999999" customHeight="1" x14ac:dyDescent="0.2">
      <c r="J1369" s="4"/>
      <c r="K1369" s="2"/>
      <c r="M1369" s="3"/>
      <c r="O1369" s="2"/>
      <c r="P1369" s="2"/>
      <c r="Q1369" s="2"/>
      <c r="R1369" s="14"/>
    </row>
    <row r="1370" spans="10:18" ht="19.899999999999999" customHeight="1" x14ac:dyDescent="0.2">
      <c r="J1370" s="4"/>
      <c r="K1370" s="2"/>
      <c r="M1370" s="3"/>
      <c r="O1370" s="2"/>
      <c r="P1370" s="2"/>
      <c r="Q1370" s="2"/>
      <c r="R1370" s="14"/>
    </row>
    <row r="1371" spans="10:18" ht="19.899999999999999" customHeight="1" x14ac:dyDescent="0.2">
      <c r="J1371" s="4"/>
      <c r="K1371" s="2"/>
      <c r="M1371" s="3"/>
      <c r="O1371" s="2"/>
      <c r="P1371" s="2"/>
      <c r="Q1371" s="2"/>
      <c r="R1371" s="14"/>
    </row>
    <row r="1372" spans="10:18" ht="19.899999999999999" customHeight="1" x14ac:dyDescent="0.2">
      <c r="J1372" s="4"/>
      <c r="K1372" s="2"/>
      <c r="M1372" s="3"/>
      <c r="O1372" s="2"/>
      <c r="P1372" s="2"/>
      <c r="Q1372" s="2"/>
      <c r="R1372" s="14"/>
    </row>
    <row r="1373" spans="10:18" ht="19.899999999999999" customHeight="1" x14ac:dyDescent="0.2">
      <c r="J1373" s="4"/>
      <c r="K1373" s="2"/>
      <c r="M1373" s="3"/>
      <c r="O1373" s="2"/>
      <c r="P1373" s="2"/>
      <c r="Q1373" s="2"/>
      <c r="R1373" s="14"/>
    </row>
    <row r="1374" spans="10:18" ht="19.899999999999999" customHeight="1" x14ac:dyDescent="0.2">
      <c r="J1374" s="4"/>
      <c r="K1374" s="2"/>
      <c r="M1374" s="3"/>
      <c r="O1374" s="2"/>
      <c r="P1374" s="2"/>
      <c r="Q1374" s="2"/>
      <c r="R1374" s="14"/>
    </row>
    <row r="1375" spans="10:18" ht="19.899999999999999" customHeight="1" x14ac:dyDescent="0.2">
      <c r="J1375" s="4"/>
      <c r="K1375" s="2"/>
      <c r="M1375" s="3"/>
      <c r="O1375" s="2"/>
      <c r="P1375" s="2"/>
      <c r="Q1375" s="2"/>
      <c r="R1375" s="14"/>
    </row>
    <row r="1376" spans="10:18" ht="19.899999999999999" customHeight="1" x14ac:dyDescent="0.2">
      <c r="J1376" s="4"/>
      <c r="K1376" s="2"/>
      <c r="M1376" s="3"/>
      <c r="O1376" s="2"/>
      <c r="P1376" s="2"/>
      <c r="Q1376" s="2"/>
      <c r="R1376" s="14"/>
    </row>
    <row r="1377" spans="10:18" ht="19.899999999999999" customHeight="1" x14ac:dyDescent="0.2">
      <c r="J1377" s="4"/>
      <c r="K1377" s="2"/>
      <c r="M1377" s="3"/>
      <c r="O1377" s="2"/>
      <c r="P1377" s="2"/>
      <c r="Q1377" s="2"/>
      <c r="R1377" s="14"/>
    </row>
    <row r="1378" spans="10:18" ht="19.899999999999999" customHeight="1" x14ac:dyDescent="0.2">
      <c r="J1378" s="4"/>
      <c r="K1378" s="2"/>
      <c r="M1378" s="3"/>
      <c r="O1378" s="2"/>
      <c r="P1378" s="2"/>
      <c r="Q1378" s="2"/>
      <c r="R1378" s="14"/>
    </row>
    <row r="1379" spans="10:18" ht="19.899999999999999" customHeight="1" x14ac:dyDescent="0.2">
      <c r="J1379" s="4"/>
      <c r="K1379" s="2"/>
      <c r="M1379" s="3"/>
      <c r="O1379" s="2"/>
      <c r="P1379" s="2"/>
      <c r="Q1379" s="2"/>
      <c r="R1379" s="14"/>
    </row>
    <row r="1380" spans="10:18" ht="19.899999999999999" customHeight="1" x14ac:dyDescent="0.2">
      <c r="J1380" s="4"/>
      <c r="K1380" s="2"/>
      <c r="M1380" s="3"/>
      <c r="O1380" s="2"/>
      <c r="P1380" s="2"/>
      <c r="Q1380" s="2"/>
      <c r="R1380" s="14"/>
    </row>
    <row r="1381" spans="10:18" ht="19.899999999999999" customHeight="1" x14ac:dyDescent="0.2">
      <c r="J1381" s="4"/>
      <c r="K1381" s="2"/>
      <c r="M1381" s="3"/>
      <c r="O1381" s="2"/>
      <c r="P1381" s="2"/>
      <c r="Q1381" s="2"/>
      <c r="R1381" s="14"/>
    </row>
    <row r="1382" spans="10:18" ht="19.899999999999999" customHeight="1" x14ac:dyDescent="0.2">
      <c r="J1382" s="4"/>
      <c r="K1382" s="2"/>
      <c r="M1382" s="3"/>
      <c r="O1382" s="2"/>
      <c r="P1382" s="2"/>
      <c r="Q1382" s="2"/>
      <c r="R1382" s="14"/>
    </row>
    <row r="1383" spans="10:18" ht="19.899999999999999" customHeight="1" x14ac:dyDescent="0.2">
      <c r="J1383" s="4"/>
      <c r="K1383" s="2"/>
      <c r="M1383" s="3"/>
      <c r="O1383" s="2"/>
      <c r="P1383" s="2"/>
      <c r="Q1383" s="2"/>
      <c r="R1383" s="14"/>
    </row>
    <row r="1384" spans="10:18" ht="19.899999999999999" customHeight="1" x14ac:dyDescent="0.2">
      <c r="J1384" s="4"/>
      <c r="K1384" s="2"/>
      <c r="M1384" s="3"/>
      <c r="O1384" s="2"/>
      <c r="P1384" s="2"/>
      <c r="Q1384" s="2"/>
      <c r="R1384" s="14"/>
    </row>
    <row r="1385" spans="10:18" ht="19.899999999999999" customHeight="1" x14ac:dyDescent="0.2">
      <c r="J1385" s="4"/>
      <c r="K1385" s="2"/>
      <c r="M1385" s="3"/>
      <c r="O1385" s="2"/>
      <c r="P1385" s="2"/>
      <c r="Q1385" s="2"/>
      <c r="R1385" s="14"/>
    </row>
    <row r="1386" spans="10:18" ht="19.899999999999999" customHeight="1" x14ac:dyDescent="0.2">
      <c r="J1386" s="4"/>
      <c r="K1386" s="2"/>
      <c r="M1386" s="3"/>
      <c r="O1386" s="2"/>
      <c r="P1386" s="2"/>
      <c r="Q1386" s="2"/>
      <c r="R1386" s="14"/>
    </row>
    <row r="1387" spans="10:18" ht="19.899999999999999" customHeight="1" x14ac:dyDescent="0.2">
      <c r="J1387" s="4"/>
      <c r="K1387" s="2"/>
      <c r="M1387" s="3"/>
      <c r="O1387" s="2"/>
      <c r="P1387" s="2"/>
      <c r="Q1387" s="2"/>
      <c r="R1387" s="14"/>
    </row>
    <row r="1388" spans="10:18" ht="19.899999999999999" customHeight="1" x14ac:dyDescent="0.2">
      <c r="J1388" s="4"/>
      <c r="K1388" s="2"/>
      <c r="M1388" s="3"/>
      <c r="O1388" s="2"/>
      <c r="P1388" s="2"/>
      <c r="Q1388" s="2"/>
      <c r="R1388" s="14"/>
    </row>
    <row r="1389" spans="10:18" ht="19.899999999999999" customHeight="1" x14ac:dyDescent="0.2">
      <c r="J1389" s="4"/>
      <c r="K1389" s="2"/>
      <c r="M1389" s="3"/>
      <c r="O1389" s="2"/>
      <c r="P1389" s="2"/>
      <c r="Q1389" s="2"/>
      <c r="R1389" s="14"/>
    </row>
    <row r="1390" spans="10:18" ht="19.899999999999999" customHeight="1" x14ac:dyDescent="0.2">
      <c r="J1390" s="4"/>
      <c r="K1390" s="2"/>
      <c r="M1390" s="3"/>
      <c r="O1390" s="2"/>
      <c r="P1390" s="2"/>
      <c r="Q1390" s="2"/>
      <c r="R1390" s="14"/>
    </row>
    <row r="1391" spans="10:18" ht="19.899999999999999" customHeight="1" x14ac:dyDescent="0.2">
      <c r="J1391" s="4"/>
      <c r="K1391" s="2"/>
      <c r="M1391" s="3"/>
      <c r="O1391" s="2"/>
      <c r="P1391" s="2"/>
      <c r="Q1391" s="2"/>
      <c r="R1391" s="14"/>
    </row>
    <row r="1392" spans="10:18" ht="19.899999999999999" customHeight="1" x14ac:dyDescent="0.2">
      <c r="J1392" s="4"/>
      <c r="K1392" s="2"/>
      <c r="M1392" s="3"/>
      <c r="O1392" s="2"/>
      <c r="P1392" s="2"/>
      <c r="Q1392" s="2"/>
      <c r="R1392" s="14"/>
    </row>
    <row r="1393" spans="10:18" ht="19.899999999999999" customHeight="1" x14ac:dyDescent="0.2">
      <c r="J1393" s="4"/>
      <c r="K1393" s="2"/>
      <c r="M1393" s="3"/>
      <c r="O1393" s="2"/>
      <c r="P1393" s="2"/>
      <c r="Q1393" s="2"/>
      <c r="R1393" s="14"/>
    </row>
    <row r="1394" spans="10:18" ht="19.899999999999999" customHeight="1" x14ac:dyDescent="0.2">
      <c r="J1394" s="4"/>
      <c r="K1394" s="2"/>
      <c r="M1394" s="3"/>
      <c r="O1394" s="2"/>
      <c r="P1394" s="2"/>
      <c r="Q1394" s="2"/>
      <c r="R1394" s="14"/>
    </row>
    <row r="1395" spans="10:18" ht="19.899999999999999" customHeight="1" x14ac:dyDescent="0.2">
      <c r="J1395" s="4"/>
      <c r="K1395" s="2"/>
      <c r="M1395" s="3"/>
      <c r="O1395" s="2"/>
      <c r="P1395" s="2"/>
      <c r="Q1395" s="2"/>
      <c r="R1395" s="14"/>
    </row>
    <row r="1396" spans="10:18" ht="19.899999999999999" customHeight="1" x14ac:dyDescent="0.2">
      <c r="J1396" s="4"/>
      <c r="K1396" s="2"/>
      <c r="M1396" s="3"/>
      <c r="O1396" s="2"/>
      <c r="P1396" s="2"/>
      <c r="Q1396" s="2"/>
      <c r="R1396" s="14"/>
    </row>
    <row r="1397" spans="10:18" ht="19.899999999999999" customHeight="1" x14ac:dyDescent="0.2">
      <c r="J1397" s="4"/>
      <c r="K1397" s="2"/>
      <c r="M1397" s="3"/>
      <c r="O1397" s="2"/>
      <c r="P1397" s="2"/>
      <c r="Q1397" s="2"/>
      <c r="R1397" s="14"/>
    </row>
    <row r="1398" spans="10:18" ht="19.899999999999999" customHeight="1" x14ac:dyDescent="0.2">
      <c r="J1398" s="4"/>
      <c r="K1398" s="2"/>
      <c r="M1398" s="3"/>
      <c r="O1398" s="2"/>
      <c r="P1398" s="2"/>
      <c r="Q1398" s="2"/>
      <c r="R1398" s="14"/>
    </row>
    <row r="1399" spans="10:18" ht="19.899999999999999" customHeight="1" x14ac:dyDescent="0.2">
      <c r="J1399" s="4"/>
      <c r="K1399" s="2"/>
      <c r="M1399" s="3"/>
      <c r="O1399" s="2"/>
      <c r="P1399" s="2"/>
      <c r="Q1399" s="2"/>
      <c r="R1399" s="14"/>
    </row>
    <row r="1400" spans="10:18" ht="19.899999999999999" customHeight="1" x14ac:dyDescent="0.2">
      <c r="J1400" s="4"/>
      <c r="K1400" s="2"/>
      <c r="M1400" s="3"/>
      <c r="O1400" s="2"/>
      <c r="P1400" s="2"/>
      <c r="Q1400" s="2"/>
      <c r="R1400" s="14"/>
    </row>
    <row r="1401" spans="10:18" ht="19.899999999999999" customHeight="1" x14ac:dyDescent="0.2">
      <c r="J1401" s="4"/>
      <c r="K1401" s="2"/>
      <c r="M1401" s="3"/>
      <c r="O1401" s="2"/>
      <c r="P1401" s="2"/>
      <c r="Q1401" s="2"/>
      <c r="R1401" s="14"/>
    </row>
    <row r="1402" spans="10:18" ht="19.899999999999999" customHeight="1" x14ac:dyDescent="0.2">
      <c r="J1402" s="4"/>
      <c r="K1402" s="2"/>
      <c r="M1402" s="3"/>
      <c r="O1402" s="2"/>
      <c r="P1402" s="2"/>
      <c r="Q1402" s="2"/>
      <c r="R1402" s="14"/>
    </row>
    <row r="1403" spans="10:18" ht="19.899999999999999" customHeight="1" x14ac:dyDescent="0.2">
      <c r="J1403" s="4"/>
      <c r="K1403" s="2"/>
      <c r="M1403" s="3"/>
      <c r="O1403" s="2"/>
      <c r="P1403" s="2"/>
      <c r="Q1403" s="2"/>
      <c r="R1403" s="14"/>
    </row>
    <row r="1404" spans="10:18" ht="19.899999999999999" customHeight="1" x14ac:dyDescent="0.2">
      <c r="J1404" s="4"/>
      <c r="K1404" s="2"/>
      <c r="M1404" s="3"/>
      <c r="O1404" s="2"/>
      <c r="P1404" s="2"/>
      <c r="Q1404" s="2"/>
      <c r="R1404" s="14"/>
    </row>
    <row r="1405" spans="10:18" ht="19.899999999999999" customHeight="1" x14ac:dyDescent="0.2">
      <c r="J1405" s="4"/>
      <c r="K1405" s="2"/>
      <c r="M1405" s="3"/>
      <c r="O1405" s="2"/>
      <c r="P1405" s="2"/>
      <c r="Q1405" s="2"/>
      <c r="R1405" s="14"/>
    </row>
    <row r="1406" spans="10:18" ht="19.899999999999999" customHeight="1" x14ac:dyDescent="0.2">
      <c r="J1406" s="4"/>
      <c r="K1406" s="2"/>
      <c r="M1406" s="3"/>
      <c r="O1406" s="2"/>
      <c r="P1406" s="2"/>
      <c r="Q1406" s="2"/>
      <c r="R1406" s="14"/>
    </row>
    <row r="1407" spans="10:18" ht="19.899999999999999" customHeight="1" x14ac:dyDescent="0.2">
      <c r="J1407" s="4"/>
      <c r="K1407" s="2"/>
      <c r="M1407" s="3"/>
      <c r="O1407" s="2"/>
      <c r="P1407" s="2"/>
      <c r="Q1407" s="2"/>
      <c r="R1407" s="14"/>
    </row>
    <row r="1408" spans="10:18" ht="19.899999999999999" customHeight="1" x14ac:dyDescent="0.2">
      <c r="J1408" s="4"/>
      <c r="K1408" s="2"/>
      <c r="M1408" s="3"/>
      <c r="O1408" s="2"/>
      <c r="P1408" s="2"/>
      <c r="Q1408" s="2"/>
      <c r="R1408" s="14"/>
    </row>
    <row r="1409" spans="10:18" ht="19.899999999999999" customHeight="1" x14ac:dyDescent="0.2">
      <c r="J1409" s="4"/>
      <c r="K1409" s="2"/>
      <c r="M1409" s="3"/>
      <c r="O1409" s="2"/>
      <c r="P1409" s="2"/>
      <c r="Q1409" s="2"/>
      <c r="R1409" s="14"/>
    </row>
    <row r="1410" spans="10:18" ht="19.899999999999999" customHeight="1" x14ac:dyDescent="0.2">
      <c r="J1410" s="4"/>
      <c r="K1410" s="2"/>
      <c r="M1410" s="3"/>
      <c r="O1410" s="2"/>
      <c r="P1410" s="2"/>
      <c r="Q1410" s="2"/>
      <c r="R1410" s="14"/>
    </row>
    <row r="1411" spans="10:18" ht="19.899999999999999" customHeight="1" x14ac:dyDescent="0.2">
      <c r="J1411" s="4"/>
      <c r="K1411" s="2"/>
      <c r="M1411" s="3"/>
      <c r="O1411" s="2"/>
      <c r="P1411" s="2"/>
      <c r="Q1411" s="2"/>
      <c r="R1411" s="14"/>
    </row>
    <row r="1412" spans="10:18" ht="19.899999999999999" customHeight="1" x14ac:dyDescent="0.2">
      <c r="J1412" s="4"/>
      <c r="K1412" s="2"/>
      <c r="M1412" s="3"/>
      <c r="O1412" s="2"/>
      <c r="P1412" s="2"/>
      <c r="Q1412" s="2"/>
      <c r="R1412" s="14"/>
    </row>
    <row r="1413" spans="10:18" ht="19.899999999999999" customHeight="1" x14ac:dyDescent="0.2">
      <c r="J1413" s="4"/>
      <c r="K1413" s="2"/>
      <c r="M1413" s="3"/>
      <c r="O1413" s="2"/>
      <c r="P1413" s="2"/>
      <c r="Q1413" s="2"/>
      <c r="R1413" s="14"/>
    </row>
    <row r="1414" spans="10:18" ht="19.899999999999999" customHeight="1" x14ac:dyDescent="0.2">
      <c r="J1414" s="4"/>
      <c r="K1414" s="2"/>
      <c r="M1414" s="3"/>
      <c r="O1414" s="2"/>
      <c r="P1414" s="2"/>
      <c r="Q1414" s="2"/>
      <c r="R1414" s="14"/>
    </row>
    <row r="1415" spans="10:18" ht="19.899999999999999" customHeight="1" x14ac:dyDescent="0.2">
      <c r="J1415" s="4"/>
      <c r="K1415" s="2"/>
      <c r="M1415" s="3"/>
      <c r="O1415" s="2"/>
      <c r="P1415" s="2"/>
      <c r="Q1415" s="2"/>
      <c r="R1415" s="14"/>
    </row>
    <row r="1416" spans="10:18" ht="19.899999999999999" customHeight="1" x14ac:dyDescent="0.2">
      <c r="J1416" s="4"/>
      <c r="K1416" s="2"/>
      <c r="M1416" s="3"/>
      <c r="O1416" s="2"/>
      <c r="P1416" s="2"/>
      <c r="Q1416" s="2"/>
      <c r="R1416" s="14"/>
    </row>
    <row r="1417" spans="10:18" ht="19.899999999999999" customHeight="1" x14ac:dyDescent="0.2">
      <c r="J1417" s="4"/>
      <c r="K1417" s="2"/>
      <c r="M1417" s="3"/>
      <c r="O1417" s="2"/>
      <c r="P1417" s="2"/>
      <c r="Q1417" s="2"/>
      <c r="R1417" s="14"/>
    </row>
    <row r="1418" spans="10:18" ht="19.899999999999999" customHeight="1" x14ac:dyDescent="0.2">
      <c r="J1418" s="4"/>
      <c r="K1418" s="2"/>
      <c r="M1418" s="3"/>
      <c r="O1418" s="2"/>
      <c r="P1418" s="2"/>
      <c r="Q1418" s="2"/>
      <c r="R1418" s="14"/>
    </row>
    <row r="1419" spans="10:18" ht="19.899999999999999" customHeight="1" x14ac:dyDescent="0.2">
      <c r="J1419" s="4"/>
      <c r="K1419" s="2"/>
      <c r="M1419" s="3"/>
      <c r="O1419" s="2"/>
      <c r="P1419" s="2"/>
      <c r="Q1419" s="2"/>
      <c r="R1419" s="14"/>
    </row>
    <row r="1420" spans="10:18" ht="19.899999999999999" customHeight="1" x14ac:dyDescent="0.2">
      <c r="J1420" s="4"/>
      <c r="K1420" s="2"/>
      <c r="M1420" s="3"/>
      <c r="O1420" s="2"/>
      <c r="P1420" s="2"/>
      <c r="Q1420" s="2"/>
      <c r="R1420" s="14"/>
    </row>
  </sheetData>
  <mergeCells count="13">
    <mergeCell ref="C29:D29"/>
    <mergeCell ref="G29:H29"/>
    <mergeCell ref="K29:L29"/>
    <mergeCell ref="C30:D30"/>
    <mergeCell ref="G30:H30"/>
    <mergeCell ref="K30:L30"/>
    <mergeCell ref="N15:P15"/>
    <mergeCell ref="B26:D26"/>
    <mergeCell ref="F26:H26"/>
    <mergeCell ref="J26:L26"/>
    <mergeCell ref="N26:P26"/>
    <mergeCell ref="G19:H19"/>
    <mergeCell ref="K19:L19"/>
  </mergeCells>
  <pageMargins left="0.7" right="0.7" top="0.75" bottom="0.75" header="0.3" footer="0.3"/>
  <pageSetup paperSiz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Overview</vt:lpstr>
      <vt:lpstr>KPIs</vt:lpstr>
      <vt:lpstr>Batch 1</vt:lpstr>
      <vt:lpstr>Batch 2</vt:lpstr>
      <vt:lpstr>Batch 3</vt:lpstr>
      <vt:lpstr>Batch 4</vt:lpstr>
      <vt:lpstr>Batch 5</vt:lpstr>
      <vt:lpstr>Batch 6</vt:lpstr>
      <vt:lpstr>Batch 7</vt:lpstr>
      <vt:lpstr>Batch 8</vt:lpstr>
      <vt:lpstr>Batch 9</vt:lpstr>
      <vt:lpstr>Batch 10</vt:lpstr>
    </vt:vector>
  </TitlesOfParts>
  <Company>TU Delft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Niels van Linden - CITG</dc:creator>
  <cp:lastModifiedBy>Niels van Linden - CITG</cp:lastModifiedBy>
  <dcterms:created xsi:type="dcterms:W3CDTF">2017-10-24T15:57:37Z</dcterms:created>
  <dcterms:modified xsi:type="dcterms:W3CDTF">2019-03-26T12:43:52Z</dcterms:modified>
</cp:coreProperties>
</file>