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ta\Dropbox\大学院\博士課程\Titin N fragment\文章\研究03　Repeated bout effect\Round 1\"/>
    </mc:Choice>
  </mc:AlternateContent>
  <xr:revisionPtr revIDLastSave="0" documentId="13_ncr:1_{EE65F965-C659-4FED-BE15-F26719C08143}" xr6:coauthVersionLast="45" xr6:coauthVersionMax="45" xr10:uidLastSave="{00000000-0000-0000-0000-000000000000}"/>
  <bookViews>
    <workbookView xWindow="28680" yWindow="-4590" windowWidth="18240" windowHeight="27825" xr2:uid="{2F2C5F11-CD4D-4D88-BF0F-7C35D326369A}"/>
  </bookViews>
  <sheets>
    <sheet name="test-retest" sheetId="1" r:id="rId1"/>
    <sheet name="row 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2" i="2" l="1"/>
  <c r="AT63" i="2" l="1"/>
  <c r="AP62" i="2"/>
  <c r="AC86" i="2" s="1"/>
  <c r="AU73" i="2"/>
  <c r="AT73" i="2"/>
  <c r="AS73" i="2"/>
  <c r="AR73" i="2"/>
  <c r="AQ73" i="2"/>
  <c r="AP73" i="2"/>
  <c r="AO73" i="2"/>
  <c r="AN73" i="2"/>
  <c r="AU72" i="2"/>
  <c r="AT72" i="2"/>
  <c r="AS72" i="2"/>
  <c r="AR72" i="2"/>
  <c r="AQ72" i="2"/>
  <c r="AP72" i="2"/>
  <c r="AO72" i="2"/>
  <c r="AN72" i="2"/>
  <c r="AU71" i="2"/>
  <c r="AT71" i="2"/>
  <c r="AS71" i="2"/>
  <c r="AR71" i="2"/>
  <c r="AQ71" i="2"/>
  <c r="AP71" i="2"/>
  <c r="AO71" i="2"/>
  <c r="AN71" i="2"/>
  <c r="AU70" i="2"/>
  <c r="AT70" i="2"/>
  <c r="AS70" i="2"/>
  <c r="AR70" i="2"/>
  <c r="AQ70" i="2"/>
  <c r="AP70" i="2"/>
  <c r="AO70" i="2"/>
  <c r="AN70" i="2"/>
  <c r="AU69" i="2"/>
  <c r="AT69" i="2"/>
  <c r="AS69" i="2"/>
  <c r="AR69" i="2"/>
  <c r="AQ69" i="2"/>
  <c r="AP69" i="2"/>
  <c r="AO69" i="2"/>
  <c r="AN69" i="2"/>
  <c r="AU68" i="2"/>
  <c r="AT68" i="2"/>
  <c r="AS68" i="2"/>
  <c r="AR68" i="2"/>
  <c r="AQ68" i="2"/>
  <c r="AP68" i="2"/>
  <c r="AO68" i="2"/>
  <c r="AN68" i="2"/>
  <c r="AU67" i="2"/>
  <c r="AT67" i="2"/>
  <c r="AS67" i="2"/>
  <c r="AR67" i="2"/>
  <c r="AQ67" i="2"/>
  <c r="AP67" i="2"/>
  <c r="AO67" i="2"/>
  <c r="AN67" i="2"/>
  <c r="AU66" i="2"/>
  <c r="AT66" i="2"/>
  <c r="AS66" i="2"/>
  <c r="AR66" i="2"/>
  <c r="AQ66" i="2"/>
  <c r="AP66" i="2"/>
  <c r="AO66" i="2"/>
  <c r="AN66" i="2"/>
  <c r="AD67" i="2"/>
  <c r="AE67" i="2"/>
  <c r="AF67" i="2"/>
  <c r="AG67" i="2"/>
  <c r="AH67" i="2"/>
  <c r="AI67" i="2"/>
  <c r="AJ67" i="2"/>
  <c r="AK67" i="2"/>
  <c r="AD68" i="2"/>
  <c r="AE68" i="2"/>
  <c r="AF68" i="2"/>
  <c r="AG68" i="2"/>
  <c r="AH68" i="2"/>
  <c r="AI68" i="2"/>
  <c r="AJ68" i="2"/>
  <c r="AK68" i="2"/>
  <c r="AD69" i="2"/>
  <c r="AE69" i="2"/>
  <c r="AF69" i="2"/>
  <c r="AG69" i="2"/>
  <c r="AH69" i="2"/>
  <c r="AI69" i="2"/>
  <c r="AJ69" i="2"/>
  <c r="AK69" i="2"/>
  <c r="AD70" i="2"/>
  <c r="AE70" i="2"/>
  <c r="AF70" i="2"/>
  <c r="AG70" i="2"/>
  <c r="AH70" i="2"/>
  <c r="AI70" i="2"/>
  <c r="AJ70" i="2"/>
  <c r="AK70" i="2"/>
  <c r="AD71" i="2"/>
  <c r="AE71" i="2"/>
  <c r="AF71" i="2"/>
  <c r="AG71" i="2"/>
  <c r="AH71" i="2"/>
  <c r="AI71" i="2"/>
  <c r="AJ71" i="2"/>
  <c r="AK71" i="2"/>
  <c r="AD72" i="2"/>
  <c r="AE72" i="2"/>
  <c r="AF72" i="2"/>
  <c r="AG72" i="2"/>
  <c r="AH72" i="2"/>
  <c r="AI72" i="2"/>
  <c r="AJ72" i="2"/>
  <c r="AK72" i="2"/>
  <c r="AD73" i="2"/>
  <c r="AE73" i="2"/>
  <c r="AF73" i="2"/>
  <c r="AG73" i="2"/>
  <c r="AH73" i="2"/>
  <c r="AI73" i="2"/>
  <c r="AJ73" i="2"/>
  <c r="AK73" i="2"/>
  <c r="AE66" i="2"/>
  <c r="AF66" i="2"/>
  <c r="AG66" i="2"/>
  <c r="AH66" i="2"/>
  <c r="AI66" i="2"/>
  <c r="AJ66" i="2"/>
  <c r="AK66" i="2"/>
  <c r="AD66" i="2"/>
  <c r="G6" i="1" l="1"/>
  <c r="N11" i="1"/>
  <c r="M3" i="1" l="1"/>
  <c r="G10" i="1"/>
  <c r="G9" i="1"/>
  <c r="G8" i="1"/>
  <c r="G7" i="1"/>
  <c r="G5" i="1"/>
  <c r="G4" i="1"/>
  <c r="G3" i="1"/>
  <c r="P10" i="1"/>
  <c r="P9" i="1"/>
  <c r="P8" i="1"/>
  <c r="P7" i="1"/>
  <c r="P6" i="1"/>
  <c r="P5" i="1"/>
  <c r="P4" i="1"/>
  <c r="P3" i="1"/>
  <c r="M10" i="1"/>
  <c r="M9" i="1"/>
  <c r="M8" i="1"/>
  <c r="M7" i="1"/>
  <c r="M6" i="1"/>
  <c r="M5" i="1"/>
  <c r="M4" i="1"/>
  <c r="J10" i="1"/>
  <c r="J9" i="1"/>
  <c r="J8" i="1"/>
  <c r="J7" i="1"/>
  <c r="J6" i="1"/>
  <c r="J5" i="1"/>
  <c r="J4" i="1"/>
  <c r="J3" i="1"/>
  <c r="M11" i="1" l="1"/>
  <c r="AK51" i="2"/>
  <c r="AJ51" i="2"/>
  <c r="AI51" i="2"/>
  <c r="AH51" i="2"/>
  <c r="AG51" i="2"/>
  <c r="AF51" i="2"/>
  <c r="AE51" i="2"/>
  <c r="AD51" i="2"/>
  <c r="AK50" i="2"/>
  <c r="AJ50" i="2"/>
  <c r="AI50" i="2"/>
  <c r="AH50" i="2"/>
  <c r="AG50" i="2"/>
  <c r="AF50" i="2"/>
  <c r="AE50" i="2"/>
  <c r="AD50" i="2"/>
  <c r="AU51" i="2"/>
  <c r="AT51" i="2"/>
  <c r="AS51" i="2"/>
  <c r="AR51" i="2"/>
  <c r="AQ51" i="2"/>
  <c r="AP51" i="2"/>
  <c r="AO51" i="2"/>
  <c r="AN51" i="2"/>
  <c r="AU50" i="2"/>
  <c r="AT50" i="2"/>
  <c r="AS50" i="2"/>
  <c r="AR50" i="2"/>
  <c r="AQ50" i="2"/>
  <c r="AP50" i="2"/>
  <c r="AO50" i="2"/>
  <c r="AN50" i="2"/>
  <c r="P33" i="2" l="1"/>
  <c r="AO33" i="2"/>
  <c r="O35" i="2"/>
  <c r="N30" i="2" l="1"/>
  <c r="O30" i="2"/>
  <c r="P30" i="2"/>
  <c r="Q30" i="2"/>
  <c r="R30" i="2"/>
  <c r="S30" i="2"/>
  <c r="T30" i="2"/>
  <c r="U30" i="2"/>
  <c r="D30" i="2"/>
  <c r="E31" i="2"/>
  <c r="G31" i="2"/>
  <c r="J19" i="2"/>
  <c r="N31" i="2"/>
  <c r="O31" i="2"/>
  <c r="P31" i="2"/>
  <c r="Q31" i="2"/>
  <c r="R31" i="2"/>
  <c r="S31" i="2"/>
  <c r="T31" i="2"/>
  <c r="U31" i="2"/>
  <c r="D31" i="2"/>
  <c r="N32" i="2"/>
  <c r="O32" i="2"/>
  <c r="P32" i="2"/>
  <c r="Q32" i="2"/>
  <c r="R32" i="2"/>
  <c r="S32" i="2"/>
  <c r="T32" i="2"/>
  <c r="U32" i="2"/>
  <c r="D32" i="2"/>
  <c r="N33" i="2"/>
  <c r="O33" i="2"/>
  <c r="Q33" i="2"/>
  <c r="R33" i="2"/>
  <c r="S33" i="2"/>
  <c r="T33" i="2"/>
  <c r="U33" i="2"/>
  <c r="D22" i="2"/>
  <c r="E22" i="2"/>
  <c r="N34" i="2"/>
  <c r="O34" i="2"/>
  <c r="P34" i="2"/>
  <c r="Q34" i="2"/>
  <c r="R34" i="2"/>
  <c r="S34" i="2"/>
  <c r="T34" i="2"/>
  <c r="U34" i="2"/>
  <c r="D35" i="2"/>
  <c r="N35" i="2"/>
  <c r="P35" i="2"/>
  <c r="Q35" i="2"/>
  <c r="R35" i="2"/>
  <c r="S35" i="2"/>
  <c r="T35" i="2"/>
  <c r="U35" i="2"/>
  <c r="N36" i="2"/>
  <c r="O36" i="2"/>
  <c r="P36" i="2"/>
  <c r="Q36" i="2"/>
  <c r="R36" i="2"/>
  <c r="S36" i="2"/>
  <c r="T36" i="2"/>
  <c r="U36" i="2"/>
  <c r="D36" i="2"/>
  <c r="N37" i="2"/>
  <c r="O37" i="2"/>
  <c r="P37" i="2"/>
  <c r="Q37" i="2"/>
  <c r="R37" i="2"/>
  <c r="S37" i="2"/>
  <c r="T37" i="2"/>
  <c r="U37" i="2"/>
  <c r="D37" i="2"/>
  <c r="N14" i="2"/>
  <c r="O14" i="2"/>
  <c r="P14" i="2"/>
  <c r="Q14" i="2"/>
  <c r="R14" i="2"/>
  <c r="S14" i="2"/>
  <c r="T14" i="2"/>
  <c r="U14" i="2"/>
  <c r="N15" i="2"/>
  <c r="O15" i="2"/>
  <c r="P15" i="2"/>
  <c r="Q15" i="2"/>
  <c r="R15" i="2"/>
  <c r="S15" i="2"/>
  <c r="T15" i="2"/>
  <c r="U15" i="2"/>
  <c r="AN30" i="2"/>
  <c r="AO30" i="2"/>
  <c r="AP30" i="2"/>
  <c r="AQ30" i="2"/>
  <c r="AR30" i="2"/>
  <c r="AS30" i="2"/>
  <c r="AT30" i="2"/>
  <c r="AU30" i="2"/>
  <c r="N18" i="2"/>
  <c r="O18" i="2"/>
  <c r="P18" i="2"/>
  <c r="Q18" i="2"/>
  <c r="R18" i="2"/>
  <c r="S18" i="2"/>
  <c r="T18" i="2"/>
  <c r="U18" i="2"/>
  <c r="AN31" i="2"/>
  <c r="AO31" i="2"/>
  <c r="AP31" i="2"/>
  <c r="AQ31" i="2"/>
  <c r="AR31" i="2"/>
  <c r="AS31" i="2"/>
  <c r="AT31" i="2"/>
  <c r="AU31" i="2"/>
  <c r="N19" i="2"/>
  <c r="O19" i="2"/>
  <c r="P19" i="2"/>
  <c r="Q19" i="2"/>
  <c r="R19" i="2"/>
  <c r="S19" i="2"/>
  <c r="T19" i="2"/>
  <c r="U19" i="2"/>
  <c r="H19" i="2"/>
  <c r="AN32" i="2"/>
  <c r="AO32" i="2"/>
  <c r="AP32" i="2"/>
  <c r="AQ32" i="2"/>
  <c r="AR32" i="2"/>
  <c r="AS32" i="2"/>
  <c r="AT32" i="2"/>
  <c r="AU32" i="2"/>
  <c r="N20" i="2"/>
  <c r="O20" i="2"/>
  <c r="P20" i="2"/>
  <c r="Q20" i="2"/>
  <c r="R20" i="2"/>
  <c r="S20" i="2"/>
  <c r="T20" i="2"/>
  <c r="U20" i="2"/>
  <c r="AN33" i="2"/>
  <c r="AP33" i="2"/>
  <c r="AQ33" i="2"/>
  <c r="AR33" i="2"/>
  <c r="AS33" i="2"/>
  <c r="AT33" i="2"/>
  <c r="AU33" i="2"/>
  <c r="N21" i="2"/>
  <c r="O21" i="2"/>
  <c r="P21" i="2"/>
  <c r="Q21" i="2"/>
  <c r="R21" i="2"/>
  <c r="S21" i="2"/>
  <c r="T21" i="2"/>
  <c r="U21" i="2"/>
  <c r="AN34" i="2"/>
  <c r="AO34" i="2"/>
  <c r="AP34" i="2"/>
  <c r="AQ34" i="2"/>
  <c r="AR34" i="2"/>
  <c r="AS34" i="2"/>
  <c r="AT34" i="2"/>
  <c r="AU34" i="2"/>
  <c r="N22" i="2"/>
  <c r="O22" i="2"/>
  <c r="P22" i="2"/>
  <c r="Q22" i="2"/>
  <c r="R22" i="2"/>
  <c r="S22" i="2"/>
  <c r="T22" i="2"/>
  <c r="U22" i="2"/>
  <c r="AN35" i="2"/>
  <c r="AO35" i="2"/>
  <c r="AP35" i="2"/>
  <c r="AQ35" i="2"/>
  <c r="AR35" i="2"/>
  <c r="AS35" i="2"/>
  <c r="AT35" i="2"/>
  <c r="AU35" i="2"/>
  <c r="N23" i="2"/>
  <c r="O23" i="2"/>
  <c r="P23" i="2"/>
  <c r="Q23" i="2"/>
  <c r="R23" i="2"/>
  <c r="S23" i="2"/>
  <c r="T23" i="2"/>
  <c r="U23" i="2"/>
  <c r="AN36" i="2"/>
  <c r="AO36" i="2"/>
  <c r="AP36" i="2"/>
  <c r="AQ36" i="2"/>
  <c r="AR36" i="2"/>
  <c r="AS36" i="2"/>
  <c r="AT36" i="2"/>
  <c r="AU36" i="2"/>
  <c r="N24" i="2"/>
  <c r="O24" i="2"/>
  <c r="P24" i="2"/>
  <c r="Q24" i="2"/>
  <c r="R24" i="2"/>
  <c r="S24" i="2"/>
  <c r="T24" i="2"/>
  <c r="U24" i="2"/>
  <c r="AN37" i="2"/>
  <c r="AO37" i="2"/>
  <c r="AP37" i="2"/>
  <c r="AQ37" i="2"/>
  <c r="AR37" i="2"/>
  <c r="AS37" i="2"/>
  <c r="AT37" i="2"/>
  <c r="AU37" i="2"/>
  <c r="N25" i="2"/>
  <c r="O25" i="2"/>
  <c r="P25" i="2"/>
  <c r="Q25" i="2"/>
  <c r="R25" i="2"/>
  <c r="S25" i="2"/>
  <c r="T25" i="2"/>
  <c r="U25" i="2"/>
  <c r="AD30" i="2"/>
  <c r="AD54" i="2"/>
  <c r="AE54" i="2"/>
  <c r="AF54" i="2"/>
  <c r="AG54" i="2"/>
  <c r="AH54" i="2"/>
  <c r="AI54" i="2"/>
  <c r="AJ54" i="2"/>
  <c r="AK54" i="2"/>
  <c r="AD31" i="2"/>
  <c r="AD55" i="2"/>
  <c r="AE55" i="2"/>
  <c r="AF55" i="2"/>
  <c r="AG55" i="2"/>
  <c r="AH55" i="2"/>
  <c r="AI55" i="2"/>
  <c r="AJ55" i="2"/>
  <c r="AK55" i="2"/>
  <c r="AD32" i="2"/>
  <c r="AD56" i="2"/>
  <c r="AE56" i="2"/>
  <c r="AF56" i="2"/>
  <c r="AG56" i="2"/>
  <c r="AH56" i="2"/>
  <c r="AI56" i="2"/>
  <c r="AJ56" i="2"/>
  <c r="AK56" i="2"/>
  <c r="AD33" i="2"/>
  <c r="AD57" i="2"/>
  <c r="AE57" i="2"/>
  <c r="AF57" i="2"/>
  <c r="AG57" i="2"/>
  <c r="AH57" i="2"/>
  <c r="AI57" i="2"/>
  <c r="AJ57" i="2"/>
  <c r="AK57" i="2"/>
  <c r="AD34" i="2"/>
  <c r="AD58" i="2"/>
  <c r="AE58" i="2"/>
  <c r="AF58" i="2"/>
  <c r="AG58" i="2"/>
  <c r="AH58" i="2"/>
  <c r="AI58" i="2"/>
  <c r="AJ58" i="2"/>
  <c r="AK58" i="2"/>
  <c r="AD35" i="2"/>
  <c r="AD59" i="2"/>
  <c r="AE59" i="2"/>
  <c r="AF59" i="2"/>
  <c r="AG59" i="2"/>
  <c r="AD60" i="2"/>
  <c r="AE60" i="2"/>
  <c r="AF60" i="2"/>
  <c r="AG60" i="2"/>
  <c r="AH60" i="2"/>
  <c r="AI60" i="2"/>
  <c r="AJ60" i="2"/>
  <c r="AK60" i="2"/>
  <c r="AD61" i="2"/>
  <c r="AE61" i="2"/>
  <c r="AF61" i="2"/>
  <c r="AG61" i="2"/>
  <c r="AH61" i="2"/>
  <c r="AI61" i="2"/>
  <c r="AJ61" i="2"/>
  <c r="AK61" i="2"/>
  <c r="AN14" i="2"/>
  <c r="AO14" i="2"/>
  <c r="AP14" i="2"/>
  <c r="AQ14" i="2"/>
  <c r="AR14" i="2"/>
  <c r="AS14" i="2"/>
  <c r="AT14" i="2"/>
  <c r="AU14" i="2"/>
  <c r="AN62" i="2"/>
  <c r="AO62" i="2"/>
  <c r="AQ62" i="2"/>
  <c r="AR62" i="2"/>
  <c r="AS62" i="2"/>
  <c r="AT62" i="2"/>
  <c r="AU62" i="2"/>
  <c r="AN15" i="2"/>
  <c r="AO15" i="2"/>
  <c r="AP15" i="2"/>
  <c r="AQ15" i="2"/>
  <c r="AR15" i="2"/>
  <c r="AS15" i="2"/>
  <c r="AT15" i="2"/>
  <c r="AU15" i="2"/>
  <c r="AN63" i="2"/>
  <c r="AO63" i="2"/>
  <c r="AP63" i="2"/>
  <c r="AQ63" i="2"/>
  <c r="AR63" i="2"/>
  <c r="AS63" i="2"/>
  <c r="AU63" i="2"/>
  <c r="AN18" i="2"/>
  <c r="AO18" i="2"/>
  <c r="AP18" i="2"/>
  <c r="AQ18" i="2"/>
  <c r="AR18" i="2"/>
  <c r="AS18" i="2"/>
  <c r="AT18" i="2"/>
  <c r="AU18" i="2"/>
  <c r="AN19" i="2"/>
  <c r="AO19" i="2"/>
  <c r="AP19" i="2"/>
  <c r="AQ19" i="2"/>
  <c r="AR19" i="2"/>
  <c r="AS19" i="2"/>
  <c r="AT19" i="2"/>
  <c r="AU19" i="2"/>
  <c r="AN20" i="2"/>
  <c r="AO20" i="2"/>
  <c r="AP20" i="2"/>
  <c r="AQ20" i="2"/>
  <c r="AR20" i="2"/>
  <c r="AS20" i="2"/>
  <c r="AT20" i="2"/>
  <c r="AU20" i="2"/>
  <c r="AN21" i="2"/>
  <c r="AO21" i="2"/>
  <c r="AP21" i="2"/>
  <c r="AQ21" i="2"/>
  <c r="AR21" i="2"/>
  <c r="AS21" i="2"/>
  <c r="AT21" i="2"/>
  <c r="AU21" i="2"/>
  <c r="AN22" i="2"/>
  <c r="AO22" i="2"/>
  <c r="AP22" i="2"/>
  <c r="AQ22" i="2"/>
  <c r="AR22" i="2"/>
  <c r="AS22" i="2"/>
  <c r="AT22" i="2"/>
  <c r="AU22" i="2"/>
  <c r="AN23" i="2"/>
  <c r="AO23" i="2"/>
  <c r="AP23" i="2"/>
  <c r="AQ23" i="2"/>
  <c r="AR23" i="2"/>
  <c r="AS23" i="2"/>
  <c r="AT23" i="2"/>
  <c r="AU23" i="2"/>
  <c r="AN24" i="2"/>
  <c r="AO24" i="2"/>
  <c r="AP24" i="2"/>
  <c r="AQ24" i="2"/>
  <c r="AR24" i="2"/>
  <c r="AS24" i="2"/>
  <c r="AT24" i="2"/>
  <c r="AU24" i="2"/>
  <c r="AN25" i="2"/>
  <c r="AO25" i="2"/>
  <c r="AP25" i="2"/>
  <c r="AQ25" i="2"/>
  <c r="AR25" i="2"/>
  <c r="AS25" i="2"/>
  <c r="AT25" i="2"/>
  <c r="AU25" i="2"/>
  <c r="N50" i="2"/>
  <c r="O50" i="2"/>
  <c r="P50" i="2"/>
  <c r="Q50" i="2"/>
  <c r="R50" i="2"/>
  <c r="S50" i="2"/>
  <c r="T50" i="2"/>
  <c r="U50" i="2"/>
  <c r="N51" i="2"/>
  <c r="O51" i="2"/>
  <c r="P51" i="2"/>
  <c r="Q51" i="2"/>
  <c r="R51" i="2"/>
  <c r="S51" i="2"/>
  <c r="T51" i="2"/>
  <c r="U51" i="2"/>
  <c r="D54" i="2"/>
  <c r="D66" i="2" s="1"/>
  <c r="E54" i="2"/>
  <c r="E66" i="2" s="1"/>
  <c r="F54" i="2"/>
  <c r="F66" i="2" s="1"/>
  <c r="G54" i="2"/>
  <c r="G66" i="2" s="1"/>
  <c r="H54" i="2"/>
  <c r="H66" i="2" s="1"/>
  <c r="I54" i="2"/>
  <c r="I66" i="2" s="1"/>
  <c r="J54" i="2"/>
  <c r="K54" i="2"/>
  <c r="D55" i="2"/>
  <c r="E55" i="2"/>
  <c r="F55" i="2"/>
  <c r="F67" i="2" s="1"/>
  <c r="G55" i="2"/>
  <c r="G67" i="2" s="1"/>
  <c r="H55" i="2"/>
  <c r="H67" i="2" s="1"/>
  <c r="I55" i="2"/>
  <c r="I67" i="2" s="1"/>
  <c r="J55" i="2"/>
  <c r="J67" i="2" s="1"/>
  <c r="K55" i="2"/>
  <c r="D56" i="2"/>
  <c r="E56" i="2"/>
  <c r="E68" i="2" s="1"/>
  <c r="F56" i="2"/>
  <c r="F68" i="2" s="1"/>
  <c r="G56" i="2"/>
  <c r="G68" i="2" s="1"/>
  <c r="H56" i="2"/>
  <c r="H68" i="2" s="1"/>
  <c r="I56" i="2"/>
  <c r="I68" i="2" s="1"/>
  <c r="J56" i="2"/>
  <c r="K56" i="2"/>
  <c r="D57" i="2"/>
  <c r="E57" i="2"/>
  <c r="E69" i="2" s="1"/>
  <c r="F57" i="2"/>
  <c r="F69" i="2" s="1"/>
  <c r="G57" i="2"/>
  <c r="G69" i="2" s="1"/>
  <c r="H57" i="2"/>
  <c r="H69" i="2" s="1"/>
  <c r="I57" i="2"/>
  <c r="I69" i="2" s="1"/>
  <c r="J57" i="2"/>
  <c r="J69" i="2" s="1"/>
  <c r="K57" i="2"/>
  <c r="D58" i="2"/>
  <c r="E58" i="2"/>
  <c r="E70" i="2" s="1"/>
  <c r="F58" i="2"/>
  <c r="F70" i="2" s="1"/>
  <c r="G58" i="2"/>
  <c r="G70" i="2" s="1"/>
  <c r="H58" i="2"/>
  <c r="H70" i="2" s="1"/>
  <c r="I58" i="2"/>
  <c r="I70" i="2" s="1"/>
  <c r="J58" i="2"/>
  <c r="J70" i="2" s="1"/>
  <c r="K58" i="2"/>
  <c r="D59" i="2"/>
  <c r="E59" i="2"/>
  <c r="F59" i="2"/>
  <c r="F71" i="2" s="1"/>
  <c r="D60" i="2"/>
  <c r="D72" i="2" s="1"/>
  <c r="E60" i="2"/>
  <c r="E72" i="2" s="1"/>
  <c r="F60" i="2"/>
  <c r="G60" i="2"/>
  <c r="G72" i="2" s="1"/>
  <c r="H60" i="2"/>
  <c r="H72" i="2" s="1"/>
  <c r="I60" i="2"/>
  <c r="I72" i="2" s="1"/>
  <c r="J60" i="2"/>
  <c r="J72" i="2" s="1"/>
  <c r="K60" i="2"/>
  <c r="K72" i="2" s="1"/>
  <c r="D61" i="2"/>
  <c r="D73" i="2" s="1"/>
  <c r="E61" i="2"/>
  <c r="E73" i="2" s="1"/>
  <c r="F61" i="2"/>
  <c r="F73" i="2" s="1"/>
  <c r="G61" i="2"/>
  <c r="G73" i="2" s="1"/>
  <c r="H61" i="2"/>
  <c r="H73" i="2" s="1"/>
  <c r="I61" i="2"/>
  <c r="I73" i="2" s="1"/>
  <c r="J61" i="2"/>
  <c r="J73" i="2" s="1"/>
  <c r="K61" i="2"/>
  <c r="K73" i="2" s="1"/>
  <c r="N62" i="2"/>
  <c r="O62" i="2"/>
  <c r="P62" i="2"/>
  <c r="Q62" i="2"/>
  <c r="R62" i="2"/>
  <c r="S62" i="2"/>
  <c r="T62" i="2"/>
  <c r="U62" i="2"/>
  <c r="N63" i="2"/>
  <c r="O63" i="2"/>
  <c r="P63" i="2"/>
  <c r="Q63" i="2"/>
  <c r="R63" i="2"/>
  <c r="S63" i="2"/>
  <c r="T63" i="2"/>
  <c r="U63" i="2"/>
  <c r="N66" i="2"/>
  <c r="O66" i="2"/>
  <c r="P66" i="2"/>
  <c r="Q66" i="2"/>
  <c r="R66" i="2"/>
  <c r="S66" i="2"/>
  <c r="T66" i="2"/>
  <c r="U66" i="2"/>
  <c r="N67" i="2"/>
  <c r="O67" i="2"/>
  <c r="P67" i="2"/>
  <c r="Q67" i="2"/>
  <c r="R67" i="2"/>
  <c r="S67" i="2"/>
  <c r="T67" i="2"/>
  <c r="U67" i="2"/>
  <c r="N68" i="2"/>
  <c r="O68" i="2"/>
  <c r="P68" i="2"/>
  <c r="Q68" i="2"/>
  <c r="R68" i="2"/>
  <c r="S68" i="2"/>
  <c r="T68" i="2"/>
  <c r="U68" i="2"/>
  <c r="N69" i="2"/>
  <c r="O69" i="2"/>
  <c r="P69" i="2"/>
  <c r="Q69" i="2"/>
  <c r="R69" i="2"/>
  <c r="S69" i="2"/>
  <c r="T69" i="2"/>
  <c r="U69" i="2"/>
  <c r="N70" i="2"/>
  <c r="O70" i="2"/>
  <c r="P70" i="2"/>
  <c r="Q70" i="2"/>
  <c r="R70" i="2"/>
  <c r="S70" i="2"/>
  <c r="T70" i="2"/>
  <c r="U70" i="2"/>
  <c r="N71" i="2"/>
  <c r="O71" i="2"/>
  <c r="P71" i="2"/>
  <c r="Q71" i="2"/>
  <c r="R71" i="2"/>
  <c r="S71" i="2"/>
  <c r="T71" i="2"/>
  <c r="U71" i="2"/>
  <c r="N72" i="2"/>
  <c r="O72" i="2"/>
  <c r="P72" i="2"/>
  <c r="Q72" i="2"/>
  <c r="R72" i="2"/>
  <c r="S72" i="2"/>
  <c r="T72" i="2"/>
  <c r="U72" i="2"/>
  <c r="N73" i="2"/>
  <c r="O73" i="2"/>
  <c r="P73" i="2"/>
  <c r="Q73" i="2"/>
  <c r="R73" i="2"/>
  <c r="S73" i="2"/>
  <c r="T73" i="2"/>
  <c r="U73" i="2"/>
  <c r="N74" i="2"/>
  <c r="G71" i="2"/>
  <c r="H71" i="2"/>
  <c r="I71" i="2"/>
  <c r="J71" i="2"/>
  <c r="K71" i="2"/>
  <c r="G79" i="2"/>
  <c r="G80" i="2"/>
  <c r="G81" i="2"/>
  <c r="G82" i="2"/>
  <c r="G83" i="2"/>
  <c r="G84" i="2"/>
  <c r="G85" i="2"/>
  <c r="G86" i="2"/>
  <c r="D87" i="2"/>
  <c r="E87" i="2"/>
  <c r="F87" i="2"/>
  <c r="D88" i="2"/>
  <c r="E88" i="2"/>
  <c r="F88" i="2"/>
  <c r="G89" i="2"/>
  <c r="G90" i="2"/>
  <c r="G91" i="2"/>
  <c r="G92" i="2"/>
  <c r="G93" i="2"/>
  <c r="G94" i="2"/>
  <c r="G95" i="2"/>
  <c r="G96" i="2"/>
  <c r="D97" i="2"/>
  <c r="E97" i="2"/>
  <c r="F97" i="2"/>
  <c r="D98" i="2"/>
  <c r="E98" i="2"/>
  <c r="F98" i="2"/>
  <c r="P87" i="2"/>
  <c r="Q87" i="2"/>
  <c r="R87" i="2"/>
  <c r="P88" i="2"/>
  <c r="Q88" i="2"/>
  <c r="R88" i="2"/>
  <c r="P97" i="2"/>
  <c r="Q97" i="2"/>
  <c r="R97" i="2"/>
  <c r="P98" i="2"/>
  <c r="Q98" i="2"/>
  <c r="R98" i="2"/>
  <c r="S74" i="2" l="1"/>
  <c r="K37" i="2"/>
  <c r="AI22" i="2"/>
  <c r="AD18" i="2"/>
  <c r="AG22" i="2"/>
  <c r="F30" i="2"/>
  <c r="D69" i="2"/>
  <c r="D19" i="2"/>
  <c r="AD19" i="2"/>
  <c r="F18" i="2"/>
  <c r="G25" i="2"/>
  <c r="T38" i="2"/>
  <c r="K18" i="2"/>
  <c r="D18" i="2"/>
  <c r="AE19" i="2"/>
  <c r="R74" i="2"/>
  <c r="K25" i="2"/>
  <c r="R75" i="2"/>
  <c r="N75" i="2"/>
  <c r="E25" i="2"/>
  <c r="D25" i="2"/>
  <c r="G19" i="2"/>
  <c r="F72" i="2"/>
  <c r="F75" i="2" s="1"/>
  <c r="N27" i="2"/>
  <c r="E37" i="2"/>
  <c r="AJ23" i="2"/>
  <c r="G30" i="2"/>
  <c r="D71" i="2"/>
  <c r="J25" i="2"/>
  <c r="I25" i="2"/>
  <c r="AG21" i="2"/>
  <c r="AI23" i="2"/>
  <c r="N26" i="2"/>
  <c r="F20" i="2"/>
  <c r="I19" i="2"/>
  <c r="F36" i="2"/>
  <c r="E20" i="2"/>
  <c r="H31" i="2"/>
  <c r="U75" i="2"/>
  <c r="AK62" i="2"/>
  <c r="AH86" i="2" s="1"/>
  <c r="AG15" i="2"/>
  <c r="AF35" i="2"/>
  <c r="AF34" i="2"/>
  <c r="AF21" i="2"/>
  <c r="AF20" i="2"/>
  <c r="K32" i="2"/>
  <c r="Q38" i="2"/>
  <c r="AE35" i="2"/>
  <c r="AE34" i="2"/>
  <c r="H25" i="2"/>
  <c r="F25" i="2"/>
  <c r="K19" i="2"/>
  <c r="AE33" i="2"/>
  <c r="AE32" i="2"/>
  <c r="AE31" i="2"/>
  <c r="AE30" i="2"/>
  <c r="G23" i="2"/>
  <c r="E34" i="2"/>
  <c r="F33" i="2"/>
  <c r="S75" i="2"/>
  <c r="AU26" i="2"/>
  <c r="AP26" i="2"/>
  <c r="U26" i="2"/>
  <c r="AQ39" i="2"/>
  <c r="AT38" i="2"/>
  <c r="H36" i="2"/>
  <c r="H18" i="2"/>
  <c r="E63" i="2"/>
  <c r="P74" i="2"/>
  <c r="AE63" i="2"/>
  <c r="R26" i="2"/>
  <c r="AK25" i="2"/>
  <c r="AK24" i="2"/>
  <c r="I18" i="2"/>
  <c r="E36" i="2"/>
  <c r="E24" i="2"/>
  <c r="F23" i="2"/>
  <c r="H30" i="2"/>
  <c r="E18" i="2"/>
  <c r="U74" i="2"/>
  <c r="AP74" i="2"/>
  <c r="AQ75" i="2"/>
  <c r="AR74" i="2"/>
  <c r="AU27" i="2"/>
  <c r="AP27" i="2"/>
  <c r="E23" i="2"/>
  <c r="Q74" i="2"/>
  <c r="E62" i="2"/>
  <c r="AR26" i="2"/>
  <c r="AQ26" i="2"/>
  <c r="AG63" i="2"/>
  <c r="AG62" i="2"/>
  <c r="AD86" i="2" s="1"/>
  <c r="AG14" i="2"/>
  <c r="P39" i="2"/>
  <c r="N38" i="2"/>
  <c r="F32" i="2"/>
  <c r="AO26" i="2"/>
  <c r="AJ25" i="2"/>
  <c r="AJ14" i="2"/>
  <c r="AF62" i="2"/>
  <c r="AF14" i="2"/>
  <c r="K22" i="2"/>
  <c r="AP39" i="2"/>
  <c r="Q27" i="2"/>
  <c r="AN38" i="2"/>
  <c r="J22" i="2"/>
  <c r="T39" i="2"/>
  <c r="P38" i="2"/>
  <c r="R38" i="2"/>
  <c r="P75" i="2"/>
  <c r="S27" i="2"/>
  <c r="D34" i="2"/>
  <c r="G62" i="2"/>
  <c r="AD87" i="2" s="1"/>
  <c r="AO75" i="2"/>
  <c r="AR75" i="2"/>
  <c r="H51" i="2"/>
  <c r="I22" i="2"/>
  <c r="Q26" i="2"/>
  <c r="P27" i="2"/>
  <c r="AP38" i="2"/>
  <c r="Q39" i="2"/>
  <c r="T26" i="2"/>
  <c r="U38" i="2"/>
  <c r="AU75" i="2"/>
  <c r="AS39" i="2"/>
  <c r="Q75" i="2"/>
  <c r="T75" i="2"/>
  <c r="J62" i="2"/>
  <c r="AG87" i="2" s="1"/>
  <c r="AN26" i="2"/>
  <c r="F22" i="2"/>
  <c r="H22" i="2"/>
  <c r="H15" i="2"/>
  <c r="AS74" i="2"/>
  <c r="E67" i="2"/>
  <c r="K51" i="2"/>
  <c r="AN75" i="2"/>
  <c r="AP75" i="2"/>
  <c r="AK63" i="2"/>
  <c r="AK15" i="2"/>
  <c r="F21" i="2"/>
  <c r="AN39" i="2"/>
  <c r="O38" i="2"/>
  <c r="AT39" i="2"/>
  <c r="D70" i="2"/>
  <c r="H63" i="2"/>
  <c r="AQ74" i="2"/>
  <c r="AS75" i="2"/>
  <c r="I50" i="2"/>
  <c r="AF85" i="2" s="1"/>
  <c r="AS26" i="2"/>
  <c r="AT26" i="2"/>
  <c r="AD63" i="2"/>
  <c r="AG86" i="2"/>
  <c r="AJ15" i="2"/>
  <c r="T27" i="2"/>
  <c r="R27" i="2"/>
  <c r="AR39" i="2"/>
  <c r="U27" i="2"/>
  <c r="AU38" i="2"/>
  <c r="S39" i="2"/>
  <c r="F35" i="2"/>
  <c r="N39" i="2"/>
  <c r="F62" i="2"/>
  <c r="AC87" i="2" s="1"/>
  <c r="AO74" i="2"/>
  <c r="H50" i="2"/>
  <c r="AE85" i="2" s="1"/>
  <c r="K50" i="2"/>
  <c r="AH85" i="2" s="1"/>
  <c r="E50" i="2"/>
  <c r="AO27" i="2"/>
  <c r="AI37" i="2"/>
  <c r="AI63" i="2"/>
  <c r="AI36" i="2"/>
  <c r="AE62" i="2"/>
  <c r="AU39" i="2"/>
  <c r="AS38" i="2"/>
  <c r="D20" i="2"/>
  <c r="R39" i="2"/>
  <c r="S38" i="2"/>
  <c r="K34" i="2"/>
  <c r="G34" i="2"/>
  <c r="G33" i="2"/>
  <c r="K31" i="2"/>
  <c r="J15" i="2"/>
  <c r="AJ63" i="2"/>
  <c r="G88" i="2"/>
  <c r="D67" i="2"/>
  <c r="G63" i="2"/>
  <c r="AN74" i="2"/>
  <c r="D50" i="2"/>
  <c r="AN27" i="2"/>
  <c r="AH37" i="2"/>
  <c r="AH36" i="2"/>
  <c r="S26" i="2"/>
  <c r="AR38" i="2"/>
  <c r="G18" i="2"/>
  <c r="J23" i="2"/>
  <c r="H34" i="2"/>
  <c r="H74" i="2"/>
  <c r="AQ38" i="2"/>
  <c r="D23" i="2"/>
  <c r="I23" i="2"/>
  <c r="I20" i="2"/>
  <c r="F14" i="2"/>
  <c r="E71" i="2"/>
  <c r="T74" i="2"/>
  <c r="F63" i="2"/>
  <c r="AU74" i="2"/>
  <c r="G51" i="2"/>
  <c r="J50" i="2"/>
  <c r="AG85" i="2" s="1"/>
  <c r="AT27" i="2"/>
  <c r="AJ24" i="2"/>
  <c r="AF63" i="2"/>
  <c r="AF15" i="2"/>
  <c r="K20" i="2"/>
  <c r="O26" i="2"/>
  <c r="AO38" i="2"/>
  <c r="O39" i="2"/>
  <c r="H14" i="2"/>
  <c r="E15" i="2"/>
  <c r="O75" i="2"/>
  <c r="G98" i="2"/>
  <c r="AS27" i="2"/>
  <c r="P26" i="2"/>
  <c r="D24" i="2"/>
  <c r="J20" i="2"/>
  <c r="K35" i="2"/>
  <c r="G35" i="2"/>
  <c r="K33" i="2"/>
  <c r="D68" i="2"/>
  <c r="J63" i="2"/>
  <c r="I51" i="2"/>
  <c r="F50" i="2"/>
  <c r="AC85" i="2" s="1"/>
  <c r="AR27" i="2"/>
  <c r="K23" i="2"/>
  <c r="G20" i="2"/>
  <c r="U39" i="2"/>
  <c r="H35" i="2"/>
  <c r="G32" i="2"/>
  <c r="G97" i="2"/>
  <c r="H75" i="2"/>
  <c r="D62" i="2"/>
  <c r="H62" i="2"/>
  <c r="AE87" i="2" s="1"/>
  <c r="AT74" i="2"/>
  <c r="AQ27" i="2"/>
  <c r="AD15" i="2"/>
  <c r="H23" i="2"/>
  <c r="D14" i="2"/>
  <c r="E35" i="2"/>
  <c r="E32" i="2"/>
  <c r="AE20" i="2"/>
  <c r="AI14" i="2"/>
  <c r="I74" i="2"/>
  <c r="I63" i="2"/>
  <c r="AK23" i="2"/>
  <c r="AJ22" i="2"/>
  <c r="AI21" i="2"/>
  <c r="AG20" i="2"/>
  <c r="AF19" i="2"/>
  <c r="AE18" i="2"/>
  <c r="AE15" i="2"/>
  <c r="AD62" i="2"/>
  <c r="AJ37" i="2"/>
  <c r="AJ36" i="2"/>
  <c r="AF33" i="2"/>
  <c r="AF32" i="2"/>
  <c r="AF31" i="2"/>
  <c r="AF30" i="2"/>
  <c r="F24" i="2"/>
  <c r="G22" i="2"/>
  <c r="G21" i="2"/>
  <c r="H20" i="2"/>
  <c r="J18" i="2"/>
  <c r="I15" i="2"/>
  <c r="E14" i="2"/>
  <c r="G36" i="2"/>
  <c r="E33" i="2"/>
  <c r="G74" i="2"/>
  <c r="E21" i="2"/>
  <c r="K14" i="2"/>
  <c r="F51" i="2"/>
  <c r="G50" i="2"/>
  <c r="AG23" i="2"/>
  <c r="AF22" i="2"/>
  <c r="AE21" i="2"/>
  <c r="AD20" i="2"/>
  <c r="AK18" i="2"/>
  <c r="AG37" i="2"/>
  <c r="AG36" i="2"/>
  <c r="AK35" i="2"/>
  <c r="AK34" i="2"/>
  <c r="AK33" i="2"/>
  <c r="AK32" i="2"/>
  <c r="AK31" i="2"/>
  <c r="AK30" i="2"/>
  <c r="K24" i="2"/>
  <c r="D21" i="2"/>
  <c r="F19" i="2"/>
  <c r="F15" i="2"/>
  <c r="J14" i="2"/>
  <c r="G37" i="2"/>
  <c r="H32" i="2"/>
  <c r="F31" i="2"/>
  <c r="G15" i="2"/>
  <c r="E51" i="2"/>
  <c r="AF23" i="2"/>
  <c r="AE22" i="2"/>
  <c r="AD21" i="2"/>
  <c r="AK19" i="2"/>
  <c r="AJ18" i="2"/>
  <c r="AI62" i="2"/>
  <c r="AF86" i="2" s="1"/>
  <c r="AJ35" i="2"/>
  <c r="AJ34" i="2"/>
  <c r="AJ33" i="2"/>
  <c r="AJ32" i="2"/>
  <c r="AJ31" i="2"/>
  <c r="AJ30" i="2"/>
  <c r="J24" i="2"/>
  <c r="E19" i="2"/>
  <c r="I14" i="2"/>
  <c r="F34" i="2"/>
  <c r="K30" i="2"/>
  <c r="I62" i="2"/>
  <c r="AF87" i="2" s="1"/>
  <c r="J68" i="2"/>
  <c r="D63" i="2"/>
  <c r="D51" i="2"/>
  <c r="AE23" i="2"/>
  <c r="AD22" i="2"/>
  <c r="AK20" i="2"/>
  <c r="AJ19" i="2"/>
  <c r="AI18" i="2"/>
  <c r="AI15" i="2"/>
  <c r="AE14" i="2"/>
  <c r="AE37" i="2"/>
  <c r="AE36" i="2"/>
  <c r="AI35" i="2"/>
  <c r="AI34" i="2"/>
  <c r="AI33" i="2"/>
  <c r="AI32" i="2"/>
  <c r="AI31" i="2"/>
  <c r="AI30" i="2"/>
  <c r="I24" i="2"/>
  <c r="K21" i="2"/>
  <c r="D15" i="2"/>
  <c r="F37" i="2"/>
  <c r="J66" i="2"/>
  <c r="AD23" i="2"/>
  <c r="AK21" i="2"/>
  <c r="AJ20" i="2"/>
  <c r="AI19" i="2"/>
  <c r="AG18" i="2"/>
  <c r="AD14" i="2"/>
  <c r="AH35" i="2"/>
  <c r="AH34" i="2"/>
  <c r="AH33" i="2"/>
  <c r="AH32" i="2"/>
  <c r="AH31" i="2"/>
  <c r="AH30" i="2"/>
  <c r="H24" i="2"/>
  <c r="J21" i="2"/>
  <c r="K15" i="2"/>
  <c r="G14" i="2"/>
  <c r="K36" i="2"/>
  <c r="H33" i="2"/>
  <c r="D33" i="2"/>
  <c r="J51" i="2"/>
  <c r="AK22" i="2"/>
  <c r="AJ21" i="2"/>
  <c r="AI20" i="2"/>
  <c r="AG19" i="2"/>
  <c r="AF18" i="2"/>
  <c r="AK37" i="2"/>
  <c r="AK36" i="2"/>
  <c r="AG35" i="2"/>
  <c r="AG34" i="2"/>
  <c r="AG33" i="2"/>
  <c r="AG32" i="2"/>
  <c r="AG31" i="2"/>
  <c r="AG30" i="2"/>
  <c r="G24" i="2"/>
  <c r="H21" i="2"/>
  <c r="E30" i="2"/>
  <c r="AT75" i="2"/>
  <c r="AF37" i="2"/>
  <c r="AF36" i="2"/>
  <c r="G87" i="2"/>
  <c r="G75" i="2"/>
  <c r="K69" i="2"/>
  <c r="AI25" i="2"/>
  <c r="AI24" i="2"/>
  <c r="AK14" i="2"/>
  <c r="O27" i="2"/>
  <c r="AO39" i="2"/>
  <c r="J37" i="2"/>
  <c r="J36" i="2"/>
  <c r="J35" i="2"/>
  <c r="J34" i="2"/>
  <c r="J33" i="2"/>
  <c r="J32" i="2"/>
  <c r="J31" i="2"/>
  <c r="J30" i="2"/>
  <c r="AH25" i="2"/>
  <c r="AH24" i="2"/>
  <c r="AH23" i="2"/>
  <c r="AH22" i="2"/>
  <c r="AH21" i="2"/>
  <c r="AH20" i="2"/>
  <c r="AH19" i="2"/>
  <c r="AH18" i="2"/>
  <c r="AD37" i="2"/>
  <c r="AD36" i="2"/>
  <c r="I37" i="2"/>
  <c r="I36" i="2"/>
  <c r="I35" i="2"/>
  <c r="I34" i="2"/>
  <c r="I33" i="2"/>
  <c r="I32" i="2"/>
  <c r="I31" i="2"/>
  <c r="I30" i="2"/>
  <c r="AG25" i="2"/>
  <c r="AG24" i="2"/>
  <c r="H37" i="2"/>
  <c r="K68" i="2"/>
  <c r="O74" i="2"/>
  <c r="AF25" i="2"/>
  <c r="AF24" i="2"/>
  <c r="AH63" i="2"/>
  <c r="AH15" i="2"/>
  <c r="AH62" i="2"/>
  <c r="AE86" i="2" s="1"/>
  <c r="AH14" i="2"/>
  <c r="K67" i="2"/>
  <c r="K63" i="2"/>
  <c r="K62" i="2"/>
  <c r="AH87" i="2" s="1"/>
  <c r="AE25" i="2"/>
  <c r="AE24" i="2"/>
  <c r="AD25" i="2"/>
  <c r="AD24" i="2"/>
  <c r="I75" i="2"/>
  <c r="K70" i="2"/>
  <c r="K66" i="2"/>
  <c r="E75" i="2" l="1"/>
  <c r="F74" i="2"/>
  <c r="AI38" i="2"/>
  <c r="I27" i="2"/>
  <c r="AJ39" i="2"/>
  <c r="E27" i="2"/>
  <c r="D75" i="2"/>
  <c r="E74" i="2"/>
  <c r="D74" i="2"/>
  <c r="G26" i="2"/>
  <c r="AD83" i="2" s="1"/>
  <c r="K27" i="2"/>
  <c r="AE38" i="2"/>
  <c r="AJ38" i="2"/>
  <c r="J74" i="2"/>
  <c r="AH38" i="2"/>
  <c r="F38" i="2"/>
  <c r="E26" i="2"/>
  <c r="K26" i="2"/>
  <c r="AH83" i="2" s="1"/>
  <c r="J75" i="2"/>
  <c r="AF39" i="2"/>
  <c r="AE39" i="2"/>
  <c r="AK74" i="2"/>
  <c r="AK75" i="2"/>
  <c r="AK38" i="2"/>
  <c r="G39" i="2"/>
  <c r="I26" i="2"/>
  <c r="AF83" i="2" s="1"/>
  <c r="AK27" i="2"/>
  <c r="F39" i="2"/>
  <c r="AG38" i="2"/>
  <c r="H27" i="2"/>
  <c r="AG39" i="2"/>
  <c r="AK26" i="2"/>
  <c r="E39" i="2"/>
  <c r="E38" i="2"/>
  <c r="D27" i="2"/>
  <c r="D26" i="2"/>
  <c r="AH39" i="2"/>
  <c r="AI39" i="2"/>
  <c r="G38" i="2"/>
  <c r="AF38" i="2"/>
  <c r="D38" i="2"/>
  <c r="D39" i="2"/>
  <c r="J26" i="2"/>
  <c r="J27" i="2"/>
  <c r="G27" i="2"/>
  <c r="F27" i="2"/>
  <c r="F26" i="2"/>
  <c r="AD85" i="2"/>
  <c r="H26" i="2"/>
  <c r="K38" i="2"/>
  <c r="K39" i="2"/>
  <c r="AK39" i="2"/>
  <c r="AJ74" i="2"/>
  <c r="AJ75" i="2"/>
  <c r="AJ26" i="2"/>
  <c r="AJ27" i="2"/>
  <c r="AD26" i="2"/>
  <c r="AD27" i="2"/>
  <c r="AE74" i="2"/>
  <c r="AE75" i="2"/>
  <c r="AG74" i="2"/>
  <c r="AG75" i="2"/>
  <c r="AD74" i="2"/>
  <c r="AD75" i="2"/>
  <c r="I38" i="2"/>
  <c r="I39" i="2"/>
  <c r="AI26" i="2"/>
  <c r="AI27" i="2"/>
  <c r="K74" i="2"/>
  <c r="K75" i="2"/>
  <c r="H38" i="2"/>
  <c r="H39" i="2"/>
  <c r="J38" i="2"/>
  <c r="J39" i="2"/>
  <c r="AD38" i="2"/>
  <c r="AF26" i="2"/>
  <c r="AF27" i="2"/>
  <c r="AH26" i="2"/>
  <c r="AH27" i="2"/>
  <c r="AI74" i="2"/>
  <c r="AI75" i="2"/>
  <c r="AE26" i="2"/>
  <c r="AE27" i="2"/>
  <c r="AF74" i="2"/>
  <c r="AF75" i="2"/>
  <c r="AG26" i="2"/>
  <c r="AG27" i="2"/>
  <c r="AH74" i="2"/>
  <c r="AH75" i="2"/>
  <c r="AD39" i="2"/>
  <c r="AH84" i="2" l="1"/>
  <c r="AE83" i="2"/>
  <c r="AG83" i="2"/>
  <c r="AG84" i="2"/>
  <c r="AC83" i="2"/>
  <c r="AF84" i="2"/>
  <c r="AC84" i="2"/>
  <c r="AD84" i="2"/>
  <c r="AE84" i="2"/>
  <c r="H11" i="1" l="1"/>
  <c r="K11" i="1" l="1"/>
  <c r="E11" i="1"/>
  <c r="J11" i="1" l="1"/>
  <c r="D11" i="1"/>
  <c r="P11" i="1"/>
  <c r="G11" i="1"/>
</calcChain>
</file>

<file path=xl/sharedStrings.xml><?xml version="1.0" encoding="utf-8"?>
<sst xmlns="http://schemas.openxmlformats.org/spreadsheetml/2006/main" count="167" uniqueCount="39">
  <si>
    <t>ID</t>
    <phoneticPr fontId="1"/>
  </si>
  <si>
    <t>SOR</t>
    <phoneticPr fontId="1"/>
  </si>
  <si>
    <t>MVIC</t>
    <phoneticPr fontId="1"/>
  </si>
  <si>
    <t>CK</t>
    <phoneticPr fontId="1"/>
  </si>
  <si>
    <t>UTF</t>
    <phoneticPr fontId="1"/>
  </si>
  <si>
    <t>CV</t>
    <phoneticPr fontId="1"/>
  </si>
  <si>
    <t>ROM</t>
    <phoneticPr fontId="1"/>
  </si>
  <si>
    <t>144 h</t>
  </si>
  <si>
    <t>120 h</t>
  </si>
  <si>
    <t>96 h</t>
  </si>
  <si>
    <t>72 h</t>
  </si>
  <si>
    <t>48 h</t>
    <phoneticPr fontId="1"/>
  </si>
  <si>
    <t>24 h</t>
    <phoneticPr fontId="1"/>
  </si>
  <si>
    <t>total</t>
    <phoneticPr fontId="1"/>
  </si>
  <si>
    <t>Bout1 and Bout2</t>
    <phoneticPr fontId="1"/>
  </si>
  <si>
    <t>total volume</t>
    <phoneticPr fontId="1"/>
  </si>
  <si>
    <t>post</t>
    <phoneticPr fontId="1"/>
  </si>
  <si>
    <t>pre</t>
    <phoneticPr fontId="1"/>
  </si>
  <si>
    <t>144h</t>
  </si>
  <si>
    <t>120h</t>
  </si>
  <si>
    <t>96h</t>
  </si>
  <si>
    <t>72h</t>
  </si>
  <si>
    <t>48h</t>
    <phoneticPr fontId="1"/>
  </si>
  <si>
    <t>24h</t>
    <phoneticPr fontId="1"/>
  </si>
  <si>
    <t>SD</t>
    <phoneticPr fontId="1"/>
  </si>
  <si>
    <t>mean</t>
    <phoneticPr fontId="1"/>
  </si>
  <si>
    <t>144h</t>
    <phoneticPr fontId="1"/>
  </si>
  <si>
    <t>72h</t>
    <phoneticPr fontId="1"/>
  </si>
  <si>
    <t>Titin</t>
    <phoneticPr fontId="1"/>
  </si>
  <si>
    <t>Protective
effect</t>
    <phoneticPr fontId="1"/>
  </si>
  <si>
    <t>Color cell was used for statistical analysis.</t>
    <phoneticPr fontId="1"/>
  </si>
  <si>
    <t>Bout 2</t>
    <phoneticPr fontId="1"/>
  </si>
  <si>
    <t>Bout 1</t>
    <phoneticPr fontId="1"/>
  </si>
  <si>
    <t>SOR
Flexion</t>
    <phoneticPr fontId="1"/>
  </si>
  <si>
    <t>SOR
Extension</t>
    <phoneticPr fontId="1"/>
  </si>
  <si>
    <t>before 2d(test)</t>
    <phoneticPr fontId="1"/>
  </si>
  <si>
    <t>Baseline (retest)</t>
    <phoneticPr fontId="1"/>
  </si>
  <si>
    <t>SE</t>
    <phoneticPr fontId="1"/>
  </si>
  <si>
    <t>Peak torque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</si>
</sst>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%"/>
    <numFmt numFmtId="178" formatCode="0.0_ "/>
    <numFmt numFmtId="179" formatCode="0.000"/>
    <numFmt numFmtId="187" formatCode="0.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rgb="FFFF0000"/>
      <name val="游ゴシック"/>
      <family val="2"/>
      <charset val="128"/>
      <scheme val="minor"/>
    </font>
    <font>
      <sz val="2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7" xfId="0" applyFont="1" applyFill="1" applyBorder="1">
      <alignment vertical="center"/>
    </xf>
    <xf numFmtId="0" fontId="3" fillId="9" borderId="9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9" borderId="8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0" xfId="0" applyFont="1" applyFill="1">
      <alignment vertical="center"/>
    </xf>
    <xf numFmtId="0" fontId="3" fillId="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7" xfId="0" applyFont="1" applyFill="1" applyBorder="1">
      <alignment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2" fontId="3" fillId="2" borderId="7" xfId="0" applyNumberFormat="1" applyFont="1" applyFill="1" applyBorder="1">
      <alignment vertical="center"/>
    </xf>
    <xf numFmtId="2" fontId="3" fillId="10" borderId="7" xfId="0" applyNumberFormat="1" applyFont="1" applyFill="1" applyBorder="1">
      <alignment vertical="center"/>
    </xf>
    <xf numFmtId="0" fontId="3" fillId="10" borderId="8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0" xfId="0" applyFont="1" applyFill="1">
      <alignment vertical="center"/>
    </xf>
    <xf numFmtId="2" fontId="3" fillId="10" borderId="0" xfId="0" applyNumberFormat="1" applyFont="1" applyFill="1">
      <alignment vertical="center"/>
    </xf>
    <xf numFmtId="176" fontId="3" fillId="9" borderId="0" xfId="0" applyNumberFormat="1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7" xfId="0" applyNumberFormat="1" applyFont="1" applyFill="1" applyBorder="1">
      <alignment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3" borderId="7" xfId="0" applyNumberFormat="1" applyFont="1" applyFill="1" applyBorder="1">
      <alignment vertical="center"/>
    </xf>
    <xf numFmtId="1" fontId="3" fillId="3" borderId="7" xfId="0" applyNumberFormat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176" fontId="3" fillId="2" borderId="0" xfId="0" applyNumberFormat="1" applyFont="1" applyFill="1" applyAlignment="1">
      <alignment vertical="center" wrapText="1"/>
    </xf>
    <xf numFmtId="176" fontId="3" fillId="0" borderId="7" xfId="0" applyNumberFormat="1" applyFont="1" applyBorder="1">
      <alignment vertical="center"/>
    </xf>
    <xf numFmtId="176" fontId="3" fillId="2" borderId="7" xfId="0" applyNumberFormat="1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8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87" fontId="3" fillId="0" borderId="7" xfId="0" applyNumberFormat="1" applyFont="1" applyFill="1" applyBorder="1">
      <alignment vertical="center"/>
    </xf>
    <xf numFmtId="187" fontId="3" fillId="0" borderId="0" xfId="0" applyNumberFormat="1" applyFont="1" applyFill="1">
      <alignment vertical="center"/>
    </xf>
    <xf numFmtId="176" fontId="3" fillId="10" borderId="7" xfId="0" applyNumberFormat="1" applyFont="1" applyFill="1" applyBorder="1">
      <alignment vertical="center"/>
    </xf>
    <xf numFmtId="176" fontId="3" fillId="10" borderId="0" xfId="0" applyNumberFormat="1" applyFont="1" applyFill="1">
      <alignment vertical="center"/>
    </xf>
    <xf numFmtId="2" fontId="3" fillId="0" borderId="0" xfId="0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ROM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'test-retest'!$F$3:$F$10</c:f>
              <c:numCache>
                <c:formatCode>0.0</c:formatCode>
                <c:ptCount val="8"/>
                <c:pt idx="0">
                  <c:v>127.69999999999999</c:v>
                </c:pt>
                <c:pt idx="1">
                  <c:v>113.28</c:v>
                </c:pt>
                <c:pt idx="2">
                  <c:v>119.21</c:v>
                </c:pt>
                <c:pt idx="3">
                  <c:v>111.65</c:v>
                </c:pt>
                <c:pt idx="4">
                  <c:v>120.03999999999999</c:v>
                </c:pt>
                <c:pt idx="5">
                  <c:v>126.51000000000002</c:v>
                </c:pt>
                <c:pt idx="6">
                  <c:v>123.13999999999999</c:v>
                </c:pt>
                <c:pt idx="7">
                  <c:v>139.23000000000002</c:v>
                </c:pt>
              </c:numCache>
            </c:numRef>
          </c:xVal>
          <c:yVal>
            <c:numRef>
              <c:f>'test-retest'!$E$3:$E$10</c:f>
              <c:numCache>
                <c:formatCode>0.0</c:formatCode>
                <c:ptCount val="8"/>
                <c:pt idx="0">
                  <c:v>122.9</c:v>
                </c:pt>
                <c:pt idx="1">
                  <c:v>110.6</c:v>
                </c:pt>
                <c:pt idx="2">
                  <c:v>114.6</c:v>
                </c:pt>
                <c:pt idx="3">
                  <c:v>112.26</c:v>
                </c:pt>
                <c:pt idx="4">
                  <c:v>127.8</c:v>
                </c:pt>
                <c:pt idx="5">
                  <c:v>126.5</c:v>
                </c:pt>
                <c:pt idx="6">
                  <c:v>125.3</c:v>
                </c:pt>
                <c:pt idx="7">
                  <c:v>131.1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95-49F4-B429-F2AEF1622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521856"/>
        <c:axId val="1658177328"/>
      </c:scatterChart>
      <c:valAx>
        <c:axId val="1668521856"/>
        <c:scaling>
          <c:orientation val="minMax"/>
          <c:min val="10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177328"/>
        <c:crosses val="autoZero"/>
        <c:crossBetween val="midCat"/>
      </c:valAx>
      <c:valAx>
        <c:axId val="1658177328"/>
        <c:scaling>
          <c:orientation val="minMax"/>
          <c:min val="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852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07824896837564"/>
          <c:y val="5.5401587301587327E-2"/>
          <c:w val="0.80157096396173111"/>
          <c:h val="0.76511150793650795"/>
        </c:manualLayout>
      </c:layout>
      <c:lineChart>
        <c:grouping val="standard"/>
        <c:varyColors val="0"/>
        <c:ser>
          <c:idx val="1"/>
          <c:order val="0"/>
          <c:tx>
            <c:v>Bout 1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Ref>
                <c:f>'row data'!$AD$15:$AK$15</c:f>
                <c:numCache>
                  <c:formatCode>General</c:formatCode>
                  <c:ptCount val="8"/>
                  <c:pt idx="0">
                    <c:v>2.2717653859388798</c:v>
                  </c:pt>
                  <c:pt idx="1">
                    <c:v>2.905813139209052</c:v>
                  </c:pt>
                  <c:pt idx="2">
                    <c:v>3.8243872058148112</c:v>
                  </c:pt>
                  <c:pt idx="3">
                    <c:v>4.6645584430629645</c:v>
                  </c:pt>
                  <c:pt idx="4">
                    <c:v>5.0523200116382085</c:v>
                  </c:pt>
                  <c:pt idx="5">
                    <c:v>5.3555972472731677</c:v>
                  </c:pt>
                  <c:pt idx="6">
                    <c:v>5.3622650735253643</c:v>
                  </c:pt>
                  <c:pt idx="7">
                    <c:v>5.0555797608929076</c:v>
                  </c:pt>
                </c:numCache>
              </c:numRef>
            </c:plus>
            <c:minus>
              <c:numRef>
                <c:f>'row data'!$AD$15:$AK$15</c:f>
                <c:numCache>
                  <c:formatCode>General</c:formatCode>
                  <c:ptCount val="8"/>
                  <c:pt idx="0">
                    <c:v>2.2717653859388798</c:v>
                  </c:pt>
                  <c:pt idx="1">
                    <c:v>2.905813139209052</c:v>
                  </c:pt>
                  <c:pt idx="2">
                    <c:v>3.8243872058148112</c:v>
                  </c:pt>
                  <c:pt idx="3">
                    <c:v>4.6645584430629645</c:v>
                  </c:pt>
                  <c:pt idx="4">
                    <c:v>5.0523200116382085</c:v>
                  </c:pt>
                  <c:pt idx="5">
                    <c:v>5.3555972472731677</c:v>
                  </c:pt>
                  <c:pt idx="6">
                    <c:v>5.3622650735253643</c:v>
                  </c:pt>
                  <c:pt idx="7">
                    <c:v>5.0555797608929076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data'!$AD$5:$AK$5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data'!$AD$26:$AK$26</c:f>
              <c:numCache>
                <c:formatCode>General</c:formatCode>
                <c:ptCount val="8"/>
                <c:pt idx="0">
                  <c:v>0</c:v>
                </c:pt>
                <c:pt idx="1">
                  <c:v>-16.637499999999999</c:v>
                </c:pt>
                <c:pt idx="2">
                  <c:v>-16.037500000000001</c:v>
                </c:pt>
                <c:pt idx="3">
                  <c:v>-15.174999999999999</c:v>
                </c:pt>
                <c:pt idx="4">
                  <c:v>-10.837499999999999</c:v>
                </c:pt>
                <c:pt idx="5">
                  <c:v>-6.8625000000000007</c:v>
                </c:pt>
                <c:pt idx="6">
                  <c:v>-4.1500000000000004</c:v>
                </c:pt>
                <c:pt idx="7">
                  <c:v>-3.9250000000000007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0-43CB-8947-2B1C7000BA62}"/>
            </c:ext>
          </c:extLst>
        </c:ser>
        <c:ser>
          <c:idx val="0"/>
          <c:order val="1"/>
          <c:tx>
            <c:v>Bout 2</c:v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  <a:prstDash val="dash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data'!$AN$15:$AU$15</c:f>
                <c:numCache>
                  <c:formatCode>General</c:formatCode>
                  <c:ptCount val="8"/>
                  <c:pt idx="0">
                    <c:v>4.5107510461119578</c:v>
                  </c:pt>
                  <c:pt idx="1">
                    <c:v>4.4505771219865427</c:v>
                  </c:pt>
                  <c:pt idx="2">
                    <c:v>4.9676905317008195</c:v>
                  </c:pt>
                  <c:pt idx="3">
                    <c:v>4.5193485945155683</c:v>
                  </c:pt>
                  <c:pt idx="4">
                    <c:v>4.6189402870138956</c:v>
                  </c:pt>
                  <c:pt idx="5">
                    <c:v>5.633921744109518</c:v>
                  </c:pt>
                  <c:pt idx="6">
                    <c:v>5.5439279142815305</c:v>
                  </c:pt>
                  <c:pt idx="7">
                    <c:v>4.6160640024808952</c:v>
                  </c:pt>
                </c:numCache>
              </c:numRef>
            </c:plus>
            <c:minus>
              <c:numRef>
                <c:f>'row data'!$AN$15:$AU$15</c:f>
                <c:numCache>
                  <c:formatCode>General</c:formatCode>
                  <c:ptCount val="8"/>
                  <c:pt idx="0">
                    <c:v>4.5107510461119578</c:v>
                  </c:pt>
                  <c:pt idx="1">
                    <c:v>4.4505771219865427</c:v>
                  </c:pt>
                  <c:pt idx="2">
                    <c:v>4.9676905317008195</c:v>
                  </c:pt>
                  <c:pt idx="3">
                    <c:v>4.5193485945155683</c:v>
                  </c:pt>
                  <c:pt idx="4">
                    <c:v>4.6189402870138956</c:v>
                  </c:pt>
                  <c:pt idx="5">
                    <c:v>5.633921744109518</c:v>
                  </c:pt>
                  <c:pt idx="6">
                    <c:v>5.5439279142815305</c:v>
                  </c:pt>
                  <c:pt idx="7">
                    <c:v>4.6160640024808952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data'!$AD$5:$AK$5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data'!$AN$26:$AU$26</c:f>
              <c:numCache>
                <c:formatCode>General</c:formatCode>
                <c:ptCount val="8"/>
                <c:pt idx="0">
                  <c:v>0</c:v>
                </c:pt>
                <c:pt idx="1">
                  <c:v>-13.962499999999999</c:v>
                </c:pt>
                <c:pt idx="2">
                  <c:v>-3.3625000000000012</c:v>
                </c:pt>
                <c:pt idx="3">
                  <c:v>-0.33749999999999902</c:v>
                </c:pt>
                <c:pt idx="4">
                  <c:v>0.62500000000000089</c:v>
                </c:pt>
                <c:pt idx="5">
                  <c:v>4.9625000000000012</c:v>
                </c:pt>
                <c:pt idx="6">
                  <c:v>5.7374999999999998</c:v>
                </c:pt>
                <c:pt idx="7">
                  <c:v>4.1750000000000007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0-43CB-8947-2B1C7000B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09608"/>
        <c:axId val="445410264"/>
      </c:lineChart>
      <c:catAx>
        <c:axId val="445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10264"/>
        <c:crossesAt val="-30"/>
        <c:auto val="1"/>
        <c:lblAlgn val="ctr"/>
        <c:lblOffset val="100"/>
        <c:noMultiLvlLbl val="1"/>
      </c:catAx>
      <c:valAx>
        <c:axId val="44541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Torque </a:t>
                </a:r>
                <a:r>
                  <a:rPr lang="en-US" altLang="ja-JP"/>
                  <a:t>(</a:t>
                </a:r>
                <a:r>
                  <a:rPr lang="en-US"/>
                  <a:t>N</a:t>
                </a:r>
                <a:r>
                  <a:rPr lang="ja-JP" altLang="en-US"/>
                  <a:t>･</a:t>
                </a:r>
                <a:r>
                  <a:rPr lang="en-US"/>
                  <a:t>m</a:t>
                </a:r>
                <a:r>
                  <a:rPr lang="en-US" altLang="ja-JP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9975315130325187E-3"/>
              <c:y val="0.288880147435953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24428247079123"/>
          <c:y val="0.58669700180171036"/>
          <c:w val="0.36275571752920888"/>
          <c:h val="0.17098816309054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586659661575"/>
          <c:y val="0.14658779105134412"/>
          <c:w val="0.85202751756627526"/>
          <c:h val="0.74882827161772125"/>
        </c:manualLayout>
      </c:layout>
      <c:barChart>
        <c:barDir val="col"/>
        <c:grouping val="clustered"/>
        <c:varyColors val="0"/>
        <c:ser>
          <c:idx val="3"/>
          <c:order val="0"/>
          <c:tx>
            <c:v>UTF</c:v>
          </c:tx>
          <c:spPr>
            <a:pattFill prst="trellis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'row data'!$AC$82:$AH$82</c:f>
              <c:strCache>
                <c:ptCount val="6"/>
                <c:pt idx="0">
                  <c:v>24 h</c:v>
                </c:pt>
                <c:pt idx="1">
                  <c:v>48 h</c:v>
                </c:pt>
                <c:pt idx="2">
                  <c:v>72 h</c:v>
                </c:pt>
                <c:pt idx="3">
                  <c:v>96 h</c:v>
                </c:pt>
                <c:pt idx="4">
                  <c:v>120 h</c:v>
                </c:pt>
                <c:pt idx="5">
                  <c:v>144 h</c:v>
                </c:pt>
              </c:strCache>
            </c:strRef>
          </c:cat>
          <c:val>
            <c:numRef>
              <c:f>'row data'!$AC$86:$AH$86</c:f>
              <c:numCache>
                <c:formatCode>0.0_ </c:formatCode>
                <c:ptCount val="6"/>
                <c:pt idx="0">
                  <c:v>14.6308750126452</c:v>
                </c:pt>
                <c:pt idx="1">
                  <c:v>71.052444702099478</c:v>
                </c:pt>
                <c:pt idx="2">
                  <c:v>86.03482805357099</c:v>
                </c:pt>
                <c:pt idx="3">
                  <c:v>89.974755147300328</c:v>
                </c:pt>
                <c:pt idx="4">
                  <c:v>89.048845174640917</c:v>
                </c:pt>
                <c:pt idx="5">
                  <c:v>87.9479568577744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9-4100-9C06-32D365656AE3}"/>
            </c:ext>
          </c:extLst>
        </c:ser>
        <c:ser>
          <c:idx val="5"/>
          <c:order val="1"/>
          <c:tx>
            <c:v>CK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'row data'!$AC$82:$AH$82</c:f>
              <c:strCache>
                <c:ptCount val="6"/>
                <c:pt idx="0">
                  <c:v>24 h</c:v>
                </c:pt>
                <c:pt idx="1">
                  <c:v>48 h</c:v>
                </c:pt>
                <c:pt idx="2">
                  <c:v>72 h</c:v>
                </c:pt>
                <c:pt idx="3">
                  <c:v>96 h</c:v>
                </c:pt>
                <c:pt idx="4">
                  <c:v>120 h</c:v>
                </c:pt>
                <c:pt idx="5">
                  <c:v>144 h</c:v>
                </c:pt>
              </c:strCache>
            </c:strRef>
          </c:cat>
          <c:val>
            <c:numRef>
              <c:f>'row data'!$AC$87:$AH$87</c:f>
              <c:numCache>
                <c:formatCode>0.0_ </c:formatCode>
                <c:ptCount val="6"/>
                <c:pt idx="0">
                  <c:v>28.377016129032256</c:v>
                </c:pt>
                <c:pt idx="1">
                  <c:v>66.965687373850642</c:v>
                </c:pt>
                <c:pt idx="2">
                  <c:v>89.979607622530068</c:v>
                </c:pt>
                <c:pt idx="3">
                  <c:v>93.839512647758909</c:v>
                </c:pt>
                <c:pt idx="4">
                  <c:v>91.530307148681715</c:v>
                </c:pt>
                <c:pt idx="5">
                  <c:v>88.192566262267206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9-4100-9C06-32D365656AE3}"/>
            </c:ext>
          </c:extLst>
        </c:ser>
        <c:ser>
          <c:idx val="1"/>
          <c:order val="2"/>
          <c:tx>
            <c:v>ROM</c:v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'row data'!$AC$82:$AH$82</c:f>
              <c:strCache>
                <c:ptCount val="6"/>
                <c:pt idx="0">
                  <c:v>24 h</c:v>
                </c:pt>
                <c:pt idx="1">
                  <c:v>48 h</c:v>
                </c:pt>
                <c:pt idx="2">
                  <c:v>72 h</c:v>
                </c:pt>
                <c:pt idx="3">
                  <c:v>96 h</c:v>
                </c:pt>
                <c:pt idx="4">
                  <c:v>120 h</c:v>
                </c:pt>
                <c:pt idx="5">
                  <c:v>144 h</c:v>
                </c:pt>
              </c:strCache>
            </c:strRef>
          </c:cat>
          <c:val>
            <c:numRef>
              <c:f>'row data'!$AC$83:$AH$83</c:f>
              <c:numCache>
                <c:formatCode>0.0_ </c:formatCode>
                <c:ptCount val="6"/>
                <c:pt idx="0">
                  <c:v>61.076098203367522</c:v>
                </c:pt>
                <c:pt idx="1">
                  <c:v>75.135732032759719</c:v>
                </c:pt>
                <c:pt idx="2">
                  <c:v>86.788652006043307</c:v>
                </c:pt>
                <c:pt idx="3">
                  <c:v>86.530201955588041</c:v>
                </c:pt>
                <c:pt idx="4">
                  <c:v>85.566024853202251</c:v>
                </c:pt>
                <c:pt idx="5">
                  <c:v>77.619789637709431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B9-4100-9C06-32D365656AE3}"/>
            </c:ext>
          </c:extLst>
        </c:ser>
        <c:ser>
          <c:idx val="4"/>
          <c:order val="3"/>
          <c:tx>
            <c:v>SOR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'row data'!$AC$82:$AH$82</c:f>
              <c:strCache>
                <c:ptCount val="6"/>
                <c:pt idx="0">
                  <c:v>24 h</c:v>
                </c:pt>
                <c:pt idx="1">
                  <c:v>48 h</c:v>
                </c:pt>
                <c:pt idx="2">
                  <c:v>72 h</c:v>
                </c:pt>
                <c:pt idx="3">
                  <c:v>96 h</c:v>
                </c:pt>
                <c:pt idx="4">
                  <c:v>120 h</c:v>
                </c:pt>
                <c:pt idx="5">
                  <c:v>144 h</c:v>
                </c:pt>
              </c:strCache>
            </c:strRef>
          </c:cat>
          <c:val>
            <c:numRef>
              <c:f>'row data'!$AC$85:$AH$85</c:f>
              <c:numCache>
                <c:formatCode>0.0_ </c:formatCode>
                <c:ptCount val="6"/>
                <c:pt idx="0">
                  <c:v>75.130890052356023</c:v>
                </c:pt>
                <c:pt idx="1">
                  <c:v>76.283618581907092</c:v>
                </c:pt>
                <c:pt idx="2">
                  <c:v>89.72972972972974</c:v>
                </c:pt>
                <c:pt idx="3">
                  <c:v>94.642857142857139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B9-4100-9C06-32D365656AE3}"/>
            </c:ext>
          </c:extLst>
        </c:ser>
        <c:ser>
          <c:idx val="2"/>
          <c:order val="4"/>
          <c:tx>
            <c:v>MVIC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cat>
            <c:strRef>
              <c:f>'row data'!$AC$82:$AH$82</c:f>
              <c:strCache>
                <c:ptCount val="6"/>
                <c:pt idx="0">
                  <c:v>24 h</c:v>
                </c:pt>
                <c:pt idx="1">
                  <c:v>48 h</c:v>
                </c:pt>
                <c:pt idx="2">
                  <c:v>72 h</c:v>
                </c:pt>
                <c:pt idx="3">
                  <c:v>96 h</c:v>
                </c:pt>
                <c:pt idx="4">
                  <c:v>120 h</c:v>
                </c:pt>
                <c:pt idx="5">
                  <c:v>144 h</c:v>
                </c:pt>
              </c:strCache>
            </c:strRef>
          </c:cat>
          <c:val>
            <c:numRef>
              <c:f>'row data'!$AC$84:$AH$84</c:f>
              <c:numCache>
                <c:formatCode>0.0_ </c:formatCode>
                <c:ptCount val="6"/>
                <c:pt idx="0">
                  <c:v>79.033515198752923</c:v>
                </c:pt>
                <c:pt idx="1">
                  <c:v>97.775947281713343</c:v>
                </c:pt>
                <c:pt idx="2">
                  <c:v>105.76701268742792</c:v>
                </c:pt>
                <c:pt idx="3">
                  <c:v>172.31329690346087</c:v>
                </c:pt>
                <c:pt idx="4">
                  <c:v>238.25301204819272</c:v>
                </c:pt>
                <c:pt idx="5">
                  <c:v>206.36942675159236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B9-4100-9C06-32D365656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3"/>
        <c:axId val="1961288672"/>
        <c:axId val="1958889552"/>
      </c:barChart>
      <c:catAx>
        <c:axId val="19612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958889552"/>
        <c:crosses val="autoZero"/>
        <c:auto val="1"/>
        <c:lblAlgn val="ctr"/>
        <c:lblOffset val="100"/>
        <c:noMultiLvlLbl val="0"/>
      </c:catAx>
      <c:valAx>
        <c:axId val="1958889552"/>
        <c:scaling>
          <c:orientation val="minMax"/>
          <c:max val="2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Protective effect 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8868465394920315E-3"/>
              <c:y val="0.25408701780484022"/>
            </c:manualLayout>
          </c:layout>
          <c:overlay val="0"/>
        </c:title>
        <c:numFmt formatCode="[=140]&quot;200&quot;;[=160]&quot;250&quot;;0" sourceLinked="0"/>
        <c:majorTickMark val="in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961288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6966206768683442"/>
          <c:y val="2.3076666666666652E-2"/>
          <c:w val="0.82754202023328083"/>
          <c:h val="9.594462428612667E-2"/>
        </c:manualLayout>
      </c:layout>
      <c:overlay val="0"/>
    </c:legend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06421553570783"/>
          <c:y val="3.0581449437156939E-2"/>
          <c:w val="0.79591515847783623"/>
          <c:h val="0.80604211244456847"/>
        </c:manualLayout>
      </c:layout>
      <c:lineChart>
        <c:grouping val="standard"/>
        <c:varyColors val="0"/>
        <c:ser>
          <c:idx val="1"/>
          <c:order val="0"/>
          <c:tx>
            <c:v>Bout 1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data'!$D$63:$K$63</c:f>
                <c:numCache>
                  <c:formatCode>General</c:formatCode>
                  <c:ptCount val="8"/>
                  <c:pt idx="0">
                    <c:v>20.851361990886829</c:v>
                  </c:pt>
                  <c:pt idx="1">
                    <c:v>29.997786376664525</c:v>
                  </c:pt>
                  <c:pt idx="2">
                    <c:v>47.08536131325743</c:v>
                  </c:pt>
                  <c:pt idx="3">
                    <c:v>178.73382247597962</c:v>
                  </c:pt>
                  <c:pt idx="4">
                    <c:v>678.34796881606042</c:v>
                  </c:pt>
                  <c:pt idx="5">
                    <c:v>1263.550972674579</c:v>
                  </c:pt>
                  <c:pt idx="6">
                    <c:v>923.19392832539518</c:v>
                  </c:pt>
                  <c:pt idx="7">
                    <c:v>644.98948483434594</c:v>
                  </c:pt>
                </c:numCache>
              </c:numRef>
            </c:plus>
            <c:minus>
              <c:numRef>
                <c:f>'RBE（indirect makar）'!#REF!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'row data'!$D$53:$K$53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data'!$D$62:$K$62</c:f>
              <c:numCache>
                <c:formatCode>General</c:formatCode>
                <c:ptCount val="8"/>
                <c:pt idx="0">
                  <c:v>140.625</c:v>
                </c:pt>
                <c:pt idx="1">
                  <c:v>161.75</c:v>
                </c:pt>
                <c:pt idx="2">
                  <c:v>248</c:v>
                </c:pt>
                <c:pt idx="3">
                  <c:v>557.375</c:v>
                </c:pt>
                <c:pt idx="4">
                  <c:v>1777.625</c:v>
                </c:pt>
                <c:pt idx="5">
                  <c:v>3098.375</c:v>
                </c:pt>
                <c:pt idx="6">
                  <c:v>2299.375</c:v>
                </c:pt>
                <c:pt idx="7">
                  <c:v>1617.625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F-43B3-9044-0CA3A2B22398}"/>
            </c:ext>
          </c:extLst>
        </c:ser>
        <c:ser>
          <c:idx val="0"/>
          <c:order val="1"/>
          <c:tx>
            <c:v>Bout 2</c:v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  <a:prstDash val="dash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data'!$N$63:$U$63</c:f>
                <c:numCache>
                  <c:formatCode>General</c:formatCode>
                  <c:ptCount val="8"/>
                  <c:pt idx="0">
                    <c:v>23.500290889157093</c:v>
                  </c:pt>
                  <c:pt idx="1">
                    <c:v>23.121283485135507</c:v>
                  </c:pt>
                  <c:pt idx="2">
                    <c:v>23.377297681190612</c:v>
                  </c:pt>
                  <c:pt idx="3">
                    <c:v>23.88935268848865</c:v>
                  </c:pt>
                  <c:pt idx="4">
                    <c:v>32.562170103895099</c:v>
                  </c:pt>
                  <c:pt idx="5">
                    <c:v>46.589778083556048</c:v>
                  </c:pt>
                  <c:pt idx="6">
                    <c:v>47.724060362672411</c:v>
                  </c:pt>
                  <c:pt idx="7">
                    <c:v>46.869166303658524</c:v>
                  </c:pt>
                </c:numCache>
              </c:numRef>
            </c:plus>
            <c:minus>
              <c:numRef>
                <c:f>'row data'!$N$63:$U$63</c:f>
                <c:numCache>
                  <c:formatCode>General</c:formatCode>
                  <c:ptCount val="8"/>
                  <c:pt idx="0">
                    <c:v>23.500290889157093</c:v>
                  </c:pt>
                  <c:pt idx="1">
                    <c:v>23.121283485135507</c:v>
                  </c:pt>
                  <c:pt idx="2">
                    <c:v>23.377297681190612</c:v>
                  </c:pt>
                  <c:pt idx="3">
                    <c:v>23.88935268848865</c:v>
                  </c:pt>
                  <c:pt idx="4">
                    <c:v>32.562170103895099</c:v>
                  </c:pt>
                  <c:pt idx="5">
                    <c:v>46.589778083556048</c:v>
                  </c:pt>
                  <c:pt idx="6">
                    <c:v>47.724060362672411</c:v>
                  </c:pt>
                  <c:pt idx="7">
                    <c:v>46.869166303658524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data'!$D$53:$K$53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data'!$N$62:$U$62</c:f>
              <c:numCache>
                <c:formatCode>General</c:formatCode>
                <c:ptCount val="8"/>
                <c:pt idx="0">
                  <c:v>166.125</c:v>
                </c:pt>
                <c:pt idx="1">
                  <c:v>176</c:v>
                </c:pt>
                <c:pt idx="2">
                  <c:v>177.625</c:v>
                </c:pt>
                <c:pt idx="3">
                  <c:v>184.125</c:v>
                </c:pt>
                <c:pt idx="4">
                  <c:v>178.125</c:v>
                </c:pt>
                <c:pt idx="5">
                  <c:v>190.875</c:v>
                </c:pt>
                <c:pt idx="6">
                  <c:v>194.75</c:v>
                </c:pt>
                <c:pt idx="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F-43B3-9044-0CA3A2B2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09608"/>
        <c:axId val="445410264"/>
      </c:lineChart>
      <c:catAx>
        <c:axId val="445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/>
                  <a:t>Time</a:t>
                </a:r>
                <a:r>
                  <a:rPr lang="en-US" altLang="ja-JP" baseline="0"/>
                  <a:t> (h)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10264"/>
        <c:crosses val="autoZero"/>
        <c:auto val="1"/>
        <c:lblAlgn val="ctr"/>
        <c:lblOffset val="100"/>
        <c:noMultiLvlLbl val="0"/>
      </c:catAx>
      <c:valAx>
        <c:axId val="44541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Creatine kinase (IU/L)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3.0479152557223491E-3"/>
              <c:y val="0.20286376686246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71159653272806"/>
          <c:y val="4.343222026153587E-2"/>
          <c:w val="0.2778331810850449"/>
          <c:h val="0.175967630025699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4861111111115"/>
          <c:y val="3.0203174603174621E-2"/>
          <c:w val="0.74512638888888894"/>
          <c:h val="0.7996630952380952"/>
        </c:manualLayout>
      </c:layout>
      <c:lineChart>
        <c:grouping val="standard"/>
        <c:varyColors val="0"/>
        <c:ser>
          <c:idx val="1"/>
          <c:order val="0"/>
          <c:tx>
            <c:v>Bout 1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data'!$AD$63:$AK$63</c:f>
                <c:numCache>
                  <c:formatCode>General</c:formatCode>
                  <c:ptCount val="8"/>
                  <c:pt idx="0">
                    <c:v>0.39679461284341438</c:v>
                  </c:pt>
                  <c:pt idx="1">
                    <c:v>0.42917009694911545</c:v>
                  </c:pt>
                  <c:pt idx="2">
                    <c:v>0.69915704967654035</c:v>
                  </c:pt>
                  <c:pt idx="3">
                    <c:v>7.3764026800019655</c:v>
                  </c:pt>
                  <c:pt idx="4">
                    <c:v>8.2166382231339448</c:v>
                  </c:pt>
                  <c:pt idx="5">
                    <c:v>17.291300362345183</c:v>
                  </c:pt>
                  <c:pt idx="6">
                    <c:v>11.967375859282557</c:v>
                  </c:pt>
                  <c:pt idx="7">
                    <c:v>11.283209443760045</c:v>
                  </c:pt>
                </c:numCache>
              </c:numRef>
            </c:plus>
            <c:minus>
              <c:numRef>
                <c:f>'row data'!$AD$63:$AK$63</c:f>
                <c:numCache>
                  <c:formatCode>General</c:formatCode>
                  <c:ptCount val="8"/>
                  <c:pt idx="0">
                    <c:v>0.39679461284341438</c:v>
                  </c:pt>
                  <c:pt idx="1">
                    <c:v>0.42917009694911545</c:v>
                  </c:pt>
                  <c:pt idx="2">
                    <c:v>0.69915704967654035</c:v>
                  </c:pt>
                  <c:pt idx="3">
                    <c:v>7.3764026800019655</c:v>
                  </c:pt>
                  <c:pt idx="4">
                    <c:v>8.2166382231339448</c:v>
                  </c:pt>
                  <c:pt idx="5">
                    <c:v>17.291300362345183</c:v>
                  </c:pt>
                  <c:pt idx="6">
                    <c:v>11.967375859282557</c:v>
                  </c:pt>
                  <c:pt idx="7">
                    <c:v>11.283209443760045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'row data'!$AN$53:$AU$53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data'!$AD$62:$AK$62</c:f>
              <c:numCache>
                <c:formatCode>0.00</c:formatCode>
                <c:ptCount val="8"/>
                <c:pt idx="0">
                  <c:v>2.1166833536934444</c:v>
                </c:pt>
                <c:pt idx="1">
                  <c:v>2.1702494849104177</c:v>
                </c:pt>
                <c:pt idx="2">
                  <c:v>3.9320022238216508</c:v>
                </c:pt>
                <c:pt idx="3">
                  <c:v>15.647984334566026</c:v>
                </c:pt>
                <c:pt idx="4">
                  <c:v>30.755058407376509</c:v>
                </c:pt>
                <c:pt idx="5">
                  <c:v>46.249574870879684</c:v>
                </c:pt>
                <c:pt idx="6">
                  <c:v>38.255155203112778</c:v>
                </c:pt>
                <c:pt idx="7">
                  <c:v>32.348572612737222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E-4014-9768-5547AE73ED62}"/>
            </c:ext>
          </c:extLst>
        </c:ser>
        <c:ser>
          <c:idx val="0"/>
          <c:order val="1"/>
          <c:tx>
            <c:v>Bout 2</c:v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Ref>
                <c:f>'row data'!$AN$63:$AU$63</c:f>
                <c:numCache>
                  <c:formatCode>General</c:formatCode>
                  <c:ptCount val="8"/>
                  <c:pt idx="0">
                    <c:v>0.58869241800727945</c:v>
                  </c:pt>
                  <c:pt idx="1">
                    <c:v>0.37852919588387296</c:v>
                  </c:pt>
                  <c:pt idx="2">
                    <c:v>0.24502613213988306</c:v>
                  </c:pt>
                  <c:pt idx="3">
                    <c:v>0.49402461944530535</c:v>
                  </c:pt>
                  <c:pt idx="4">
                    <c:v>0.70183945528044689</c:v>
                  </c:pt>
                  <c:pt idx="5">
                    <c:v>0.99247443729842544</c:v>
                  </c:pt>
                  <c:pt idx="6">
                    <c:v>0.86168553513748991</c:v>
                  </c:pt>
                  <c:pt idx="7">
                    <c:v>0.68681705533183313</c:v>
                  </c:pt>
                </c:numCache>
              </c:numRef>
            </c:plus>
            <c:minus>
              <c:numRef>
                <c:f>'row data'!$AN$63:$AU$63</c:f>
                <c:numCache>
                  <c:formatCode>General</c:formatCode>
                  <c:ptCount val="8"/>
                  <c:pt idx="0">
                    <c:v>0.58869241800727945</c:v>
                  </c:pt>
                  <c:pt idx="1">
                    <c:v>0.37852919588387296</c:v>
                  </c:pt>
                  <c:pt idx="2">
                    <c:v>0.24502613213988306</c:v>
                  </c:pt>
                  <c:pt idx="3">
                    <c:v>0.49402461944530535</c:v>
                  </c:pt>
                  <c:pt idx="4">
                    <c:v>0.70183945528044689</c:v>
                  </c:pt>
                  <c:pt idx="5">
                    <c:v>0.99247443729842544</c:v>
                  </c:pt>
                  <c:pt idx="6">
                    <c:v>0.86168553513748991</c:v>
                  </c:pt>
                  <c:pt idx="7">
                    <c:v>0.68681705533183313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'row data'!$AN$53:$AU$53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data'!$AN$62:$AU$62</c:f>
              <c:numCache>
                <c:formatCode>0.00</c:formatCode>
                <c:ptCount val="8"/>
                <c:pt idx="0">
                  <c:v>3.9831151092609991</c:v>
                </c:pt>
                <c:pt idx="1">
                  <c:v>3.4471371002261861</c:v>
                </c:pt>
                <c:pt idx="2">
                  <c:v>3.3567158929598753</c:v>
                </c:pt>
                <c:pt idx="3">
                  <c:v>4.5297089182553112</c:v>
                </c:pt>
                <c:pt idx="4">
                  <c:v>4.2949967888148031</c:v>
                </c:pt>
                <c:pt idx="5">
                  <c:v>4.6366331241383465</c:v>
                </c:pt>
                <c:pt idx="6">
                  <c:v>4.1893812749742851</c:v>
                </c:pt>
                <c:pt idx="7">
                  <c:v>3.8986639271812629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E-4014-9768-5547AE73E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09608"/>
        <c:axId val="445410264"/>
      </c:lineChart>
      <c:catAx>
        <c:axId val="445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</a:t>
                </a:r>
                <a:r>
                  <a:rPr lang="en-US" baseline="0"/>
                  <a:t> (</a:t>
                </a:r>
                <a:r>
                  <a:rPr lang="en-US"/>
                  <a:t>h)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10264"/>
        <c:crosses val="autoZero"/>
        <c:auto val="1"/>
        <c:lblAlgn val="ctr"/>
        <c:lblOffset val="100"/>
        <c:noMultiLvlLbl val="1"/>
      </c:catAx>
      <c:valAx>
        <c:axId val="44541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ja-JP"/>
                  <a:t>UTF</a:t>
                </a:r>
                <a:r>
                  <a:rPr lang="en-US" altLang="ja-JP" baseline="0"/>
                  <a:t> (</a:t>
                </a:r>
                <a:r>
                  <a:rPr lang="en-US"/>
                  <a:t>pmol/mg/dl)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3.3267313699975633E-3"/>
              <c:y val="0.22659670099459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#,##0_);\(#,##0\)" sourceLinked="0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049548611111108"/>
          <c:y val="3.2794444444444446E-2"/>
          <c:w val="0.2829420138888889"/>
          <c:h val="0.17112873317714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07824896837564"/>
          <c:y val="4.5322222222222243E-2"/>
          <c:w val="0.80157096396173111"/>
          <c:h val="0.78749325396825409"/>
        </c:manualLayout>
      </c:layout>
      <c:lineChart>
        <c:grouping val="standard"/>
        <c:varyColors val="0"/>
        <c:ser>
          <c:idx val="1"/>
          <c:order val="0"/>
          <c:tx>
            <c:v>Bout 1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data'!$AD$51:$AK$51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6.2996465674670983</c:v>
                  </c:pt>
                  <c:pt idx="2">
                    <c:v>4.5789515038925668</c:v>
                  </c:pt>
                  <c:pt idx="3">
                    <c:v>5.0682837331783226</c:v>
                  </c:pt>
                  <c:pt idx="4">
                    <c:v>7.3195745692628877</c:v>
                  </c:pt>
                  <c:pt idx="5">
                    <c:v>7.5393498973717881</c:v>
                  </c:pt>
                  <c:pt idx="6">
                    <c:v>5.7823478687294489</c:v>
                  </c:pt>
                  <c:pt idx="7">
                    <c:v>4.3981530214397946</c:v>
                  </c:pt>
                </c:numCache>
              </c:numRef>
            </c:plus>
            <c:minus>
              <c:numRef>
                <c:f>'row data'!$AD$51:$AK$51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6.2996465674670983</c:v>
                  </c:pt>
                  <c:pt idx="2">
                    <c:v>4.5789515038925668</c:v>
                  </c:pt>
                  <c:pt idx="3">
                    <c:v>5.0682837331783226</c:v>
                  </c:pt>
                  <c:pt idx="4">
                    <c:v>7.3195745692628877</c:v>
                  </c:pt>
                  <c:pt idx="5">
                    <c:v>7.5393498973717881</c:v>
                  </c:pt>
                  <c:pt idx="6">
                    <c:v>5.7823478687294489</c:v>
                  </c:pt>
                  <c:pt idx="7">
                    <c:v>4.3981530214397946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'row data'!$D$41:$K$41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data'!$AD$50:$AK$50</c:f>
              <c:numCache>
                <c:formatCode>General</c:formatCode>
                <c:ptCount val="8"/>
                <c:pt idx="0">
                  <c:v>0</c:v>
                </c:pt>
                <c:pt idx="1">
                  <c:v>14.375</c:v>
                </c:pt>
                <c:pt idx="2">
                  <c:v>35.625</c:v>
                </c:pt>
                <c:pt idx="3">
                  <c:v>48.5</c:v>
                </c:pt>
                <c:pt idx="4">
                  <c:v>40.125</c:v>
                </c:pt>
                <c:pt idx="5">
                  <c:v>30.375</c:v>
                </c:pt>
                <c:pt idx="6">
                  <c:v>17.375</c:v>
                </c:pt>
                <c:pt idx="7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2-4FDD-86AD-F3F69B7453C1}"/>
            </c:ext>
          </c:extLst>
        </c:ser>
        <c:ser>
          <c:idx val="0"/>
          <c:order val="1"/>
          <c:tx>
            <c:v>Bout 2</c:v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  <a:prstDash val="dash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data'!$AN$51:$AU$51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2.3280725665236464</c:v>
                  </c:pt>
                  <c:pt idx="2">
                    <c:v>4.6281661460021066</c:v>
                  </c:pt>
                  <c:pt idx="3">
                    <c:v>2.1650635094610964</c:v>
                  </c:pt>
                  <c:pt idx="4">
                    <c:v>1.7494418752848007</c:v>
                  </c:pt>
                  <c:pt idx="5">
                    <c:v>1.7677669529663687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'row data'!$AN$51:$AU$51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2.3280725665236464</c:v>
                  </c:pt>
                  <c:pt idx="2">
                    <c:v>4.6281661460021066</c:v>
                  </c:pt>
                  <c:pt idx="3">
                    <c:v>2.1650635094610964</c:v>
                  </c:pt>
                  <c:pt idx="4">
                    <c:v>1.7494418752848007</c:v>
                  </c:pt>
                  <c:pt idx="5">
                    <c:v>1.7677669529663687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data'!$D$41:$K$41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data'!$AN$50:$AU$50</c:f>
              <c:numCache>
                <c:formatCode>General</c:formatCode>
                <c:ptCount val="8"/>
                <c:pt idx="0">
                  <c:v>0</c:v>
                </c:pt>
                <c:pt idx="1">
                  <c:v>3.125</c:v>
                </c:pt>
                <c:pt idx="2">
                  <c:v>9.125</c:v>
                </c:pt>
                <c:pt idx="3">
                  <c:v>9</c:v>
                </c:pt>
                <c:pt idx="4">
                  <c:v>4.375</c:v>
                </c:pt>
                <c:pt idx="5">
                  <c:v>2.5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2-4FDD-86AD-F3F69B745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09608"/>
        <c:axId val="445410264"/>
      </c:lineChart>
      <c:catAx>
        <c:axId val="445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</a:t>
                </a:r>
                <a:r>
                  <a:rPr lang="ja-JP"/>
                  <a:t>（</a:t>
                </a:r>
                <a:r>
                  <a:rPr lang="en-US"/>
                  <a:t>h</a:t>
                </a:r>
                <a:r>
                  <a:rPr lang="ja-JP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10264"/>
        <c:crosses val="autoZero"/>
        <c:auto val="1"/>
        <c:lblAlgn val="ctr"/>
        <c:lblOffset val="100"/>
        <c:noMultiLvlLbl val="1"/>
      </c:catAx>
      <c:valAx>
        <c:axId val="44541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Muscle Soreness</a:t>
                </a:r>
                <a:r>
                  <a:rPr lang="en-US" baseline="0"/>
                  <a:t> (</a:t>
                </a:r>
                <a:r>
                  <a:rPr lang="en-US"/>
                  <a:t>mm)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9.9036111111111113E-3"/>
              <c:y val="0.1678138888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26780262571387"/>
          <c:y val="1.9405729364043406E-3"/>
          <c:w val="0.29173219737428618"/>
          <c:h val="0.17098816309054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07824896837564"/>
          <c:y val="4.5322222222222243E-2"/>
          <c:w val="0.80157096396173111"/>
          <c:h val="0.78749325396825409"/>
        </c:manualLayout>
      </c:layout>
      <c:lineChart>
        <c:grouping val="standard"/>
        <c:varyColors val="0"/>
        <c:ser>
          <c:idx val="1"/>
          <c:order val="0"/>
          <c:tx>
            <c:v>Bout 1</c:v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data'!$D$51:$K$51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6.4686745164678054</c:v>
                  </c:pt>
                  <c:pt idx="2">
                    <c:v>6.0357010777539344</c:v>
                  </c:pt>
                  <c:pt idx="3">
                    <c:v>7.3217089449799886</c:v>
                  </c:pt>
                  <c:pt idx="4">
                    <c:v>9.3336588484902308</c:v>
                  </c:pt>
                  <c:pt idx="5">
                    <c:v>8.7052426732400736</c:v>
                  </c:pt>
                  <c:pt idx="6">
                    <c:v>6.4031242374328485</c:v>
                  </c:pt>
                  <c:pt idx="7">
                    <c:v>5.104953170696084</c:v>
                  </c:pt>
                </c:numCache>
              </c:numRef>
            </c:plus>
            <c:minus>
              <c:numRef>
                <c:f>'row data'!$D$51:$K$51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6.4686745164678054</c:v>
                  </c:pt>
                  <c:pt idx="2">
                    <c:v>6.0357010777539344</c:v>
                  </c:pt>
                  <c:pt idx="3">
                    <c:v>7.3217089449799886</c:v>
                  </c:pt>
                  <c:pt idx="4">
                    <c:v>9.3336588484902308</c:v>
                  </c:pt>
                  <c:pt idx="5">
                    <c:v>8.7052426732400736</c:v>
                  </c:pt>
                  <c:pt idx="6">
                    <c:v>6.4031242374328485</c:v>
                  </c:pt>
                  <c:pt idx="7">
                    <c:v>5.104953170696084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'row data'!$D$41:$K$41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data'!$D$50:$K$50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47.75</c:v>
                </c:pt>
                <c:pt idx="3">
                  <c:v>51.125</c:v>
                </c:pt>
                <c:pt idx="4">
                  <c:v>46.25</c:v>
                </c:pt>
                <c:pt idx="5">
                  <c:v>35</c:v>
                </c:pt>
                <c:pt idx="6">
                  <c:v>19</c:v>
                </c:pt>
                <c:pt idx="7">
                  <c:v>10.375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D-4406-9539-7061BAA36E5E}"/>
            </c:ext>
          </c:extLst>
        </c:ser>
        <c:ser>
          <c:idx val="0"/>
          <c:order val="1"/>
          <c:tx>
            <c:v>Bout 2</c:v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  <a:prstDash val="dash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data'!$N$51:$U$51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2.9338408060083965</c:v>
                  </c:pt>
                  <c:pt idx="2">
                    <c:v>5.3544301167351129</c:v>
                  </c:pt>
                  <c:pt idx="3">
                    <c:v>3.8382837147610647</c:v>
                  </c:pt>
                  <c:pt idx="4">
                    <c:v>1.5885331283923543</c:v>
                  </c:pt>
                  <c:pt idx="5">
                    <c:v>1.2303137303143454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'row data'!$N$51:$U$51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2.9338408060083965</c:v>
                  </c:pt>
                  <c:pt idx="2">
                    <c:v>5.3544301167351129</c:v>
                  </c:pt>
                  <c:pt idx="3">
                    <c:v>3.8382837147610647</c:v>
                  </c:pt>
                  <c:pt idx="4">
                    <c:v>1.5885331283923543</c:v>
                  </c:pt>
                  <c:pt idx="5">
                    <c:v>1.2303137303143454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data'!$D$41:$K$41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data'!$N$50:$U$50</c:f>
              <c:numCache>
                <c:formatCode>General</c:formatCode>
                <c:ptCount val="8"/>
                <c:pt idx="0">
                  <c:v>0</c:v>
                </c:pt>
                <c:pt idx="1">
                  <c:v>6.125</c:v>
                </c:pt>
                <c:pt idx="2">
                  <c:v>11.875</c:v>
                </c:pt>
                <c:pt idx="3">
                  <c:v>12.125</c:v>
                </c:pt>
                <c:pt idx="4">
                  <c:v>4.75</c:v>
                </c:pt>
                <c:pt idx="5">
                  <c:v>1.875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D-4406-9539-7061BAA36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09608"/>
        <c:axId val="445410264"/>
      </c:lineChart>
      <c:catAx>
        <c:axId val="445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</a:t>
                </a:r>
                <a:r>
                  <a:rPr lang="ja-JP"/>
                  <a:t>（</a:t>
                </a:r>
                <a:r>
                  <a:rPr lang="en-US"/>
                  <a:t>h</a:t>
                </a:r>
                <a:r>
                  <a:rPr lang="ja-JP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10264"/>
        <c:crosses val="autoZero"/>
        <c:auto val="1"/>
        <c:lblAlgn val="ctr"/>
        <c:lblOffset val="100"/>
        <c:noMultiLvlLbl val="1"/>
      </c:catAx>
      <c:valAx>
        <c:axId val="44541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Muscle Soreness</a:t>
                </a:r>
                <a:r>
                  <a:rPr lang="en-US" baseline="0"/>
                  <a:t> (</a:t>
                </a:r>
                <a:r>
                  <a:rPr lang="en-US"/>
                  <a:t>mm)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9.9036111111111113E-3"/>
              <c:y val="0.1678138888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26780262571387"/>
          <c:y val="1.9405729364043406E-3"/>
          <c:w val="0.29173219737428618"/>
          <c:h val="0.17098816309054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SOR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'test-retest'!$B$3:$B$10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'test-retest'!$C$3:$C$10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1E-4761-84AC-865E571B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521856"/>
        <c:axId val="1658177328"/>
      </c:scatterChart>
      <c:valAx>
        <c:axId val="166852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177328"/>
        <c:crosses val="autoZero"/>
        <c:crossBetween val="midCat"/>
      </c:valAx>
      <c:valAx>
        <c:axId val="1658177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852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MVIC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'test-retest'!$I$3:$I$10</c:f>
              <c:numCache>
                <c:formatCode>0.0</c:formatCode>
                <c:ptCount val="8"/>
                <c:pt idx="0">
                  <c:v>60.7</c:v>
                </c:pt>
                <c:pt idx="1">
                  <c:v>53.2</c:v>
                </c:pt>
                <c:pt idx="2">
                  <c:v>49.6</c:v>
                </c:pt>
                <c:pt idx="3">
                  <c:v>64.3</c:v>
                </c:pt>
                <c:pt idx="4">
                  <c:v>55.9</c:v>
                </c:pt>
                <c:pt idx="5">
                  <c:v>42.5</c:v>
                </c:pt>
                <c:pt idx="6">
                  <c:v>49.5</c:v>
                </c:pt>
                <c:pt idx="7">
                  <c:v>55.8</c:v>
                </c:pt>
              </c:numCache>
            </c:numRef>
          </c:xVal>
          <c:yVal>
            <c:numRef>
              <c:f>'test-retest'!$H$3:$H$10</c:f>
              <c:numCache>
                <c:formatCode>0.0</c:formatCode>
                <c:ptCount val="8"/>
                <c:pt idx="0">
                  <c:v>62.6</c:v>
                </c:pt>
                <c:pt idx="1">
                  <c:v>56.9</c:v>
                </c:pt>
                <c:pt idx="2">
                  <c:v>52.1</c:v>
                </c:pt>
                <c:pt idx="3">
                  <c:v>68.8</c:v>
                </c:pt>
                <c:pt idx="4">
                  <c:v>52.4</c:v>
                </c:pt>
                <c:pt idx="5">
                  <c:v>39.9</c:v>
                </c:pt>
                <c:pt idx="6">
                  <c:v>52.5</c:v>
                </c:pt>
                <c:pt idx="7">
                  <c:v>51.3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70-4871-A180-4CDF14A73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521856"/>
        <c:axId val="1658177328"/>
      </c:scatterChart>
      <c:valAx>
        <c:axId val="1668521856"/>
        <c:scaling>
          <c:orientation val="minMax"/>
          <c:min val="3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177328"/>
        <c:crosses val="autoZero"/>
        <c:crossBetween val="midCat"/>
      </c:valAx>
      <c:valAx>
        <c:axId val="1658177328"/>
        <c:scaling>
          <c:orientation val="minMax"/>
          <c:min val="3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852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'test-retest'!$L$3:$L$10</c:f>
              <c:numCache>
                <c:formatCode>0.0</c:formatCode>
                <c:ptCount val="8"/>
                <c:pt idx="0">
                  <c:v>161</c:v>
                </c:pt>
                <c:pt idx="1">
                  <c:v>99</c:v>
                </c:pt>
                <c:pt idx="2">
                  <c:v>248</c:v>
                </c:pt>
                <c:pt idx="3">
                  <c:v>183</c:v>
                </c:pt>
                <c:pt idx="4">
                  <c:v>102</c:v>
                </c:pt>
                <c:pt idx="5">
                  <c:v>43</c:v>
                </c:pt>
                <c:pt idx="6">
                  <c:v>170</c:v>
                </c:pt>
                <c:pt idx="7">
                  <c:v>119</c:v>
                </c:pt>
              </c:numCache>
            </c:numRef>
          </c:xVal>
          <c:yVal>
            <c:numRef>
              <c:f>'test-retest'!$K$3:$K$10</c:f>
              <c:numCache>
                <c:formatCode>0.0</c:formatCode>
                <c:ptCount val="8"/>
                <c:pt idx="0">
                  <c:v>185</c:v>
                </c:pt>
                <c:pt idx="1">
                  <c:v>101</c:v>
                </c:pt>
                <c:pt idx="2">
                  <c:v>309</c:v>
                </c:pt>
                <c:pt idx="3">
                  <c:v>158</c:v>
                </c:pt>
                <c:pt idx="4">
                  <c:v>124</c:v>
                </c:pt>
                <c:pt idx="5">
                  <c:v>51</c:v>
                </c:pt>
                <c:pt idx="6">
                  <c:v>220</c:v>
                </c:pt>
                <c:pt idx="7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46-4923-BB6B-282296580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521856"/>
        <c:axId val="1658177328"/>
      </c:scatterChart>
      <c:valAx>
        <c:axId val="1668521856"/>
        <c:scaling>
          <c:orientation val="minMax"/>
          <c:min val="3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177328"/>
        <c:crosses val="autoZero"/>
        <c:crossBetween val="midCat"/>
      </c:valAx>
      <c:valAx>
        <c:axId val="1658177328"/>
        <c:scaling>
          <c:orientation val="minMax"/>
          <c:min val="3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852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'test-retest'!$O$3:$O$10</c:f>
              <c:numCache>
                <c:formatCode>0.000</c:formatCode>
                <c:ptCount val="8"/>
                <c:pt idx="0">
                  <c:v>2.0597503996065401</c:v>
                </c:pt>
                <c:pt idx="1">
                  <c:v>1.3429259279995522</c:v>
                </c:pt>
                <c:pt idx="2">
                  <c:v>4.8910947814173626</c:v>
                </c:pt>
                <c:pt idx="3">
                  <c:v>1.7042355998267649</c:v>
                </c:pt>
                <c:pt idx="4">
                  <c:v>1.3999672008246651</c:v>
                </c:pt>
                <c:pt idx="5">
                  <c:v>1.0911732081911263</c:v>
                </c:pt>
                <c:pt idx="6">
                  <c:v>2.1233564559356775</c:v>
                </c:pt>
                <c:pt idx="7">
                  <c:v>2.3209632557458639</c:v>
                </c:pt>
              </c:numCache>
            </c:numRef>
          </c:xVal>
          <c:yVal>
            <c:numRef>
              <c:f>'test-retest'!$N$3:$N$10</c:f>
              <c:numCache>
                <c:formatCode>0.000</c:formatCode>
                <c:ptCount val="8"/>
                <c:pt idx="0">
                  <c:v>2.15592846528495</c:v>
                </c:pt>
                <c:pt idx="1">
                  <c:v>1.25295478645124</c:v>
                </c:pt>
                <c:pt idx="2">
                  <c:v>4.5987426895123598</c:v>
                </c:pt>
                <c:pt idx="3">
                  <c:v>1.9585647846921299</c:v>
                </c:pt>
                <c:pt idx="4">
                  <c:v>1.2985463128469199</c:v>
                </c:pt>
                <c:pt idx="5">
                  <c:v>1.4985674982349799</c:v>
                </c:pt>
                <c:pt idx="6">
                  <c:v>2.1998564781236398</c:v>
                </c:pt>
                <c:pt idx="7">
                  <c:v>2.12589486625845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88-459B-ACB0-F3E06B2FD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8521856"/>
        <c:axId val="1658177328"/>
      </c:scatterChart>
      <c:valAx>
        <c:axId val="166852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177328"/>
        <c:crosses val="autoZero"/>
        <c:crossBetween val="midCat"/>
      </c:valAx>
      <c:valAx>
        <c:axId val="1658177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852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07824896837564"/>
          <c:y val="4.5322222222222243E-2"/>
          <c:w val="0.80157096396173111"/>
          <c:h val="0.78749325396825409"/>
        </c:manualLayout>
      </c:layout>
      <c:lineChart>
        <c:grouping val="standard"/>
        <c:varyColors val="0"/>
        <c:ser>
          <c:idx val="1"/>
          <c:order val="0"/>
          <c:tx>
            <c:v>Bout 1</c:v>
          </c:tx>
          <c:spPr>
            <a:ln w="127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data'!$D$51:$K$51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6.4686745164678054</c:v>
                  </c:pt>
                  <c:pt idx="2">
                    <c:v>6.0357010777539344</c:v>
                  </c:pt>
                  <c:pt idx="3">
                    <c:v>7.3217089449799886</c:v>
                  </c:pt>
                  <c:pt idx="4">
                    <c:v>9.3336588484902308</c:v>
                  </c:pt>
                  <c:pt idx="5">
                    <c:v>8.7052426732400736</c:v>
                  </c:pt>
                  <c:pt idx="6">
                    <c:v>6.4031242374328485</c:v>
                  </c:pt>
                  <c:pt idx="7">
                    <c:v>5.104953170696084</c:v>
                  </c:pt>
                </c:numCache>
              </c:numRef>
            </c:plus>
            <c:minus>
              <c:numRef>
                <c:f>'row data'!$D$51:$K$51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6.4686745164678054</c:v>
                  </c:pt>
                  <c:pt idx="2">
                    <c:v>6.0357010777539344</c:v>
                  </c:pt>
                  <c:pt idx="3">
                    <c:v>7.3217089449799886</c:v>
                  </c:pt>
                  <c:pt idx="4">
                    <c:v>9.3336588484902308</c:v>
                  </c:pt>
                  <c:pt idx="5">
                    <c:v>8.7052426732400736</c:v>
                  </c:pt>
                  <c:pt idx="6">
                    <c:v>6.4031242374328485</c:v>
                  </c:pt>
                  <c:pt idx="7">
                    <c:v>5.104953170696084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'row data'!$D$41:$K$41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data'!$D$50:$K$50</c:f>
              <c:numCache>
                <c:formatCode>General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47.75</c:v>
                </c:pt>
                <c:pt idx="3">
                  <c:v>51.125</c:v>
                </c:pt>
                <c:pt idx="4">
                  <c:v>46.25</c:v>
                </c:pt>
                <c:pt idx="5">
                  <c:v>35</c:v>
                </c:pt>
                <c:pt idx="6">
                  <c:v>19</c:v>
                </c:pt>
                <c:pt idx="7">
                  <c:v>10.375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5-4451-B383-67A14B1F9C8F}"/>
            </c:ext>
          </c:extLst>
        </c:ser>
        <c:ser>
          <c:idx val="0"/>
          <c:order val="1"/>
          <c:tx>
            <c:v>Bout 2</c:v>
          </c:tx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data'!$N$51:$U$51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2.9338408060083965</c:v>
                  </c:pt>
                  <c:pt idx="2">
                    <c:v>5.3544301167351129</c:v>
                  </c:pt>
                  <c:pt idx="3">
                    <c:v>3.8382837147610647</c:v>
                  </c:pt>
                  <c:pt idx="4">
                    <c:v>1.5885331283923543</c:v>
                  </c:pt>
                  <c:pt idx="5">
                    <c:v>1.2303137303143454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'row data'!$N$51:$U$51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2.9338408060083965</c:v>
                  </c:pt>
                  <c:pt idx="2">
                    <c:v>5.3544301167351129</c:v>
                  </c:pt>
                  <c:pt idx="3">
                    <c:v>3.8382837147610647</c:v>
                  </c:pt>
                  <c:pt idx="4">
                    <c:v>1.5885331283923543</c:v>
                  </c:pt>
                  <c:pt idx="5">
                    <c:v>1.2303137303143454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data'!$D$41:$K$41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data'!$N$50:$U$50</c:f>
              <c:numCache>
                <c:formatCode>General</c:formatCode>
                <c:ptCount val="8"/>
                <c:pt idx="0">
                  <c:v>0</c:v>
                </c:pt>
                <c:pt idx="1">
                  <c:v>6.125</c:v>
                </c:pt>
                <c:pt idx="2">
                  <c:v>11.875</c:v>
                </c:pt>
                <c:pt idx="3">
                  <c:v>12.125</c:v>
                </c:pt>
                <c:pt idx="4">
                  <c:v>4.75</c:v>
                </c:pt>
                <c:pt idx="5">
                  <c:v>1.875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5-4451-B383-67A14B1F9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09608"/>
        <c:axId val="445410264"/>
      </c:lineChart>
      <c:catAx>
        <c:axId val="445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</a:t>
                </a:r>
                <a:r>
                  <a:rPr lang="ja-JP"/>
                  <a:t>（</a:t>
                </a:r>
                <a:r>
                  <a:rPr lang="en-US"/>
                  <a:t>h</a:t>
                </a:r>
                <a:r>
                  <a:rPr lang="ja-JP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10264"/>
        <c:crosses val="autoZero"/>
        <c:auto val="1"/>
        <c:lblAlgn val="ctr"/>
        <c:lblOffset val="100"/>
        <c:noMultiLvlLbl val="1"/>
      </c:catAx>
      <c:valAx>
        <c:axId val="44541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Muscle Soreness</a:t>
                </a:r>
                <a:r>
                  <a:rPr lang="en-US" baseline="0"/>
                  <a:t> (</a:t>
                </a:r>
                <a:r>
                  <a:rPr lang="en-US"/>
                  <a:t>mm)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9.9036111111111113E-3"/>
              <c:y val="0.1678138888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26780262571387"/>
          <c:y val="1.9405729364043406E-3"/>
          <c:w val="0.29173219737428618"/>
          <c:h val="0.17098816309054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29895833333337"/>
          <c:y val="2.2159027777777777E-2"/>
          <c:w val="0.78444375"/>
          <c:h val="0.82273314630297389"/>
        </c:manualLayout>
      </c:layout>
      <c:barChart>
        <c:barDir val="col"/>
        <c:grouping val="clustered"/>
        <c:varyColors val="0"/>
        <c:ser>
          <c:idx val="0"/>
          <c:order val="0"/>
          <c:tx>
            <c:v>Bout1</c:v>
          </c:tx>
          <c:spPr>
            <a:solidFill>
              <a:schemeClr val="dk1"/>
            </a:solidFill>
            <a:ln w="12700" cap="flat" cmpd="sng" algn="ctr">
              <a:solidFill>
                <a:schemeClr val="dk1">
                  <a:shade val="50000"/>
                </a:schemeClr>
              </a:solidFill>
              <a:prstDash val="solid"/>
              <a:miter lim="800000"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'row data'!$D$88:$F$88</c:f>
                <c:numCache>
                  <c:formatCode>General</c:formatCode>
                  <c:ptCount val="3"/>
                  <c:pt idx="0">
                    <c:v>69.564915726248287</c:v>
                  </c:pt>
                  <c:pt idx="1">
                    <c:v>73.783186389244293</c:v>
                  </c:pt>
                  <c:pt idx="2">
                    <c:v>84.927306231564856</c:v>
                  </c:pt>
                </c:numCache>
              </c:numRef>
            </c:plus>
            <c:minus>
              <c:numRef>
                <c:f>'row data'!$D$88:$F$88</c:f>
                <c:numCache>
                  <c:formatCode>General</c:formatCode>
                  <c:ptCount val="3"/>
                  <c:pt idx="0">
                    <c:v>69.564915726248287</c:v>
                  </c:pt>
                  <c:pt idx="1">
                    <c:v>73.783186389244293</c:v>
                  </c:pt>
                  <c:pt idx="2">
                    <c:v>84.927306231564856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'[1]ECC Responder'!$C$55:$E$55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'row data'!$D$87:$F$87</c:f>
              <c:numCache>
                <c:formatCode>0.0</c:formatCode>
                <c:ptCount val="3"/>
                <c:pt idx="0">
                  <c:v>508.34999999999997</c:v>
                </c:pt>
                <c:pt idx="1">
                  <c:v>426.41250000000002</c:v>
                </c:pt>
                <c:pt idx="2">
                  <c:v>392.46250000000003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6-420F-8243-3B216704AC88}"/>
            </c:ext>
          </c:extLst>
        </c:ser>
        <c:ser>
          <c:idx val="1"/>
          <c:order val="1"/>
          <c:tx>
            <c:v>Bout2</c:v>
          </c:tx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'row data'!$D$98:$F$98</c:f>
                <c:numCache>
                  <c:formatCode>General</c:formatCode>
                  <c:ptCount val="3"/>
                  <c:pt idx="0">
                    <c:v>115.56692257627192</c:v>
                  </c:pt>
                  <c:pt idx="1">
                    <c:v>116.01397275759506</c:v>
                  </c:pt>
                  <c:pt idx="2">
                    <c:v>124.02579368824878</c:v>
                  </c:pt>
                </c:numCache>
              </c:numRef>
            </c:plus>
            <c:minus>
              <c:numRef>
                <c:f>'row data'!$D$98:$F$98</c:f>
                <c:numCache>
                  <c:formatCode>General</c:formatCode>
                  <c:ptCount val="3"/>
                  <c:pt idx="0">
                    <c:v>115.56692257627192</c:v>
                  </c:pt>
                  <c:pt idx="1">
                    <c:v>116.01397275759506</c:v>
                  </c:pt>
                  <c:pt idx="2">
                    <c:v>124.02579368824878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'[1]ECC Responder'!$C$55:$E$55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'row data'!$D$97:$F$97</c:f>
              <c:numCache>
                <c:formatCode>0.0</c:formatCode>
                <c:ptCount val="3"/>
                <c:pt idx="0">
                  <c:v>437.38749999999999</c:v>
                </c:pt>
                <c:pt idx="1">
                  <c:v>384.875</c:v>
                </c:pt>
                <c:pt idx="2">
                  <c:v>335.44999999999993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6-420F-8243-3B216704A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36400"/>
        <c:axId val="513037056"/>
      </c:barChart>
      <c:catAx>
        <c:axId val="51303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Set 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513037056"/>
        <c:crossesAt val="0"/>
        <c:auto val="1"/>
        <c:lblAlgn val="ctr"/>
        <c:lblOffset val="100"/>
        <c:noMultiLvlLbl val="0"/>
      </c:catAx>
      <c:valAx>
        <c:axId val="513037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Total vorume</a:t>
                </a:r>
                <a:r>
                  <a:rPr lang="ja-JP"/>
                  <a:t>（</a:t>
                </a:r>
                <a:r>
                  <a:rPr lang="en-US"/>
                  <a:t>J</a:t>
                </a:r>
                <a:r>
                  <a:rPr lang="ja-JP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51303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44577992577694"/>
          <c:y val="3.753472222222221E-3"/>
          <c:w val="0.18355422007422306"/>
          <c:h val="0.16617844373461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29895833333337"/>
          <c:y val="2.2159027777777777E-2"/>
          <c:w val="0.78444375"/>
          <c:h val="0.85904027777777781"/>
        </c:manualLayout>
      </c:layout>
      <c:lineChart>
        <c:grouping val="standard"/>
        <c:varyColors val="0"/>
        <c:ser>
          <c:idx val="0"/>
          <c:order val="0"/>
          <c:tx>
            <c:v>Bout1</c:v>
          </c:tx>
          <c:spPr>
            <a:ln w="1270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data'!$P$88:$R$88</c:f>
                <c:numCache>
                  <c:formatCode>General</c:formatCode>
                  <c:ptCount val="3"/>
                  <c:pt idx="0">
                    <c:v>10.046361281578505</c:v>
                  </c:pt>
                  <c:pt idx="1">
                    <c:v>8.5813751811699266</c:v>
                  </c:pt>
                  <c:pt idx="2">
                    <c:v>9.3859519362715389</c:v>
                  </c:pt>
                </c:numCache>
              </c:numRef>
            </c:plus>
            <c:minus>
              <c:numRef>
                <c:f>'row data'!$P$88:$R$88</c:f>
                <c:numCache>
                  <c:formatCode>General</c:formatCode>
                  <c:ptCount val="3"/>
                  <c:pt idx="0">
                    <c:v>10.046361281578505</c:v>
                  </c:pt>
                  <c:pt idx="1">
                    <c:v>8.5813751811699266</c:v>
                  </c:pt>
                  <c:pt idx="2">
                    <c:v>9.3859519362715389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'[1]ECC Responder'!$C$55:$E$55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'row data'!$P$87:$R$87</c:f>
              <c:numCache>
                <c:formatCode>0.0</c:formatCode>
                <c:ptCount val="3"/>
                <c:pt idx="0">
                  <c:v>55.524999999999999</c:v>
                </c:pt>
                <c:pt idx="1">
                  <c:v>45.150000000000013</c:v>
                </c:pt>
                <c:pt idx="2">
                  <c:v>41.487500000000004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E-464F-A4A2-73E96A8197ED}"/>
            </c:ext>
          </c:extLst>
        </c:ser>
        <c:ser>
          <c:idx val="1"/>
          <c:order val="1"/>
          <c:tx>
            <c:v>Bout2</c:v>
          </c:tx>
          <c:spPr>
            <a:ln w="12700" cap="flat" cmpd="sng" algn="ctr">
              <a:solidFill>
                <a:sysClr val="windowText" lastClr="000000"/>
              </a:solidFill>
              <a:prstDash val="dash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dash"/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Ref>
                <c:f>'row data'!$P$98:$R$98</c:f>
                <c:numCache>
                  <c:formatCode>General</c:formatCode>
                  <c:ptCount val="3"/>
                  <c:pt idx="0">
                    <c:v>17.4687175759985</c:v>
                  </c:pt>
                  <c:pt idx="1">
                    <c:v>14.830158251010031</c:v>
                  </c:pt>
                  <c:pt idx="2">
                    <c:v>12.661531305493824</c:v>
                  </c:pt>
                </c:numCache>
              </c:numRef>
            </c:plus>
            <c:minus>
              <c:numRef>
                <c:f>'row data'!$P$98:$R$98</c:f>
                <c:numCache>
                  <c:formatCode>General</c:formatCode>
                  <c:ptCount val="3"/>
                  <c:pt idx="0">
                    <c:v>17.4687175759985</c:v>
                  </c:pt>
                  <c:pt idx="1">
                    <c:v>14.830158251010031</c:v>
                  </c:pt>
                  <c:pt idx="2">
                    <c:v>12.661531305493824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numRef>
              <c:f>'[1]ECC Responder'!$C$55:$E$55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'row data'!$P$97:$R$97</c:f>
              <c:numCache>
                <c:formatCode>0.0</c:formatCode>
                <c:ptCount val="3"/>
                <c:pt idx="0">
                  <c:v>50.812500000000007</c:v>
                </c:pt>
                <c:pt idx="1">
                  <c:v>44.912499999999994</c:v>
                </c:pt>
                <c:pt idx="2">
                  <c:v>40.424999999999997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E-464F-A4A2-73E96A819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036400"/>
        <c:axId val="513037056"/>
      </c:lineChart>
      <c:catAx>
        <c:axId val="51303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Set 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037056"/>
        <c:crossesAt val="0"/>
        <c:auto val="1"/>
        <c:lblAlgn val="ctr"/>
        <c:lblOffset val="100"/>
        <c:noMultiLvlLbl val="0"/>
      </c:catAx>
      <c:valAx>
        <c:axId val="513037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peak torque</a:t>
                </a:r>
                <a:r>
                  <a:rPr lang="ja-JP"/>
                  <a:t>（</a:t>
                </a:r>
                <a:r>
                  <a:rPr lang="en-US"/>
                  <a:t>N</a:t>
                </a:r>
                <a:r>
                  <a:rPr lang="ja-JP"/>
                  <a:t>･</a:t>
                </a:r>
                <a:r>
                  <a:rPr lang="en-US"/>
                  <a:t>m</a:t>
                </a:r>
                <a:r>
                  <a:rPr lang="ja-JP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03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40774201339706"/>
          <c:y val="3.7536307014400835E-3"/>
          <c:w val="0.29468656223110834"/>
          <c:h val="0.1796663566435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88611111111107"/>
          <c:y val="3.5185203591754949E-2"/>
          <c:w val="0.74029201388888888"/>
          <c:h val="0.78028828664065142"/>
        </c:manualLayout>
      </c:layout>
      <c:lineChart>
        <c:grouping val="standard"/>
        <c:varyColors val="0"/>
        <c:ser>
          <c:idx val="1"/>
          <c:order val="0"/>
          <c:tx>
            <c:v>Bout 1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minus"/>
            <c:errValType val="cust"/>
            <c:noEndCap val="0"/>
            <c:plus>
              <c:numRef>
                <c:f>'row data'!$D$15:$K$15</c:f>
                <c:numCache>
                  <c:formatCode>General</c:formatCode>
                  <c:ptCount val="8"/>
                  <c:pt idx="0">
                    <c:v>2.9126797154853823</c:v>
                  </c:pt>
                  <c:pt idx="1">
                    <c:v>2.840447808004928</c:v>
                  </c:pt>
                  <c:pt idx="2">
                    <c:v>2.2438547590446873</c:v>
                  </c:pt>
                  <c:pt idx="3">
                    <c:v>2.5905172248389903</c:v>
                  </c:pt>
                  <c:pt idx="4">
                    <c:v>3.3695487225665666</c:v>
                  </c:pt>
                  <c:pt idx="5">
                    <c:v>2.9297007833032191</c:v>
                  </c:pt>
                  <c:pt idx="6">
                    <c:v>2.4405080397711241</c:v>
                  </c:pt>
                  <c:pt idx="7">
                    <c:v>2.9412177271922593</c:v>
                  </c:pt>
                </c:numCache>
              </c:numRef>
            </c:plus>
            <c:minus>
              <c:numRef>
                <c:f>'row data'!$D$15:$K$15</c:f>
                <c:numCache>
                  <c:formatCode>General</c:formatCode>
                  <c:ptCount val="8"/>
                  <c:pt idx="0">
                    <c:v>2.9126797154853823</c:v>
                  </c:pt>
                  <c:pt idx="1">
                    <c:v>2.840447808004928</c:v>
                  </c:pt>
                  <c:pt idx="2">
                    <c:v>2.2438547590446873</c:v>
                  </c:pt>
                  <c:pt idx="3">
                    <c:v>2.5905172248389903</c:v>
                  </c:pt>
                  <c:pt idx="4">
                    <c:v>3.3695487225665666</c:v>
                  </c:pt>
                  <c:pt idx="5">
                    <c:v>2.9297007833032191</c:v>
                  </c:pt>
                  <c:pt idx="6">
                    <c:v>2.4405080397711241</c:v>
                  </c:pt>
                  <c:pt idx="7">
                    <c:v>2.9412177271922593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data'!$N$5:$U$5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data'!$D$26:$K$26</c:f>
              <c:numCache>
                <c:formatCode>General</c:formatCode>
                <c:ptCount val="8"/>
                <c:pt idx="0">
                  <c:v>0</c:v>
                </c:pt>
                <c:pt idx="1">
                  <c:v>-16.115000000000002</c:v>
                </c:pt>
                <c:pt idx="2">
                  <c:v>-13.288750000000002</c:v>
                </c:pt>
                <c:pt idx="3">
                  <c:v>-13.583750000000006</c:v>
                </c:pt>
                <c:pt idx="4">
                  <c:v>-14.8925</c:v>
                </c:pt>
                <c:pt idx="5">
                  <c:v>-13.678749999999999</c:v>
                </c:pt>
                <c:pt idx="6">
                  <c:v>-9.1537499999999987</c:v>
                </c:pt>
                <c:pt idx="7">
                  <c:v>-6.4175000000000022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7-428B-A2CC-0A6ACFD7C8FC}"/>
            </c:ext>
          </c:extLst>
        </c:ser>
        <c:ser>
          <c:idx val="0"/>
          <c:order val="1"/>
          <c:tx>
            <c:v>Bout 2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'row data'!$N$15:$U$15</c:f>
                <c:numCache>
                  <c:formatCode>General</c:formatCode>
                  <c:ptCount val="8"/>
                  <c:pt idx="0">
                    <c:v>2.1889966308790885</c:v>
                  </c:pt>
                  <c:pt idx="1">
                    <c:v>1.7518434486991123</c:v>
                  </c:pt>
                  <c:pt idx="2">
                    <c:v>2.969512665194411</c:v>
                  </c:pt>
                  <c:pt idx="3">
                    <c:v>2.5291777011016845</c:v>
                  </c:pt>
                  <c:pt idx="4">
                    <c:v>3.0611266053121673</c:v>
                  </c:pt>
                  <c:pt idx="5">
                    <c:v>2.5666318822047707</c:v>
                  </c:pt>
                  <c:pt idx="6">
                    <c:v>2.3333107095257364</c:v>
                  </c:pt>
                  <c:pt idx="7">
                    <c:v>2.337230557665952</c:v>
                  </c:pt>
                </c:numCache>
              </c:numRef>
            </c:plus>
            <c:minus>
              <c:numRef>
                <c:f>'row data'!$N$15:$U$15</c:f>
                <c:numCache>
                  <c:formatCode>General</c:formatCode>
                  <c:ptCount val="8"/>
                  <c:pt idx="0">
                    <c:v>2.1889966308790885</c:v>
                  </c:pt>
                  <c:pt idx="1">
                    <c:v>1.7518434486991123</c:v>
                  </c:pt>
                  <c:pt idx="2">
                    <c:v>2.969512665194411</c:v>
                  </c:pt>
                  <c:pt idx="3">
                    <c:v>2.5291777011016845</c:v>
                  </c:pt>
                  <c:pt idx="4">
                    <c:v>3.0611266053121673</c:v>
                  </c:pt>
                  <c:pt idx="5">
                    <c:v>2.5666318822047707</c:v>
                  </c:pt>
                  <c:pt idx="6">
                    <c:v>2.3333107095257364</c:v>
                  </c:pt>
                  <c:pt idx="7">
                    <c:v>2.337230557665952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'row data'!$N$5:$U$5</c:f>
              <c:strCache>
                <c:ptCount val="8"/>
                <c:pt idx="0">
                  <c:v>pre</c:v>
                </c:pt>
                <c:pt idx="1">
                  <c:v>post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  <c:pt idx="6">
                  <c:v>120</c:v>
                </c:pt>
                <c:pt idx="7">
                  <c:v>144</c:v>
                </c:pt>
              </c:strCache>
            </c:strRef>
          </c:cat>
          <c:val>
            <c:numRef>
              <c:f>'row data'!$N$26:$U$26</c:f>
              <c:numCache>
                <c:formatCode>General</c:formatCode>
                <c:ptCount val="8"/>
                <c:pt idx="0">
                  <c:v>0</c:v>
                </c:pt>
                <c:pt idx="1">
                  <c:v>-10.352499999999994</c:v>
                </c:pt>
                <c:pt idx="2">
                  <c:v>-5.1724999999999994</c:v>
                </c:pt>
                <c:pt idx="3">
                  <c:v>-3.3775000000000031</c:v>
                </c:pt>
                <c:pt idx="4">
                  <c:v>-1.9674999999999994</c:v>
                </c:pt>
                <c:pt idx="5">
                  <c:v>-1.8425000000000011</c:v>
                </c:pt>
                <c:pt idx="6">
                  <c:v>-1.3212499999999991</c:v>
                </c:pt>
                <c:pt idx="7">
                  <c:v>-1.4362499999999976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7-428B-A2CC-0A6ACFD7C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409608"/>
        <c:axId val="445410264"/>
      </c:lineChart>
      <c:catAx>
        <c:axId val="445409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10264"/>
        <c:crossesAt val="-25"/>
        <c:auto val="1"/>
        <c:lblAlgn val="ctr"/>
        <c:lblOffset val="100"/>
        <c:noMultiLvlLbl val="1"/>
      </c:catAx>
      <c:valAx>
        <c:axId val="445410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Change in ROM  (degrees)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3494383527867318E-3"/>
              <c:y val="0.15140393434300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44540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05069444444456"/>
          <c:y val="0.59682142857142861"/>
          <c:w val="0.29754062500000006"/>
          <c:h val="0.17681342077484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6</xdr:col>
      <xdr:colOff>788895</xdr:colOff>
      <xdr:row>20</xdr:row>
      <xdr:rowOff>210671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E27B88A-66C8-4879-A4E4-C52967BE5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788894</xdr:colOff>
      <xdr:row>20</xdr:row>
      <xdr:rowOff>210671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E594F15-0065-4036-BDDC-AF7A8750D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9</xdr:col>
      <xdr:colOff>788895</xdr:colOff>
      <xdr:row>20</xdr:row>
      <xdr:rowOff>210671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18461FD-0DB7-4BF3-8E89-C8A11AA4E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588869</xdr:colOff>
      <xdr:row>20</xdr:row>
      <xdr:rowOff>210671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5446735-F856-4A61-BD39-F2714A4AE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11</xdr:row>
      <xdr:rowOff>0</xdr:rowOff>
    </xdr:from>
    <xdr:to>
      <xdr:col>15</xdr:col>
      <xdr:colOff>788894</xdr:colOff>
      <xdr:row>20</xdr:row>
      <xdr:rowOff>210671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7889EEA-3830-4CBB-8A18-3C378F267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2929</xdr:rowOff>
    </xdr:from>
    <xdr:to>
      <xdr:col>0</xdr:col>
      <xdr:colOff>155402</xdr:colOff>
      <xdr:row>4</xdr:row>
      <xdr:rowOff>48182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D9C8B8B-ACC0-48B3-BC14-8BB0A1D61A87}"/>
            </a:ext>
          </a:extLst>
        </xdr:cNvPr>
        <xdr:cNvGrpSpPr/>
      </xdr:nvGrpSpPr>
      <xdr:grpSpPr>
        <a:xfrm>
          <a:off x="0" y="832164"/>
          <a:ext cx="155402" cy="45253"/>
          <a:chOff x="-5801138" y="17107299"/>
          <a:chExt cx="1669363" cy="430728"/>
        </a:xfrm>
      </xdr:grpSpPr>
      <xdr:graphicFrame macro="">
        <xdr:nvGraphicFramePr>
          <xdr:cNvPr id="5" name="グラフ 4">
            <a:extLst>
              <a:ext uri="{FF2B5EF4-FFF2-40B4-BE49-F238E27FC236}">
                <a16:creationId xmlns:a16="http://schemas.microsoft.com/office/drawing/2014/main" id="{34C7AAA9-D25E-460A-9DD0-467360B3A46F}"/>
              </a:ext>
            </a:extLst>
          </xdr:cNvPr>
          <xdr:cNvGraphicFramePr>
            <a:graphicFrameLocks/>
          </xdr:cNvGraphicFramePr>
        </xdr:nvGraphicFramePr>
        <xdr:xfrm>
          <a:off x="-4551688" y="17285385"/>
          <a:ext cx="419913" cy="2526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7">
            <a:extLst>
              <a:ext uri="{FF2B5EF4-FFF2-40B4-BE49-F238E27FC236}">
                <a16:creationId xmlns:a16="http://schemas.microsoft.com/office/drawing/2014/main" id="{FF7698CF-1C0C-4D5A-955B-1280FC34B671}"/>
              </a:ext>
            </a:extLst>
          </xdr:cNvPr>
          <xdr:cNvSpPr txBox="1"/>
        </xdr:nvSpPr>
        <xdr:spPr>
          <a:xfrm>
            <a:off x="-5801138" y="17107299"/>
            <a:ext cx="49264" cy="2555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7</xdr:col>
      <xdr:colOff>293415</xdr:colOff>
      <xdr:row>85</xdr:row>
      <xdr:rowOff>95250</xdr:rowOff>
    </xdr:from>
    <xdr:to>
      <xdr:col>11</xdr:col>
      <xdr:colOff>638993</xdr:colOff>
      <xdr:row>97</xdr:row>
      <xdr:rowOff>4105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EA7E86-0C94-41A8-B1CE-8EE4F1545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269097</xdr:colOff>
      <xdr:row>85</xdr:row>
      <xdr:rowOff>118688</xdr:rowOff>
    </xdr:from>
    <xdr:to>
      <xdr:col>22</xdr:col>
      <xdr:colOff>481325</xdr:colOff>
      <xdr:row>97</xdr:row>
      <xdr:rowOff>15096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2C06263-929A-440C-B46D-6C2C635AD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15</xdr:row>
      <xdr:rowOff>126820</xdr:rowOff>
    </xdr:from>
    <xdr:to>
      <xdr:col>24</xdr:col>
      <xdr:colOff>553895</xdr:colOff>
      <xdr:row>27</xdr:row>
      <xdr:rowOff>93057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A29F446D-80E6-40EC-ACCA-37EF6D258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67312</xdr:colOff>
      <xdr:row>15</xdr:row>
      <xdr:rowOff>163993</xdr:rowOff>
    </xdr:from>
    <xdr:to>
      <xdr:col>50</xdr:col>
      <xdr:colOff>621207</xdr:colOff>
      <xdr:row>27</xdr:row>
      <xdr:rowOff>126698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4A586832-1D9B-42A9-B2BD-B8AD0DF16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227072</xdr:colOff>
      <xdr:row>96</xdr:row>
      <xdr:rowOff>112051</xdr:rowOff>
    </xdr:from>
    <xdr:to>
      <xdr:col>23</xdr:col>
      <xdr:colOff>411790</xdr:colOff>
      <xdr:row>96</xdr:row>
      <xdr:rowOff>206147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A033422-3C08-40C4-82C0-B4F513286569}"/>
            </a:ext>
          </a:extLst>
        </xdr:cNvPr>
        <xdr:cNvSpPr/>
      </xdr:nvSpPr>
      <xdr:spPr>
        <a:xfrm>
          <a:off x="15474692" y="37602451"/>
          <a:ext cx="184718" cy="9409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ja-JP"/>
        </a:p>
      </xdr:txBody>
    </xdr:sp>
    <xdr:clientData/>
  </xdr:twoCellAnchor>
  <xdr:twoCellAnchor>
    <xdr:from>
      <xdr:col>34</xdr:col>
      <xdr:colOff>194897</xdr:colOff>
      <xdr:row>78</xdr:row>
      <xdr:rowOff>107492</xdr:rowOff>
    </xdr:from>
    <xdr:to>
      <xdr:col>39</xdr:col>
      <xdr:colOff>272103</xdr:colOff>
      <xdr:row>90</xdr:row>
      <xdr:rowOff>163149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F8C738AC-2B4A-45E5-855E-9369DABD0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51</xdr:row>
      <xdr:rowOff>166885</xdr:rowOff>
    </xdr:from>
    <xdr:to>
      <xdr:col>25</xdr:col>
      <xdr:colOff>16566</xdr:colOff>
      <xdr:row>63</xdr:row>
      <xdr:rowOff>127526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D92BC78F-7155-4E79-96D3-B4BC69EDB62D}"/>
            </a:ext>
          </a:extLst>
        </xdr:cNvPr>
        <xdr:cNvGrpSpPr/>
      </xdr:nvGrpSpPr>
      <xdr:grpSpPr>
        <a:xfrm>
          <a:off x="11631706" y="10106503"/>
          <a:ext cx="3019742" cy="2280258"/>
          <a:chOff x="543339" y="27030494"/>
          <a:chExt cx="3008244" cy="2418525"/>
        </a:xfrm>
      </xdr:grpSpPr>
      <xdr:graphicFrame macro="">
        <xdr:nvGraphicFramePr>
          <xdr:cNvPr id="33" name="グラフ 32">
            <a:extLst>
              <a:ext uri="{FF2B5EF4-FFF2-40B4-BE49-F238E27FC236}">
                <a16:creationId xmlns:a16="http://schemas.microsoft.com/office/drawing/2014/main" id="{DE12235C-E2B6-4915-A18D-0D02FAF08EBE}"/>
              </a:ext>
            </a:extLst>
          </xdr:cNvPr>
          <xdr:cNvGraphicFramePr>
            <a:graphicFrameLocks/>
          </xdr:cNvGraphicFramePr>
        </xdr:nvGraphicFramePr>
        <xdr:xfrm>
          <a:off x="543339" y="27030494"/>
          <a:ext cx="3008244" cy="2418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34" name="テキスト ボックス 1">
            <a:extLst>
              <a:ext uri="{FF2B5EF4-FFF2-40B4-BE49-F238E27FC236}">
                <a16:creationId xmlns:a16="http://schemas.microsoft.com/office/drawing/2014/main" id="{8D160E6D-D506-4A5C-956A-813747DEB17C}"/>
              </a:ext>
            </a:extLst>
          </xdr:cNvPr>
          <xdr:cNvSpPr txBox="1"/>
        </xdr:nvSpPr>
        <xdr:spPr>
          <a:xfrm>
            <a:off x="2393818" y="27811833"/>
            <a:ext cx="173499" cy="21583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100">
                <a:latin typeface="Times New Roman" panose="02020603050405020304" pitchFamily="18" charset="0"/>
                <a:cs typeface="Times New Roman" panose="02020603050405020304" pitchFamily="18" charset="0"/>
              </a:rPr>
              <a:t>*</a:t>
            </a:r>
            <a:endParaRPr lang="ja-JP" altLang="en-US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テキスト ボックス 1">
            <a:extLst>
              <a:ext uri="{FF2B5EF4-FFF2-40B4-BE49-F238E27FC236}">
                <a16:creationId xmlns:a16="http://schemas.microsoft.com/office/drawing/2014/main" id="{FCB36539-0654-47BF-90E9-D38008E907FB}"/>
              </a:ext>
            </a:extLst>
          </xdr:cNvPr>
          <xdr:cNvSpPr txBox="1"/>
        </xdr:nvSpPr>
        <xdr:spPr>
          <a:xfrm>
            <a:off x="2698629" y="27114760"/>
            <a:ext cx="173499" cy="21583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100">
                <a:latin typeface="Times New Roman" panose="02020603050405020304" pitchFamily="18" charset="0"/>
                <a:cs typeface="Times New Roman" panose="02020603050405020304" pitchFamily="18" charset="0"/>
              </a:rPr>
              <a:t>*</a:t>
            </a:r>
            <a:endParaRPr lang="ja-JP" altLang="en-US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テキスト ボックス 1">
            <a:extLst>
              <a:ext uri="{FF2B5EF4-FFF2-40B4-BE49-F238E27FC236}">
                <a16:creationId xmlns:a16="http://schemas.microsoft.com/office/drawing/2014/main" id="{F99726D8-48BB-4CEC-A02E-CEABA24B74CA}"/>
              </a:ext>
            </a:extLst>
          </xdr:cNvPr>
          <xdr:cNvSpPr txBox="1"/>
        </xdr:nvSpPr>
        <xdr:spPr>
          <a:xfrm>
            <a:off x="2991925" y="27571763"/>
            <a:ext cx="173499" cy="21583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100">
                <a:latin typeface="Times New Roman" panose="02020603050405020304" pitchFamily="18" charset="0"/>
                <a:cs typeface="Times New Roman" panose="02020603050405020304" pitchFamily="18" charset="0"/>
              </a:rPr>
              <a:t>*</a:t>
            </a:r>
            <a:endParaRPr lang="ja-JP" altLang="en-US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テキスト ボックス 1">
            <a:extLst>
              <a:ext uri="{FF2B5EF4-FFF2-40B4-BE49-F238E27FC236}">
                <a16:creationId xmlns:a16="http://schemas.microsoft.com/office/drawing/2014/main" id="{8B354A76-F56C-4864-8EBF-8AD85AE9C813}"/>
              </a:ext>
            </a:extLst>
          </xdr:cNvPr>
          <xdr:cNvSpPr txBox="1"/>
        </xdr:nvSpPr>
        <xdr:spPr>
          <a:xfrm>
            <a:off x="3290110" y="27944184"/>
            <a:ext cx="173499" cy="21583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100">
                <a:latin typeface="Times New Roman" panose="02020603050405020304" pitchFamily="18" charset="0"/>
                <a:cs typeface="Times New Roman" panose="02020603050405020304" pitchFamily="18" charset="0"/>
              </a:rPr>
              <a:t>*</a:t>
            </a:r>
            <a:endParaRPr lang="ja-JP" altLang="en-US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47</xdr:col>
      <xdr:colOff>0</xdr:colOff>
      <xdr:row>51</xdr:row>
      <xdr:rowOff>170706</xdr:rowOff>
    </xdr:from>
    <xdr:to>
      <xdr:col>51</xdr:col>
      <xdr:colOff>388260</xdr:colOff>
      <xdr:row>64</xdr:row>
      <xdr:rowOff>17276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50894C9F-FF5B-4BE1-935E-591EAD730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47</xdr:col>
      <xdr:colOff>0</xdr:colOff>
      <xdr:row>39</xdr:row>
      <xdr:rowOff>30540</xdr:rowOff>
    </xdr:from>
    <xdr:to>
      <xdr:col>51</xdr:col>
      <xdr:colOff>167574</xdr:colOff>
      <xdr:row>51</xdr:row>
      <xdr:rowOff>27735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6D890459-2176-42AE-B1E3-3C1ADBA4C31D}"/>
            </a:ext>
          </a:extLst>
        </xdr:cNvPr>
        <xdr:cNvGrpSpPr/>
      </xdr:nvGrpSpPr>
      <xdr:grpSpPr>
        <a:xfrm>
          <a:off x="29247353" y="7650540"/>
          <a:ext cx="2856986" cy="2316813"/>
          <a:chOff x="5102132" y="20230354"/>
          <a:chExt cx="3580329" cy="2497222"/>
        </a:xfrm>
      </xdr:grpSpPr>
      <xdr:graphicFrame macro="">
        <xdr:nvGraphicFramePr>
          <xdr:cNvPr id="40" name="グラフ 39">
            <a:extLst>
              <a:ext uri="{FF2B5EF4-FFF2-40B4-BE49-F238E27FC236}">
                <a16:creationId xmlns:a16="http://schemas.microsoft.com/office/drawing/2014/main" id="{5FF141CE-CF27-4405-B181-3FA637F2FBB3}"/>
              </a:ext>
            </a:extLst>
          </xdr:cNvPr>
          <xdr:cNvGraphicFramePr>
            <a:graphicFrameLocks/>
          </xdr:cNvGraphicFramePr>
        </xdr:nvGraphicFramePr>
        <xdr:xfrm>
          <a:off x="5102132" y="20230354"/>
          <a:ext cx="3580329" cy="24972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41" name="テキスト ボックス 7">
            <a:extLst>
              <a:ext uri="{FF2B5EF4-FFF2-40B4-BE49-F238E27FC236}">
                <a16:creationId xmlns:a16="http://schemas.microsoft.com/office/drawing/2014/main" id="{255FDD41-8008-4A5F-80B5-DEA625DEC7BA}"/>
              </a:ext>
            </a:extLst>
          </xdr:cNvPr>
          <xdr:cNvSpPr txBox="1"/>
        </xdr:nvSpPr>
        <xdr:spPr>
          <a:xfrm>
            <a:off x="5589632" y="22381999"/>
            <a:ext cx="190852" cy="13271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21</xdr:col>
      <xdr:colOff>0</xdr:colOff>
      <xdr:row>39</xdr:row>
      <xdr:rowOff>54253</xdr:rowOff>
    </xdr:from>
    <xdr:to>
      <xdr:col>24</xdr:col>
      <xdr:colOff>513938</xdr:colOff>
      <xdr:row>51</xdr:row>
      <xdr:rowOff>55650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0C44DE8D-7735-4DBA-9E88-33ABAAD28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103909</xdr:colOff>
      <xdr:row>44</xdr:row>
      <xdr:rowOff>111701</xdr:rowOff>
    </xdr:from>
    <xdr:to>
      <xdr:col>22</xdr:col>
      <xdr:colOff>314088</xdr:colOff>
      <xdr:row>45</xdr:row>
      <xdr:rowOff>121408</xdr:rowOff>
    </xdr:to>
    <xdr:sp macro="" textlink="">
      <xdr:nvSpPr>
        <xdr:cNvPr id="23" name="テキスト ボックス 1">
          <a:extLst>
            <a:ext uri="{FF2B5EF4-FFF2-40B4-BE49-F238E27FC236}">
              <a16:creationId xmlns:a16="http://schemas.microsoft.com/office/drawing/2014/main" id="{2805B1EB-7D37-4939-AA10-88DDF8DD5BF6}"/>
            </a:ext>
          </a:extLst>
        </xdr:cNvPr>
        <xdr:cNvSpPr txBox="1"/>
      </xdr:nvSpPr>
      <xdr:spPr>
        <a:xfrm>
          <a:off x="12382500" y="8857383"/>
          <a:ext cx="210179" cy="2175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343565</xdr:colOff>
      <xdr:row>40</xdr:row>
      <xdr:rowOff>177511</xdr:rowOff>
    </xdr:from>
    <xdr:to>
      <xdr:col>23</xdr:col>
      <xdr:colOff>7326</xdr:colOff>
      <xdr:row>41</xdr:row>
      <xdr:rowOff>169900</xdr:rowOff>
    </xdr:to>
    <xdr:sp macro="" textlink="">
      <xdr:nvSpPr>
        <xdr:cNvPr id="24" name="テキスト ボックス 1">
          <a:extLst>
            <a:ext uri="{FF2B5EF4-FFF2-40B4-BE49-F238E27FC236}">
              <a16:creationId xmlns:a16="http://schemas.microsoft.com/office/drawing/2014/main" id="{246A80FF-C328-467B-8687-32C5FCAA66BB}"/>
            </a:ext>
          </a:extLst>
        </xdr:cNvPr>
        <xdr:cNvSpPr txBox="1"/>
      </xdr:nvSpPr>
      <xdr:spPr>
        <a:xfrm>
          <a:off x="12718738" y="8039299"/>
          <a:ext cx="330511" cy="2195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620524</xdr:colOff>
      <xdr:row>40</xdr:row>
      <xdr:rowOff>44158</xdr:rowOff>
    </xdr:from>
    <xdr:to>
      <xdr:col>23</xdr:col>
      <xdr:colOff>284285</xdr:colOff>
      <xdr:row>41</xdr:row>
      <xdr:rowOff>36547</xdr:rowOff>
    </xdr:to>
    <xdr:sp macro="" textlink="">
      <xdr:nvSpPr>
        <xdr:cNvPr id="29" name="テキスト ボックス 1">
          <a:extLst>
            <a:ext uri="{FF2B5EF4-FFF2-40B4-BE49-F238E27FC236}">
              <a16:creationId xmlns:a16="http://schemas.microsoft.com/office/drawing/2014/main" id="{2682078D-D4CD-4E5B-B87F-A9DC7CD3E260}"/>
            </a:ext>
          </a:extLst>
        </xdr:cNvPr>
        <xdr:cNvSpPr txBox="1"/>
      </xdr:nvSpPr>
      <xdr:spPr>
        <a:xfrm>
          <a:off x="12995697" y="7905946"/>
          <a:ext cx="330511" cy="2195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238060</xdr:colOff>
      <xdr:row>40</xdr:row>
      <xdr:rowOff>130615</xdr:rowOff>
    </xdr:from>
    <xdr:to>
      <xdr:col>23</xdr:col>
      <xdr:colOff>568571</xdr:colOff>
      <xdr:row>41</xdr:row>
      <xdr:rowOff>123004</xdr:rowOff>
    </xdr:to>
    <xdr:sp macro="" textlink="">
      <xdr:nvSpPr>
        <xdr:cNvPr id="30" name="テキスト ボックス 1">
          <a:extLst>
            <a:ext uri="{FF2B5EF4-FFF2-40B4-BE49-F238E27FC236}">
              <a16:creationId xmlns:a16="http://schemas.microsoft.com/office/drawing/2014/main" id="{5A5001E7-A75F-474A-B2A8-0372B2E702D2}"/>
            </a:ext>
          </a:extLst>
        </xdr:cNvPr>
        <xdr:cNvSpPr txBox="1"/>
      </xdr:nvSpPr>
      <xdr:spPr>
        <a:xfrm>
          <a:off x="13279983" y="7992403"/>
          <a:ext cx="330511" cy="2195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537000</xdr:colOff>
      <xdr:row>42</xdr:row>
      <xdr:rowOff>33901</xdr:rowOff>
    </xdr:from>
    <xdr:to>
      <xdr:col>23</xdr:col>
      <xdr:colOff>867511</xdr:colOff>
      <xdr:row>43</xdr:row>
      <xdr:rowOff>55598</xdr:rowOff>
    </xdr:to>
    <xdr:sp macro="" textlink="">
      <xdr:nvSpPr>
        <xdr:cNvPr id="43" name="テキスト ボックス 1">
          <a:extLst>
            <a:ext uri="{FF2B5EF4-FFF2-40B4-BE49-F238E27FC236}">
              <a16:creationId xmlns:a16="http://schemas.microsoft.com/office/drawing/2014/main" id="{819775EB-2C6D-4786-9994-C35617639C09}"/>
            </a:ext>
          </a:extLst>
        </xdr:cNvPr>
        <xdr:cNvSpPr txBox="1"/>
      </xdr:nvSpPr>
      <xdr:spPr>
        <a:xfrm>
          <a:off x="13578923" y="8320651"/>
          <a:ext cx="330511" cy="2195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821285</xdr:colOff>
      <xdr:row>44</xdr:row>
      <xdr:rowOff>135016</xdr:rowOff>
    </xdr:from>
    <xdr:to>
      <xdr:col>24</xdr:col>
      <xdr:colOff>169988</xdr:colOff>
      <xdr:row>45</xdr:row>
      <xdr:rowOff>156713</xdr:rowOff>
    </xdr:to>
    <xdr:sp macro="" textlink="">
      <xdr:nvSpPr>
        <xdr:cNvPr id="44" name="テキスト ボックス 1">
          <a:extLst>
            <a:ext uri="{FF2B5EF4-FFF2-40B4-BE49-F238E27FC236}">
              <a16:creationId xmlns:a16="http://schemas.microsoft.com/office/drawing/2014/main" id="{9ABA9EF6-80FC-49C8-968A-131F80E718C0}"/>
            </a:ext>
          </a:extLst>
        </xdr:cNvPr>
        <xdr:cNvSpPr txBox="1"/>
      </xdr:nvSpPr>
      <xdr:spPr>
        <a:xfrm>
          <a:off x="13863208" y="8817420"/>
          <a:ext cx="330511" cy="2195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0.27968</cdr:x>
      <cdr:y>0.43646</cdr:y>
    </cdr:from>
    <cdr:to>
      <cdr:x>0.35259</cdr:x>
      <cdr:y>0.52655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79A416-FE25-4AAB-A2D3-49FE228AB5DE}"/>
            </a:ext>
          </a:extLst>
        </cdr:cNvPr>
        <cdr:cNvSpPr txBox="1"/>
      </cdr:nvSpPr>
      <cdr:spPr>
        <a:xfrm xmlns:a="http://schemas.openxmlformats.org/drawingml/2006/main">
          <a:off x="1001355" y="1089945"/>
          <a:ext cx="261041" cy="224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0.37183</cdr:x>
      <cdr:y>0.12765</cdr:y>
    </cdr:from>
    <cdr:to>
      <cdr:x>0.48913</cdr:x>
      <cdr:y>0.22882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79A416-FE25-4AAB-A2D3-49FE228AB5DE}"/>
            </a:ext>
          </a:extLst>
        </cdr:cNvPr>
        <cdr:cNvSpPr txBox="1"/>
      </cdr:nvSpPr>
      <cdr:spPr>
        <a:xfrm xmlns:a="http://schemas.openxmlformats.org/drawingml/2006/main">
          <a:off x="1056555" y="331040"/>
          <a:ext cx="333295" cy="262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0.47368</cdr:x>
      <cdr:y>0.08247</cdr:y>
    </cdr:from>
    <cdr:to>
      <cdr:x>0.59096</cdr:x>
      <cdr:y>0.18364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79A416-FE25-4AAB-A2D3-49FE228AB5DE}"/>
            </a:ext>
          </a:extLst>
        </cdr:cNvPr>
        <cdr:cNvSpPr txBox="1"/>
      </cdr:nvSpPr>
      <cdr:spPr>
        <a:xfrm xmlns:a="http://schemas.openxmlformats.org/drawingml/2006/main">
          <a:off x="1345962" y="213873"/>
          <a:ext cx="333260" cy="262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0.57553</cdr:x>
      <cdr:y>0.11031</cdr:y>
    </cdr:from>
    <cdr:to>
      <cdr:x>0.69283</cdr:x>
      <cdr:y>0.21148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79A416-FE25-4AAB-A2D3-49FE228AB5DE}"/>
            </a:ext>
          </a:extLst>
        </cdr:cNvPr>
        <cdr:cNvSpPr txBox="1"/>
      </cdr:nvSpPr>
      <cdr:spPr>
        <a:xfrm xmlns:a="http://schemas.openxmlformats.org/drawingml/2006/main">
          <a:off x="1635369" y="286070"/>
          <a:ext cx="333295" cy="262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0.67405</cdr:x>
      <cdr:y>0.24608</cdr:y>
    </cdr:from>
    <cdr:to>
      <cdr:x>0.7681</cdr:x>
      <cdr:y>0.33617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79A416-FE25-4AAB-A2D3-49FE228AB5DE}"/>
            </a:ext>
          </a:extLst>
        </cdr:cNvPr>
        <cdr:cNvSpPr txBox="1"/>
      </cdr:nvSpPr>
      <cdr:spPr>
        <a:xfrm xmlns:a="http://schemas.openxmlformats.org/drawingml/2006/main">
          <a:off x="2413325" y="614516"/>
          <a:ext cx="336716" cy="224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0.7789</cdr:x>
      <cdr:y>0.45709</cdr:y>
    </cdr:from>
    <cdr:to>
      <cdr:x>0.85911</cdr:x>
      <cdr:y>0.54718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79A416-FE25-4AAB-A2D3-49FE228AB5DE}"/>
            </a:ext>
          </a:extLst>
        </cdr:cNvPr>
        <cdr:cNvSpPr txBox="1"/>
      </cdr:nvSpPr>
      <cdr:spPr>
        <a:xfrm xmlns:a="http://schemas.openxmlformats.org/drawingml/2006/main">
          <a:off x="2788734" y="1141452"/>
          <a:ext cx="287146" cy="224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0.38922</cdr:x>
      <cdr:y>0.13402</cdr:y>
    </cdr:from>
    <cdr:to>
      <cdr:x>0.4619</cdr:x>
      <cdr:y>0.2243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35BA4F-BBF1-40C8-82BE-13558813469B}"/>
            </a:ext>
          </a:extLst>
        </cdr:cNvPr>
        <cdr:cNvSpPr txBox="1"/>
      </cdr:nvSpPr>
      <cdr:spPr>
        <a:xfrm xmlns:a="http://schemas.openxmlformats.org/drawingml/2006/main">
          <a:off x="1113540" y="323795"/>
          <a:ext cx="207931" cy="21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0.48302</cdr:x>
      <cdr:y>0.10273</cdr:y>
    </cdr:from>
    <cdr:to>
      <cdr:x>0.55571</cdr:x>
      <cdr:y>0.19299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5AD78B9-E1E0-4FF0-8649-8EDF1AFF5E59}"/>
            </a:ext>
          </a:extLst>
        </cdr:cNvPr>
        <cdr:cNvSpPr txBox="1"/>
      </cdr:nvSpPr>
      <cdr:spPr>
        <a:xfrm xmlns:a="http://schemas.openxmlformats.org/drawingml/2006/main">
          <a:off x="1381871" y="248186"/>
          <a:ext cx="207960" cy="21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0.57274</cdr:x>
      <cdr:y>0.05501</cdr:y>
    </cdr:from>
    <cdr:to>
      <cdr:x>0.64542</cdr:x>
      <cdr:y>0.14528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33E4284-7179-4577-A2E9-5D2602BF72A8}"/>
            </a:ext>
          </a:extLst>
        </cdr:cNvPr>
        <cdr:cNvSpPr txBox="1"/>
      </cdr:nvSpPr>
      <cdr:spPr>
        <a:xfrm xmlns:a="http://schemas.openxmlformats.org/drawingml/2006/main">
          <a:off x="1638560" y="132898"/>
          <a:ext cx="207931" cy="21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0.66854</cdr:x>
      <cdr:y>0.05419</cdr:y>
    </cdr:from>
    <cdr:to>
      <cdr:x>0.74122</cdr:x>
      <cdr:y>0.14446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D9E02FB-DF66-42F8-BC89-3838483EA96F}"/>
            </a:ext>
          </a:extLst>
        </cdr:cNvPr>
        <cdr:cNvSpPr txBox="1"/>
      </cdr:nvSpPr>
      <cdr:spPr>
        <a:xfrm xmlns:a="http://schemas.openxmlformats.org/drawingml/2006/main">
          <a:off x="1912627" y="130919"/>
          <a:ext cx="207931" cy="21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0.29331</cdr:x>
      <cdr:y>0.30584</cdr:y>
    </cdr:from>
    <cdr:to>
      <cdr:x>0.366</cdr:x>
      <cdr:y>0.3961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36ADF86-1051-4210-9267-A2CFF2F68022}"/>
            </a:ext>
          </a:extLst>
        </cdr:cNvPr>
        <cdr:cNvSpPr txBox="1"/>
      </cdr:nvSpPr>
      <cdr:spPr>
        <a:xfrm xmlns:a="http://schemas.openxmlformats.org/drawingml/2006/main">
          <a:off x="839124" y="738883"/>
          <a:ext cx="207959" cy="21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0.37939</cdr:x>
      <cdr:y>0.14387</cdr:y>
    </cdr:from>
    <cdr:to>
      <cdr:x>0.44632</cdr:x>
      <cdr:y>0.23396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CC05EB-3B67-408C-A685-27DCBA88C78D}"/>
            </a:ext>
          </a:extLst>
        </cdr:cNvPr>
        <cdr:cNvSpPr txBox="1"/>
      </cdr:nvSpPr>
      <cdr:spPr>
        <a:xfrm xmlns:a="http://schemas.openxmlformats.org/drawingml/2006/main">
          <a:off x="1347407" y="364838"/>
          <a:ext cx="237705" cy="2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0.45698</cdr:x>
      <cdr:y>0.12047</cdr:y>
    </cdr:from>
    <cdr:to>
      <cdr:x>0.5902</cdr:x>
      <cdr:y>0.21666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CC05EB-3B67-408C-A685-27DCBA88C78D}"/>
            </a:ext>
          </a:extLst>
        </cdr:cNvPr>
        <cdr:cNvSpPr txBox="1"/>
      </cdr:nvSpPr>
      <cdr:spPr>
        <a:xfrm xmlns:a="http://schemas.openxmlformats.org/drawingml/2006/main">
          <a:off x="1162597" y="293583"/>
          <a:ext cx="338915" cy="234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0.65902</cdr:x>
      <cdr:y>0.04953</cdr:y>
    </cdr:from>
    <cdr:to>
      <cdr:x>0.80163</cdr:x>
      <cdr:y>0.15412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CC05EB-3B67-408C-A685-27DCBA88C78D}"/>
            </a:ext>
          </a:extLst>
        </cdr:cNvPr>
        <cdr:cNvSpPr txBox="1"/>
      </cdr:nvSpPr>
      <cdr:spPr>
        <a:xfrm xmlns:a="http://schemas.openxmlformats.org/drawingml/2006/main">
          <a:off x="1676598" y="120705"/>
          <a:ext cx="362795" cy="254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0.75999</cdr:x>
      <cdr:y>0.03869</cdr:y>
    </cdr:from>
    <cdr:to>
      <cdr:x>0.89075</cdr:x>
      <cdr:y>0.13488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CC05EB-3B67-408C-A685-27DCBA88C78D}"/>
            </a:ext>
          </a:extLst>
        </cdr:cNvPr>
        <cdr:cNvSpPr txBox="1"/>
      </cdr:nvSpPr>
      <cdr:spPr>
        <a:xfrm xmlns:a="http://schemas.openxmlformats.org/drawingml/2006/main">
          <a:off x="1933472" y="94289"/>
          <a:ext cx="332637" cy="234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0.58031</cdr:x>
      <cdr:y>0.11132</cdr:y>
    </cdr:from>
    <cdr:to>
      <cdr:x>0.65393</cdr:x>
      <cdr:y>0.20141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CC05EB-3B67-408C-A685-27DCBA88C78D}"/>
            </a:ext>
          </a:extLst>
        </cdr:cNvPr>
        <cdr:cNvSpPr txBox="1"/>
      </cdr:nvSpPr>
      <cdr:spPr>
        <a:xfrm xmlns:a="http://schemas.openxmlformats.org/drawingml/2006/main">
          <a:off x="2060992" y="282299"/>
          <a:ext cx="261465" cy="228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0.13469</cdr:x>
      <cdr:y>0.84129</cdr:y>
    </cdr:from>
    <cdr:to>
      <cdr:x>0.18877</cdr:x>
      <cdr:y>0.95078</cdr:y>
    </cdr:to>
    <cdr:sp macro="" textlink="">
      <cdr:nvSpPr>
        <cdr:cNvPr id="7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78043139-09F0-426F-9C1E-9D82B83E986D}"/>
            </a:ext>
          </a:extLst>
        </cdr:cNvPr>
        <cdr:cNvSpPr txBox="1"/>
      </cdr:nvSpPr>
      <cdr:spPr>
        <a:xfrm xmlns:a="http://schemas.openxmlformats.org/drawingml/2006/main">
          <a:off x="476624" y="2079064"/>
          <a:ext cx="191343" cy="2705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kumimoji="1" lang="ja-JP" altLang="en-US" sz="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0.68018</cdr:x>
      <cdr:y>0.01943</cdr:y>
    </cdr:from>
    <cdr:to>
      <cdr:x>0.75306</cdr:x>
      <cdr:y>0.10708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52771A9-D1B7-4C6C-9F60-7C7EDF339AB7}"/>
            </a:ext>
          </a:extLst>
        </cdr:cNvPr>
        <cdr:cNvSpPr txBox="1"/>
      </cdr:nvSpPr>
      <cdr:spPr>
        <a:xfrm xmlns:a="http://schemas.openxmlformats.org/drawingml/2006/main">
          <a:off x="2078127" y="46197"/>
          <a:ext cx="222667" cy="208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0.5679</cdr:x>
      <cdr:y>0.30501</cdr:y>
    </cdr:from>
    <cdr:to>
      <cdr:x>0.69133</cdr:x>
      <cdr:y>0.39295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1F1DA70-E99A-47AE-966C-8B16EB813920}"/>
            </a:ext>
          </a:extLst>
        </cdr:cNvPr>
        <cdr:cNvSpPr txBox="1"/>
      </cdr:nvSpPr>
      <cdr:spPr>
        <a:xfrm xmlns:a="http://schemas.openxmlformats.org/drawingml/2006/main">
          <a:off x="1635557" y="768635"/>
          <a:ext cx="355471" cy="221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0.77453</cdr:x>
      <cdr:y>0.16899</cdr:y>
    </cdr:from>
    <cdr:to>
      <cdr:x>0.84741</cdr:x>
      <cdr:y>0.25665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BE332A-74EF-4BBC-B367-A071A5ECE36B}"/>
            </a:ext>
          </a:extLst>
        </cdr:cNvPr>
        <cdr:cNvSpPr txBox="1"/>
      </cdr:nvSpPr>
      <cdr:spPr>
        <a:xfrm xmlns:a="http://schemas.openxmlformats.org/drawingml/2006/main">
          <a:off x="2366391" y="401775"/>
          <a:ext cx="222667" cy="208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0.8665</cdr:x>
      <cdr:y>0.24069</cdr:y>
    </cdr:from>
    <cdr:to>
      <cdr:x>0.93939</cdr:x>
      <cdr:y>0.32835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62A342B-5DBA-43C9-AA1A-FB4E30DA432A}"/>
            </a:ext>
          </a:extLst>
        </cdr:cNvPr>
        <cdr:cNvSpPr txBox="1"/>
      </cdr:nvSpPr>
      <cdr:spPr>
        <a:xfrm xmlns:a="http://schemas.openxmlformats.org/drawingml/2006/main">
          <a:off x="2658261" y="565192"/>
          <a:ext cx="223614" cy="205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lang="ja-JP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092/Dropbox/&#22823;&#23398;&#38498;/&#21338;&#22763;&#35506;&#31243;/Titin%20N%20fragment/&#26412;&#23455;&#39443;/&#12487;&#12540;&#12479;/&#30007;&#23376;&#12487;&#12540;&#12479;%20(CON,%20ECC,%20RBE)%20Vol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正規性の検定"/>
      <sheetName val="CON vs ECC（bio marker過去）"/>
      <sheetName val="CON"/>
      <sheetName val="CON effect size"/>
      <sheetName val="CON vs ECC（direct marker）"/>
      <sheetName val="CON vs ECC（箱 CK）"/>
      <sheetName val="CON vs ECC（箱 UTF） (2)"/>
      <sheetName val="CONvsECC（箱 peak torque）"/>
      <sheetName val="CON Raw date table "/>
      <sheetName val="ECC"/>
      <sheetName val="ECC Raw date table"/>
      <sheetName val="ECC Responder"/>
      <sheetName val="ECC (Titin&amp;CK)"/>
      <sheetName val="被験者情報"/>
      <sheetName val="RBE"/>
      <sheetName val="RBE（indirect makar）"/>
      <sheetName val="RBE Raw date table"/>
      <sheetName val="被験者メモ（CON）"/>
      <sheetName val="被験者メモ（ECC1）"/>
      <sheetName val="被験者メモ（REP)"/>
      <sheetName val="用語説明"/>
      <sheetName val="共分散性の検定の根拠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N2">
            <v>2.0597503996065414</v>
          </cell>
          <cell r="BO2">
            <v>2.1343471134583867</v>
          </cell>
          <cell r="BP2">
            <v>2.4277611705475142</v>
          </cell>
          <cell r="BQ2">
            <v>5.9826690958779327</v>
          </cell>
          <cell r="BR2">
            <v>29.674676524953792</v>
          </cell>
          <cell r="BS2">
            <v>41.686300135196028</v>
          </cell>
          <cell r="BT2">
            <v>50.046720894763595</v>
          </cell>
          <cell r="BU2">
            <v>21.34188205771644</v>
          </cell>
        </row>
        <row r="3">
          <cell r="BN3">
            <v>1.3429259279995522</v>
          </cell>
          <cell r="BO3">
            <v>1.4357850752665131</v>
          </cell>
          <cell r="BP3">
            <v>2.7666965157929009</v>
          </cell>
          <cell r="BQ3">
            <v>3.4240821644822561</v>
          </cell>
          <cell r="BR3">
            <v>7.4312990259460374</v>
          </cell>
          <cell r="BS3">
            <v>5.6339077782952955</v>
          </cell>
          <cell r="BT3">
            <v>4.1538500353214252</v>
          </cell>
          <cell r="BU3">
            <v>4.5897862742992164</v>
          </cell>
        </row>
        <row r="4">
          <cell r="BN4">
            <v>4.8910947814173626</v>
          </cell>
          <cell r="BO4">
            <v>5.2198509155728408</v>
          </cell>
          <cell r="BP4">
            <v>6.8531971947194723</v>
          </cell>
          <cell r="BQ4">
            <v>4.2247648902821311</v>
          </cell>
          <cell r="BR4">
            <v>12.684303824666951</v>
          </cell>
          <cell r="BS4">
            <v>7.4785504766560749</v>
          </cell>
          <cell r="BT4">
            <v>9.6685907363086017</v>
          </cell>
          <cell r="BU4">
            <v>6.9498480243161094</v>
          </cell>
        </row>
        <row r="5">
          <cell r="BN5">
            <v>1.7042355998267649</v>
          </cell>
          <cell r="BO5">
            <v>1.5683225195998918</v>
          </cell>
          <cell r="BP5">
            <v>3.5262016310949158</v>
          </cell>
          <cell r="BQ5">
            <v>3.4878442957685287</v>
          </cell>
          <cell r="BR5">
            <v>9.6677000637422488</v>
          </cell>
          <cell r="BS5">
            <v>6.5316568574995539</v>
          </cell>
          <cell r="BT5">
            <v>4.4106717150469779</v>
          </cell>
          <cell r="BU5">
            <v>5.2340934541382467</v>
          </cell>
        </row>
        <row r="7">
          <cell r="BN7">
            <v>1.3999672008246651</v>
          </cell>
          <cell r="BO7">
            <v>2.02659543538305</v>
          </cell>
          <cell r="BP7">
            <v>1.4590903650508678</v>
          </cell>
          <cell r="BQ7">
            <v>2.6827386183863595</v>
          </cell>
          <cell r="BR7">
            <v>8.8097880567091504</v>
          </cell>
          <cell r="BS7">
            <v>5.4489145001340127</v>
          </cell>
          <cell r="BT7">
            <v>4.0605574952778882</v>
          </cell>
          <cell r="BU7">
            <v>2.9868811018131103</v>
          </cell>
        </row>
        <row r="9">
          <cell r="BN9">
            <v>1.0911732081911263</v>
          </cell>
          <cell r="BO9">
            <v>1.0232753301246451</v>
          </cell>
          <cell r="BP9">
            <v>7.4586208367094544</v>
          </cell>
          <cell r="BQ9">
            <v>61.644026715501447</v>
          </cell>
        </row>
        <row r="10">
          <cell r="BN10">
            <v>2.1233564559356775</v>
          </cell>
          <cell r="BO10">
            <v>1.6820304469137013</v>
          </cell>
          <cell r="BP10">
            <v>3.4156913122085824</v>
          </cell>
          <cell r="BQ10">
            <v>4.5484999446474044</v>
          </cell>
          <cell r="BR10">
            <v>61.078992681876876</v>
          </cell>
          <cell r="BS10">
            <v>85.733318820071844</v>
          </cell>
          <cell r="BT10">
            <v>78.31633260567574</v>
          </cell>
          <cell r="BU10">
            <v>79.672366745497541</v>
          </cell>
        </row>
        <row r="17">
          <cell r="BN17">
            <v>2.3209632557458639</v>
          </cell>
          <cell r="BO17">
            <v>2.2717890429643104</v>
          </cell>
          <cell r="BP17">
            <v>3.5487587644494978</v>
          </cell>
          <cell r="BQ17">
            <v>39.189248951582151</v>
          </cell>
          <cell r="BR17">
            <v>64.698907081117028</v>
          </cell>
          <cell r="BS17">
            <v>67.815950399184629</v>
          </cell>
          <cell r="BT17">
            <v>80.576518142507993</v>
          </cell>
          <cell r="BU17">
            <v>62.426823244117109</v>
          </cell>
        </row>
        <row r="98">
          <cell r="AT98">
            <v>161</v>
          </cell>
          <cell r="AU98">
            <v>168</v>
          </cell>
          <cell r="AV98">
            <v>186</v>
          </cell>
          <cell r="AW98">
            <v>592</v>
          </cell>
          <cell r="AX98">
            <v>1498</v>
          </cell>
          <cell r="AY98">
            <v>2359</v>
          </cell>
          <cell r="AZ98">
            <v>1685</v>
          </cell>
          <cell r="BA98">
            <v>951</v>
          </cell>
        </row>
        <row r="99">
          <cell r="AT99">
            <v>99</v>
          </cell>
          <cell r="AU99">
            <v>112</v>
          </cell>
          <cell r="AV99">
            <v>149</v>
          </cell>
          <cell r="AW99">
            <v>168</v>
          </cell>
          <cell r="AX99">
            <v>305</v>
          </cell>
          <cell r="AY99">
            <v>214</v>
          </cell>
          <cell r="AZ99">
            <v>185</v>
          </cell>
          <cell r="BA99">
            <v>155</v>
          </cell>
        </row>
        <row r="100">
          <cell r="AT100">
            <v>248</v>
          </cell>
          <cell r="AU100">
            <v>347</v>
          </cell>
          <cell r="AV100">
            <v>320</v>
          </cell>
          <cell r="AW100">
            <v>292</v>
          </cell>
          <cell r="AX100">
            <v>389</v>
          </cell>
          <cell r="AY100">
            <v>384</v>
          </cell>
          <cell r="AZ100">
            <v>394</v>
          </cell>
          <cell r="BA100">
            <v>335</v>
          </cell>
        </row>
        <row r="101">
          <cell r="AT101">
            <v>183</v>
          </cell>
          <cell r="AU101">
            <v>215</v>
          </cell>
          <cell r="AV101">
            <v>243</v>
          </cell>
          <cell r="AW101">
            <v>304</v>
          </cell>
          <cell r="AX101">
            <v>327</v>
          </cell>
          <cell r="AY101">
            <v>283</v>
          </cell>
          <cell r="AZ101">
            <v>264</v>
          </cell>
          <cell r="BA101">
            <v>268</v>
          </cell>
        </row>
        <row r="103">
          <cell r="AT103">
            <v>102</v>
          </cell>
          <cell r="AU103">
            <v>108</v>
          </cell>
          <cell r="AV103">
            <v>113</v>
          </cell>
          <cell r="AW103">
            <v>108</v>
          </cell>
          <cell r="AX103">
            <v>207</v>
          </cell>
          <cell r="AY103">
            <v>156</v>
          </cell>
          <cell r="AZ103">
            <v>157</v>
          </cell>
          <cell r="BA103">
            <v>142</v>
          </cell>
        </row>
        <row r="105">
          <cell r="AT105">
            <v>43</v>
          </cell>
          <cell r="AU105">
            <v>45</v>
          </cell>
          <cell r="AV105">
            <v>565</v>
          </cell>
        </row>
        <row r="106">
          <cell r="AT106">
            <v>170</v>
          </cell>
          <cell r="AU106">
            <v>173</v>
          </cell>
          <cell r="AV106">
            <v>189</v>
          </cell>
          <cell r="AW106">
            <v>202</v>
          </cell>
          <cell r="AX106">
            <v>3499</v>
          </cell>
          <cell r="AY106">
            <v>6579</v>
          </cell>
          <cell r="AZ106">
            <v>6839</v>
          </cell>
          <cell r="BA106">
            <v>5127</v>
          </cell>
        </row>
        <row r="113">
          <cell r="AT113">
            <v>119</v>
          </cell>
          <cell r="AU113">
            <v>126</v>
          </cell>
          <cell r="AV113">
            <v>219</v>
          </cell>
          <cell r="AW113">
            <v>1295</v>
          </cell>
          <cell r="AX113">
            <v>2013</v>
          </cell>
          <cell r="AY113">
            <v>4233</v>
          </cell>
          <cell r="AZ113">
            <v>2486</v>
          </cell>
          <cell r="BA113">
            <v>1895</v>
          </cell>
        </row>
      </sheetData>
      <sheetData sheetId="10"/>
      <sheetData sheetId="11">
        <row r="55">
          <cell r="C55">
            <v>1</v>
          </cell>
          <cell r="D55">
            <v>2</v>
          </cell>
          <cell r="E55">
            <v>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49E1-71B4-42C0-958B-DFB526F4C1F6}">
  <dimension ref="A1:Q33"/>
  <sheetViews>
    <sheetView tabSelected="1" topLeftCell="D1" zoomScale="85" zoomScaleNormal="85" workbookViewId="0">
      <selection activeCell="H11" sqref="H11:I11"/>
    </sheetView>
  </sheetViews>
  <sheetFormatPr defaultRowHeight="18.75" x14ac:dyDescent="0.4"/>
  <cols>
    <col min="1" max="1" width="10.75" customWidth="1"/>
    <col min="2" max="3" width="14.25" customWidth="1"/>
    <col min="4" max="4" width="7.75" customWidth="1"/>
    <col min="5" max="6" width="14.25" customWidth="1"/>
    <col min="7" max="7" width="7.75" customWidth="1"/>
    <col min="8" max="9" width="14.25" customWidth="1"/>
    <col min="10" max="10" width="7.75" customWidth="1"/>
    <col min="11" max="12" width="14.25" customWidth="1"/>
    <col min="13" max="13" width="7.75" customWidth="1"/>
    <col min="14" max="15" width="14.25" customWidth="1"/>
    <col min="16" max="16" width="7.75" customWidth="1"/>
  </cols>
  <sheetData>
    <row r="1" spans="1:17" x14ac:dyDescent="0.4">
      <c r="A1" s="5"/>
      <c r="B1" s="29" t="s">
        <v>1</v>
      </c>
      <c r="C1" s="29"/>
      <c r="D1" s="29"/>
      <c r="E1" s="30" t="s">
        <v>6</v>
      </c>
      <c r="F1" s="31"/>
      <c r="G1" s="32"/>
      <c r="H1" s="29" t="s">
        <v>2</v>
      </c>
      <c r="I1" s="29"/>
      <c r="J1" s="29"/>
      <c r="K1" s="30" t="s">
        <v>3</v>
      </c>
      <c r="L1" s="31"/>
      <c r="M1" s="32"/>
      <c r="N1" s="29" t="s">
        <v>4</v>
      </c>
      <c r="O1" s="29"/>
      <c r="P1" s="29"/>
      <c r="Q1" s="1"/>
    </row>
    <row r="2" spans="1:17" x14ac:dyDescent="0.4">
      <c r="A2" s="9" t="s">
        <v>0</v>
      </c>
      <c r="B2" s="10" t="s">
        <v>35</v>
      </c>
      <c r="C2" s="10" t="s">
        <v>36</v>
      </c>
      <c r="D2" s="9" t="s">
        <v>5</v>
      </c>
      <c r="E2" s="10" t="s">
        <v>35</v>
      </c>
      <c r="F2" s="10" t="s">
        <v>36</v>
      </c>
      <c r="G2" s="9" t="s">
        <v>5</v>
      </c>
      <c r="H2" s="10" t="s">
        <v>35</v>
      </c>
      <c r="I2" s="10" t="s">
        <v>36</v>
      </c>
      <c r="J2" s="10" t="s">
        <v>5</v>
      </c>
      <c r="K2" s="23" t="s">
        <v>35</v>
      </c>
      <c r="L2" s="10" t="s">
        <v>36</v>
      </c>
      <c r="M2" s="9" t="s">
        <v>5</v>
      </c>
      <c r="N2" s="10" t="s">
        <v>35</v>
      </c>
      <c r="O2" s="10" t="s">
        <v>36</v>
      </c>
      <c r="P2" s="10" t="s">
        <v>5</v>
      </c>
      <c r="Q2" s="1"/>
    </row>
    <row r="3" spans="1:17" s="3" customFormat="1" x14ac:dyDescent="0.4">
      <c r="A3" s="5">
        <v>1</v>
      </c>
      <c r="B3" s="11">
        <v>0</v>
      </c>
      <c r="C3" s="11">
        <v>0</v>
      </c>
      <c r="D3" s="12">
        <v>0</v>
      </c>
      <c r="E3" s="13">
        <v>122.9</v>
      </c>
      <c r="F3" s="14">
        <v>127.69999999999999</v>
      </c>
      <c r="G3" s="15">
        <f>STDEVP(E3:F3)/AVERAGE(E3:F3)</f>
        <v>1.9154030327214615E-2</v>
      </c>
      <c r="H3" s="11">
        <v>62.6</v>
      </c>
      <c r="I3" s="11">
        <v>60.7</v>
      </c>
      <c r="J3" s="15">
        <f>STDEVP(H3:I3)/AVERAGE(H3:I3)</f>
        <v>1.5409570154095689E-2</v>
      </c>
      <c r="K3" s="13">
        <v>185</v>
      </c>
      <c r="L3" s="14">
        <v>161</v>
      </c>
      <c r="M3" s="15">
        <f>STDEVP(K3:L3)/AVERAGE(K3:L3)</f>
        <v>6.9364161849710976E-2</v>
      </c>
      <c r="N3" s="24">
        <v>2.15592846528495</v>
      </c>
      <c r="O3" s="24">
        <v>2.0597503996065401</v>
      </c>
      <c r="P3" s="6">
        <f>STDEVP(N3:O3)/AVERAGE(N3:O3)</f>
        <v>2.2814371957833059E-2</v>
      </c>
      <c r="Q3" s="4"/>
    </row>
    <row r="4" spans="1:17" s="3" customFormat="1" x14ac:dyDescent="0.4">
      <c r="A4" s="5">
        <v>2</v>
      </c>
      <c r="B4" s="11">
        <v>0</v>
      </c>
      <c r="C4" s="11">
        <v>0</v>
      </c>
      <c r="D4" s="16">
        <v>0</v>
      </c>
      <c r="E4" s="17">
        <v>110.6</v>
      </c>
      <c r="F4" s="14">
        <v>113.28</v>
      </c>
      <c r="G4" s="15">
        <f t="shared" ref="G4:G10" si="0">STDEVP(E4:F4)/AVERAGE(E4:F4)</f>
        <v>1.19706985885296E-2</v>
      </c>
      <c r="H4" s="11">
        <v>56.9</v>
      </c>
      <c r="I4" s="11">
        <v>53.2</v>
      </c>
      <c r="J4" s="15">
        <f t="shared" ref="J4:J10" si="1">STDEVP(H4:I4)/AVERAGE(H4:I4)</f>
        <v>3.3605812897365993E-2</v>
      </c>
      <c r="K4" s="17">
        <v>101</v>
      </c>
      <c r="L4" s="14">
        <v>99</v>
      </c>
      <c r="M4" s="15">
        <f t="shared" ref="M4:M10" si="2">STDEVP(K4:L4)/AVERAGE(K4:L4)</f>
        <v>0.01</v>
      </c>
      <c r="N4" s="24">
        <v>1.25295478645124</v>
      </c>
      <c r="O4" s="24">
        <v>1.3429259279995522</v>
      </c>
      <c r="P4" s="6">
        <f t="shared" ref="P4:P10" si="3">STDEVP(N4:O4)/AVERAGE(N4:O4)</f>
        <v>3.4659197184007479E-2</v>
      </c>
      <c r="Q4" s="4"/>
    </row>
    <row r="5" spans="1:17" s="3" customFormat="1" x14ac:dyDescent="0.4">
      <c r="A5" s="5">
        <v>3</v>
      </c>
      <c r="B5" s="11">
        <v>0</v>
      </c>
      <c r="C5" s="11">
        <v>0</v>
      </c>
      <c r="D5" s="16">
        <v>0</v>
      </c>
      <c r="E5" s="17">
        <v>114.6</v>
      </c>
      <c r="F5" s="14">
        <v>119.21</v>
      </c>
      <c r="G5" s="15">
        <f t="shared" si="0"/>
        <v>1.9716864120439669E-2</v>
      </c>
      <c r="H5" s="11">
        <v>52.1</v>
      </c>
      <c r="I5" s="11">
        <v>49.6</v>
      </c>
      <c r="J5" s="15">
        <f t="shared" si="1"/>
        <v>2.4582104228121928E-2</v>
      </c>
      <c r="K5" s="17">
        <v>309</v>
      </c>
      <c r="L5" s="14">
        <v>248</v>
      </c>
      <c r="M5" s="15">
        <f t="shared" si="2"/>
        <v>0.10951526032315978</v>
      </c>
      <c r="N5" s="24">
        <v>4.5987426895123598</v>
      </c>
      <c r="O5" s="24">
        <v>4.8910947814173626</v>
      </c>
      <c r="P5" s="6">
        <f t="shared" si="3"/>
        <v>3.0806859738174323E-2</v>
      </c>
      <c r="Q5" s="4"/>
    </row>
    <row r="6" spans="1:17" s="3" customFormat="1" x14ac:dyDescent="0.4">
      <c r="A6" s="5">
        <v>4</v>
      </c>
      <c r="B6" s="11">
        <v>0</v>
      </c>
      <c r="C6" s="11">
        <v>0</v>
      </c>
      <c r="D6" s="16">
        <v>0</v>
      </c>
      <c r="E6" s="17">
        <v>112.26</v>
      </c>
      <c r="F6" s="14">
        <v>111.65</v>
      </c>
      <c r="G6" s="15">
        <f>STDEVP(E6:F6)/AVERAGE(E6:F6)</f>
        <v>2.7243088741011985E-3</v>
      </c>
      <c r="H6" s="11">
        <v>68.8</v>
      </c>
      <c r="I6" s="11">
        <v>64.3</v>
      </c>
      <c r="J6" s="15">
        <f t="shared" si="1"/>
        <v>3.3809166040571E-2</v>
      </c>
      <c r="K6" s="17">
        <v>158</v>
      </c>
      <c r="L6" s="14">
        <v>183</v>
      </c>
      <c r="M6" s="15">
        <f t="shared" si="2"/>
        <v>7.331378299120235E-2</v>
      </c>
      <c r="N6" s="24">
        <v>1.9585647846921299</v>
      </c>
      <c r="O6" s="24">
        <v>1.7042355998267649</v>
      </c>
      <c r="P6" s="6">
        <f t="shared" si="3"/>
        <v>6.9435720805399809E-2</v>
      </c>
      <c r="Q6" s="4"/>
    </row>
    <row r="7" spans="1:17" s="3" customFormat="1" x14ac:dyDescent="0.4">
      <c r="A7" s="5">
        <v>5</v>
      </c>
      <c r="B7" s="11">
        <v>0</v>
      </c>
      <c r="C7" s="11">
        <v>0</v>
      </c>
      <c r="D7" s="16">
        <v>0</v>
      </c>
      <c r="E7" s="17">
        <v>127.8</v>
      </c>
      <c r="F7" s="14">
        <v>120.03999999999999</v>
      </c>
      <c r="G7" s="15">
        <f t="shared" si="0"/>
        <v>3.1310522918011646E-2</v>
      </c>
      <c r="H7" s="11">
        <v>52.4</v>
      </c>
      <c r="I7" s="11">
        <v>55.9</v>
      </c>
      <c r="J7" s="15">
        <f t="shared" si="1"/>
        <v>3.2317636195752543E-2</v>
      </c>
      <c r="K7" s="17">
        <v>124</v>
      </c>
      <c r="L7" s="14">
        <v>102</v>
      </c>
      <c r="M7" s="15">
        <f t="shared" si="2"/>
        <v>9.7345132743362831E-2</v>
      </c>
      <c r="N7" s="24">
        <v>1.2985463128469199</v>
      </c>
      <c r="O7" s="24">
        <v>1.3999672008246651</v>
      </c>
      <c r="P7" s="6">
        <f t="shared" si="3"/>
        <v>3.758398372434029E-2</v>
      </c>
      <c r="Q7" s="4"/>
    </row>
    <row r="8" spans="1:17" s="3" customFormat="1" x14ac:dyDescent="0.4">
      <c r="A8" s="5">
        <v>6</v>
      </c>
      <c r="B8" s="11">
        <v>0</v>
      </c>
      <c r="C8" s="11">
        <v>0</v>
      </c>
      <c r="D8" s="16">
        <v>0</v>
      </c>
      <c r="E8" s="17">
        <v>126.5</v>
      </c>
      <c r="F8" s="14">
        <v>126.51000000000002</v>
      </c>
      <c r="G8" s="15">
        <f t="shared" si="0"/>
        <v>3.9524129481124563E-5</v>
      </c>
      <c r="H8" s="11">
        <v>39.9</v>
      </c>
      <c r="I8" s="11">
        <v>42.5</v>
      </c>
      <c r="J8" s="15">
        <f t="shared" si="1"/>
        <v>3.1553398058252441E-2</v>
      </c>
      <c r="K8" s="17">
        <v>51</v>
      </c>
      <c r="L8" s="14">
        <v>43</v>
      </c>
      <c r="M8" s="15">
        <f t="shared" si="2"/>
        <v>8.5106382978723402E-2</v>
      </c>
      <c r="N8" s="24">
        <v>1.4985674982349799</v>
      </c>
      <c r="O8" s="24">
        <v>1.0911732081911263</v>
      </c>
      <c r="P8" s="6">
        <f t="shared" si="3"/>
        <v>0.15731084159621062</v>
      </c>
      <c r="Q8" s="4"/>
    </row>
    <row r="9" spans="1:17" s="3" customFormat="1" x14ac:dyDescent="0.4">
      <c r="A9" s="5">
        <v>7</v>
      </c>
      <c r="B9" s="11">
        <v>0</v>
      </c>
      <c r="C9" s="11">
        <v>0</v>
      </c>
      <c r="D9" s="16">
        <v>0</v>
      </c>
      <c r="E9" s="17">
        <v>125.3</v>
      </c>
      <c r="F9" s="14">
        <v>123.13999999999999</v>
      </c>
      <c r="G9" s="15">
        <f t="shared" si="0"/>
        <v>8.6942521333119097E-3</v>
      </c>
      <c r="H9" s="11">
        <v>52.5</v>
      </c>
      <c r="I9" s="11">
        <v>49.5</v>
      </c>
      <c r="J9" s="15">
        <f t="shared" si="1"/>
        <v>2.9411764705882353E-2</v>
      </c>
      <c r="K9" s="17">
        <v>220</v>
      </c>
      <c r="L9" s="14">
        <v>170</v>
      </c>
      <c r="M9" s="15">
        <f t="shared" si="2"/>
        <v>0.12820512820512819</v>
      </c>
      <c r="N9" s="24">
        <v>2.1998564781236398</v>
      </c>
      <c r="O9" s="24">
        <v>2.1233564559356775</v>
      </c>
      <c r="P9" s="6">
        <f t="shared" si="3"/>
        <v>1.7695177950934754E-2</v>
      </c>
      <c r="Q9" s="4"/>
    </row>
    <row r="10" spans="1:17" s="3" customFormat="1" x14ac:dyDescent="0.4">
      <c r="A10" s="9">
        <v>8</v>
      </c>
      <c r="B10" s="18">
        <v>0</v>
      </c>
      <c r="C10" s="19">
        <v>0</v>
      </c>
      <c r="D10" s="20">
        <v>0</v>
      </c>
      <c r="E10" s="18">
        <v>131.1</v>
      </c>
      <c r="F10" s="19">
        <v>139.23000000000002</v>
      </c>
      <c r="G10" s="21">
        <f t="shared" si="0"/>
        <v>3.0074353567861586E-2</v>
      </c>
      <c r="H10" s="19">
        <v>51.3</v>
      </c>
      <c r="I10" s="19">
        <v>55.8</v>
      </c>
      <c r="J10" s="21">
        <f t="shared" si="1"/>
        <v>4.2016806722689079E-2</v>
      </c>
      <c r="K10" s="18">
        <v>101</v>
      </c>
      <c r="L10" s="19">
        <v>119</v>
      </c>
      <c r="M10" s="21">
        <f t="shared" si="2"/>
        <v>8.1818181818181818E-2</v>
      </c>
      <c r="N10" s="25">
        <v>2.12589486625845</v>
      </c>
      <c r="O10" s="25">
        <v>2.3209632557458639</v>
      </c>
      <c r="P10" s="22">
        <f t="shared" si="3"/>
        <v>4.386656469253207E-2</v>
      </c>
      <c r="Q10" s="4"/>
    </row>
    <row r="11" spans="1:17" s="3" customFormat="1" x14ac:dyDescent="0.4">
      <c r="A11" s="5"/>
      <c r="B11" s="26">
        <v>1</v>
      </c>
      <c r="C11" s="26"/>
      <c r="D11" s="7">
        <f>AVERAGE(D3:D10)</f>
        <v>0</v>
      </c>
      <c r="E11" s="27">
        <f>PEARSON(F3:F10,E3:E10)</f>
        <v>0.82944930799916305</v>
      </c>
      <c r="F11" s="28"/>
      <c r="G11" s="8">
        <f>AVERAGE(G3:G10)</f>
        <v>1.5460569332368918E-2</v>
      </c>
      <c r="H11" s="26">
        <f>PEARSON(I3:I10,H3:H10)</f>
        <v>0.9164303216573525</v>
      </c>
      <c r="I11" s="26"/>
      <c r="J11" s="7">
        <f>AVERAGE(J3:J10)</f>
        <v>3.0338282375341377E-2</v>
      </c>
      <c r="K11" s="27">
        <f>PEARSON(L3:L10,K3:K10)</f>
        <v>0.94432126288281704</v>
      </c>
      <c r="L11" s="28"/>
      <c r="M11" s="8">
        <f>AVERAGE(M3:M10)</f>
        <v>8.1833503863683654E-2</v>
      </c>
      <c r="N11" s="26">
        <f>PEARSON(O3:O10,N3:N10)</f>
        <v>0.98531192681721935</v>
      </c>
      <c r="O11" s="26"/>
      <c r="P11" s="7">
        <f>AVERAGE(P3:P10)</f>
        <v>5.1771589706179059E-2</v>
      </c>
      <c r="Q11" s="4"/>
    </row>
    <row r="12" spans="1:17" x14ac:dyDescent="0.4">
      <c r="Q12" s="1"/>
    </row>
    <row r="13" spans="1:17" x14ac:dyDescent="0.4">
      <c r="Q13" s="1"/>
    </row>
    <row r="33" spans="13:13" x14ac:dyDescent="0.4">
      <c r="M33" s="1"/>
    </row>
  </sheetData>
  <mergeCells count="10">
    <mergeCell ref="B1:D1"/>
    <mergeCell ref="E1:G1"/>
    <mergeCell ref="H1:J1"/>
    <mergeCell ref="K1:M1"/>
    <mergeCell ref="N1:P1"/>
    <mergeCell ref="H11:I11"/>
    <mergeCell ref="E11:F11"/>
    <mergeCell ref="B11:C11"/>
    <mergeCell ref="N11:O11"/>
    <mergeCell ref="K11:L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8E58-8433-49E1-AAB9-A83506FCD836}">
  <dimension ref="A1:AU98"/>
  <sheetViews>
    <sheetView topLeftCell="A16" zoomScale="85" zoomScaleNormal="85" workbookViewId="0">
      <selection activeCell="AS47" sqref="AS47"/>
    </sheetView>
  </sheetViews>
  <sheetFormatPr defaultColWidth="8.75" defaultRowHeight="15" x14ac:dyDescent="0.4"/>
  <cols>
    <col min="1" max="1" width="7.125" style="33" customWidth="1"/>
    <col min="2" max="2" width="9.375" style="33" customWidth="1"/>
    <col min="3" max="11" width="7.125" style="33" customWidth="1"/>
    <col min="12" max="12" width="9.375" style="33" customWidth="1"/>
    <col min="13" max="14" width="7.125" style="33" customWidth="1"/>
    <col min="15" max="15" width="6.75" style="33" customWidth="1"/>
    <col min="16" max="21" width="7.125" style="33" customWidth="1"/>
    <col min="22" max="23" width="8.75" style="33"/>
    <col min="24" max="24" width="12.875" style="33" customWidth="1"/>
    <col min="25" max="25" width="8.75" style="33"/>
    <col min="26" max="26" width="8.75" style="33" bestFit="1" customWidth="1"/>
    <col min="27" max="27" width="9.25" style="33" bestFit="1" customWidth="1"/>
    <col min="28" max="37" width="8.625" style="33" customWidth="1"/>
    <col min="38" max="38" width="8.75" style="33"/>
    <col min="39" max="47" width="8.625" style="33" customWidth="1"/>
    <col min="48" max="16384" width="8.75" style="33"/>
  </cols>
  <sheetData>
    <row r="1" spans="1:47" ht="18" customHeight="1" x14ac:dyDescent="0.4">
      <c r="K1" s="34" t="s">
        <v>30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8" customHeight="1" x14ac:dyDescent="0.4"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47" x14ac:dyDescent="0.4"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</row>
    <row r="5" spans="1:47" ht="18.75" customHeight="1" x14ac:dyDescent="0.4">
      <c r="A5" s="35" t="s">
        <v>6</v>
      </c>
      <c r="B5" s="35" t="s">
        <v>32</v>
      </c>
      <c r="C5" s="36"/>
      <c r="D5" s="36" t="s">
        <v>17</v>
      </c>
      <c r="E5" s="36" t="s">
        <v>16</v>
      </c>
      <c r="F5" s="36">
        <v>24</v>
      </c>
      <c r="G5" s="36">
        <v>48</v>
      </c>
      <c r="H5" s="36">
        <v>72</v>
      </c>
      <c r="I5" s="36">
        <v>96</v>
      </c>
      <c r="J5" s="36">
        <v>120</v>
      </c>
      <c r="K5" s="36">
        <v>144</v>
      </c>
      <c r="L5" s="37" t="s">
        <v>31</v>
      </c>
      <c r="M5" s="36"/>
      <c r="N5" s="36" t="s">
        <v>17</v>
      </c>
      <c r="O5" s="36" t="s">
        <v>16</v>
      </c>
      <c r="P5" s="36">
        <v>24</v>
      </c>
      <c r="Q5" s="36">
        <v>48</v>
      </c>
      <c r="R5" s="36">
        <v>72</v>
      </c>
      <c r="S5" s="36">
        <v>96</v>
      </c>
      <c r="T5" s="36">
        <v>120</v>
      </c>
      <c r="U5" s="36">
        <v>144</v>
      </c>
      <c r="V5" s="38"/>
      <c r="W5" s="38"/>
      <c r="X5" s="38"/>
      <c r="Y5" s="38"/>
      <c r="Z5" s="38"/>
      <c r="AA5" s="35" t="s">
        <v>2</v>
      </c>
      <c r="AB5" s="35" t="s">
        <v>32</v>
      </c>
      <c r="AC5" s="36"/>
      <c r="AD5" s="36" t="s">
        <v>17</v>
      </c>
      <c r="AE5" s="36" t="s">
        <v>16</v>
      </c>
      <c r="AF5" s="36">
        <v>24</v>
      </c>
      <c r="AG5" s="36">
        <v>48</v>
      </c>
      <c r="AH5" s="36">
        <v>72</v>
      </c>
      <c r="AI5" s="36">
        <v>96</v>
      </c>
      <c r="AJ5" s="36">
        <v>120</v>
      </c>
      <c r="AK5" s="36">
        <v>144</v>
      </c>
      <c r="AL5" s="35" t="s">
        <v>31</v>
      </c>
      <c r="AM5" s="36"/>
      <c r="AN5" s="36" t="s">
        <v>17</v>
      </c>
      <c r="AO5" s="36" t="s">
        <v>16</v>
      </c>
      <c r="AP5" s="36">
        <v>24</v>
      </c>
      <c r="AQ5" s="36">
        <v>48</v>
      </c>
      <c r="AR5" s="36">
        <v>72</v>
      </c>
      <c r="AS5" s="36">
        <v>96</v>
      </c>
      <c r="AT5" s="36">
        <v>120</v>
      </c>
      <c r="AU5" s="36">
        <v>144</v>
      </c>
    </row>
    <row r="6" spans="1:47" x14ac:dyDescent="0.4">
      <c r="A6" s="39"/>
      <c r="B6" s="39"/>
      <c r="C6" s="36">
        <v>1</v>
      </c>
      <c r="D6" s="40">
        <v>127.69999999999999</v>
      </c>
      <c r="E6" s="36">
        <v>108.55000000000001</v>
      </c>
      <c r="F6" s="36">
        <v>106.72999999999999</v>
      </c>
      <c r="G6" s="36">
        <v>109.52000000000001</v>
      </c>
      <c r="H6" s="36">
        <v>115.37</v>
      </c>
      <c r="I6" s="36">
        <v>116.19999999999999</v>
      </c>
      <c r="J6" s="36">
        <v>124.18</v>
      </c>
      <c r="K6" s="36">
        <v>127.06</v>
      </c>
      <c r="L6" s="41"/>
      <c r="M6" s="36">
        <v>1</v>
      </c>
      <c r="N6" s="36">
        <v>128.29</v>
      </c>
      <c r="O6" s="36">
        <v>110.24000000000001</v>
      </c>
      <c r="P6" s="36">
        <v>125.79000000000002</v>
      </c>
      <c r="Q6" s="36">
        <v>120.88999999999999</v>
      </c>
      <c r="R6" s="36">
        <v>130.63999999999999</v>
      </c>
      <c r="S6" s="36">
        <v>124.18</v>
      </c>
      <c r="T6" s="36">
        <v>126.14999999999999</v>
      </c>
      <c r="U6" s="36">
        <v>126.38999999999999</v>
      </c>
      <c r="V6" s="38"/>
      <c r="W6" s="38"/>
      <c r="X6" s="38"/>
      <c r="Y6" s="38"/>
      <c r="Z6" s="38"/>
      <c r="AA6" s="39"/>
      <c r="AB6" s="39"/>
      <c r="AC6" s="36">
        <v>1</v>
      </c>
      <c r="AD6" s="40">
        <v>60.7</v>
      </c>
      <c r="AE6" s="36">
        <v>38.700000000000003</v>
      </c>
      <c r="AF6" s="36">
        <v>36.5</v>
      </c>
      <c r="AG6" s="36">
        <v>30.1</v>
      </c>
      <c r="AH6" s="36">
        <v>41.1</v>
      </c>
      <c r="AI6" s="36">
        <v>51.2</v>
      </c>
      <c r="AJ6" s="36">
        <v>51.5</v>
      </c>
      <c r="AK6" s="36">
        <v>48.8</v>
      </c>
      <c r="AL6" s="39"/>
      <c r="AM6" s="36">
        <v>1</v>
      </c>
      <c r="AN6" s="36">
        <v>49.6</v>
      </c>
      <c r="AO6" s="36">
        <v>34</v>
      </c>
      <c r="AP6" s="36">
        <v>40.4</v>
      </c>
      <c r="AQ6" s="36">
        <v>42.6</v>
      </c>
      <c r="AR6" s="36">
        <v>43.5</v>
      </c>
      <c r="AS6" s="36">
        <v>48.1</v>
      </c>
      <c r="AT6" s="36">
        <v>51.3</v>
      </c>
      <c r="AU6" s="36">
        <v>48.7</v>
      </c>
    </row>
    <row r="7" spans="1:47" x14ac:dyDescent="0.4">
      <c r="A7" s="39"/>
      <c r="B7" s="39"/>
      <c r="C7" s="36">
        <v>2</v>
      </c>
      <c r="D7" s="40">
        <v>113.28</v>
      </c>
      <c r="E7" s="36">
        <v>97.68</v>
      </c>
      <c r="F7" s="36">
        <v>103.95000000000002</v>
      </c>
      <c r="G7" s="36">
        <v>99.109999999999985</v>
      </c>
      <c r="H7" s="36">
        <v>101.16</v>
      </c>
      <c r="I7" s="36">
        <v>106.08000000000001</v>
      </c>
      <c r="J7" s="36">
        <v>113.85999999999999</v>
      </c>
      <c r="K7" s="36">
        <v>109.19000000000001</v>
      </c>
      <c r="L7" s="41"/>
      <c r="M7" s="36">
        <v>2</v>
      </c>
      <c r="N7" s="36">
        <v>110.84</v>
      </c>
      <c r="O7" s="36">
        <v>106.39</v>
      </c>
      <c r="P7" s="36">
        <v>102.09</v>
      </c>
      <c r="Q7" s="36">
        <v>106.15</v>
      </c>
      <c r="R7" s="36">
        <v>105.42000000000002</v>
      </c>
      <c r="S7" s="36">
        <v>105.70999999999998</v>
      </c>
      <c r="T7" s="36">
        <v>107.5</v>
      </c>
      <c r="U7" s="36">
        <v>109.4</v>
      </c>
      <c r="V7" s="38"/>
      <c r="W7" s="38"/>
      <c r="X7" s="38"/>
      <c r="Y7" s="38"/>
      <c r="Z7" s="38"/>
      <c r="AA7" s="39"/>
      <c r="AB7" s="39"/>
      <c r="AC7" s="36">
        <v>2</v>
      </c>
      <c r="AD7" s="40">
        <v>53.2</v>
      </c>
      <c r="AE7" s="36">
        <v>45</v>
      </c>
      <c r="AF7" s="36">
        <v>32.1</v>
      </c>
      <c r="AG7" s="36">
        <v>34.200000000000003</v>
      </c>
      <c r="AH7" s="36">
        <v>42.2</v>
      </c>
      <c r="AI7" s="36">
        <v>50.5</v>
      </c>
      <c r="AJ7" s="36">
        <v>59.7</v>
      </c>
      <c r="AK7" s="36">
        <v>61.3</v>
      </c>
      <c r="AL7" s="39"/>
      <c r="AM7" s="36">
        <v>2</v>
      </c>
      <c r="AN7" s="36">
        <v>58.8</v>
      </c>
      <c r="AO7" s="36">
        <v>46.7</v>
      </c>
      <c r="AP7" s="36">
        <v>55.8</v>
      </c>
      <c r="AQ7" s="36">
        <v>58.3</v>
      </c>
      <c r="AR7" s="36">
        <v>58.2</v>
      </c>
      <c r="AS7" s="36">
        <v>65.8</v>
      </c>
      <c r="AT7" s="36">
        <v>64.8</v>
      </c>
      <c r="AU7" s="36">
        <v>61.8</v>
      </c>
    </row>
    <row r="8" spans="1:47" x14ac:dyDescent="0.4">
      <c r="A8" s="39"/>
      <c r="B8" s="39"/>
      <c r="C8" s="36">
        <v>3</v>
      </c>
      <c r="D8" s="40">
        <v>119.21</v>
      </c>
      <c r="E8" s="36">
        <v>105.27999999999999</v>
      </c>
      <c r="F8" s="36">
        <v>116.16</v>
      </c>
      <c r="G8" s="36">
        <v>115.41999999999999</v>
      </c>
      <c r="H8" s="36">
        <v>112.89999999999998</v>
      </c>
      <c r="I8" s="36">
        <v>112.84</v>
      </c>
      <c r="J8" s="36">
        <v>112.96</v>
      </c>
      <c r="K8" s="36">
        <v>125.14</v>
      </c>
      <c r="L8" s="41"/>
      <c r="M8" s="36">
        <v>3</v>
      </c>
      <c r="N8" s="36">
        <v>115.02999999999999</v>
      </c>
      <c r="O8" s="36">
        <v>105.25</v>
      </c>
      <c r="P8" s="36">
        <v>114.76999999999998</v>
      </c>
      <c r="Q8" s="36">
        <v>118.75</v>
      </c>
      <c r="R8" s="36">
        <v>118.85999999999999</v>
      </c>
      <c r="S8" s="36">
        <v>116.41000000000001</v>
      </c>
      <c r="T8" s="36">
        <v>113.92000000000002</v>
      </c>
      <c r="U8" s="36">
        <v>111.57</v>
      </c>
      <c r="V8" s="38"/>
      <c r="W8" s="38"/>
      <c r="X8" s="38"/>
      <c r="Y8" s="38"/>
      <c r="Z8" s="38"/>
      <c r="AA8" s="39"/>
      <c r="AB8" s="39"/>
      <c r="AC8" s="36">
        <v>3</v>
      </c>
      <c r="AD8" s="40">
        <v>49.6</v>
      </c>
      <c r="AE8" s="36">
        <v>44.9</v>
      </c>
      <c r="AF8" s="36">
        <v>52.5</v>
      </c>
      <c r="AG8" s="36">
        <v>51.2</v>
      </c>
      <c r="AH8" s="36">
        <v>56.1</v>
      </c>
      <c r="AI8" s="36">
        <v>56.1</v>
      </c>
      <c r="AJ8" s="36">
        <v>58.7</v>
      </c>
      <c r="AK8" s="36">
        <v>58.1</v>
      </c>
      <c r="AL8" s="39"/>
      <c r="AM8" s="36">
        <v>3</v>
      </c>
      <c r="AN8" s="36">
        <v>52.8</v>
      </c>
      <c r="AO8" s="36">
        <v>37.700000000000003</v>
      </c>
      <c r="AP8" s="36">
        <v>55.4</v>
      </c>
      <c r="AQ8" s="36">
        <v>53</v>
      </c>
      <c r="AR8" s="36">
        <v>56.6</v>
      </c>
      <c r="AS8" s="36">
        <v>60</v>
      </c>
      <c r="AT8" s="36">
        <v>60.7</v>
      </c>
      <c r="AU8" s="36">
        <v>53.1</v>
      </c>
    </row>
    <row r="9" spans="1:47" x14ac:dyDescent="0.4">
      <c r="A9" s="39"/>
      <c r="B9" s="39"/>
      <c r="C9" s="36">
        <v>4</v>
      </c>
      <c r="D9" s="40">
        <v>111.65</v>
      </c>
      <c r="E9" s="36">
        <v>101.29999999999998</v>
      </c>
      <c r="F9" s="36">
        <v>104.19</v>
      </c>
      <c r="G9" s="36">
        <v>103.9</v>
      </c>
      <c r="H9" s="36">
        <v>105</v>
      </c>
      <c r="I9" s="36">
        <v>108.99000000000001</v>
      </c>
      <c r="J9" s="36">
        <v>109.62</v>
      </c>
      <c r="K9" s="36">
        <v>109.35999999999999</v>
      </c>
      <c r="L9" s="41"/>
      <c r="M9" s="36">
        <v>4</v>
      </c>
      <c r="N9" s="36">
        <v>113.32999999999998</v>
      </c>
      <c r="O9" s="36">
        <v>103.37</v>
      </c>
      <c r="P9" s="36">
        <v>103.79999999999998</v>
      </c>
      <c r="Q9" s="36">
        <v>105.44999999999999</v>
      </c>
      <c r="R9" s="36">
        <v>105.75</v>
      </c>
      <c r="S9" s="36">
        <v>108.12</v>
      </c>
      <c r="T9" s="36">
        <v>112.80999999999999</v>
      </c>
      <c r="U9" s="36">
        <v>111.56</v>
      </c>
      <c r="V9" s="38"/>
      <c r="W9" s="38"/>
      <c r="X9" s="38"/>
      <c r="Y9" s="38"/>
      <c r="Z9" s="38"/>
      <c r="AA9" s="39"/>
      <c r="AB9" s="39"/>
      <c r="AC9" s="36">
        <v>4</v>
      </c>
      <c r="AD9" s="40">
        <v>64.3</v>
      </c>
      <c r="AE9" s="36">
        <v>46.2</v>
      </c>
      <c r="AF9" s="36">
        <v>52.4</v>
      </c>
      <c r="AG9" s="36">
        <v>63.5</v>
      </c>
      <c r="AH9" s="36">
        <v>68.5</v>
      </c>
      <c r="AI9" s="36">
        <v>76.8</v>
      </c>
      <c r="AJ9" s="36">
        <v>75.599999999999994</v>
      </c>
      <c r="AK9" s="36">
        <v>74.099999999999994</v>
      </c>
      <c r="AL9" s="39"/>
      <c r="AM9" s="36">
        <v>4</v>
      </c>
      <c r="AN9" s="36">
        <v>72.2</v>
      </c>
      <c r="AO9" s="36">
        <v>57.4</v>
      </c>
      <c r="AP9" s="36">
        <v>68.599999999999994</v>
      </c>
      <c r="AQ9" s="36">
        <v>70.2</v>
      </c>
      <c r="AR9" s="36">
        <v>72.7</v>
      </c>
      <c r="AS9" s="36">
        <v>85.9</v>
      </c>
      <c r="AT9" s="36">
        <v>86.5</v>
      </c>
      <c r="AU9" s="36">
        <v>79.900000000000006</v>
      </c>
    </row>
    <row r="10" spans="1:47" x14ac:dyDescent="0.4">
      <c r="A10" s="39"/>
      <c r="B10" s="39"/>
      <c r="C10" s="36">
        <v>5</v>
      </c>
      <c r="D10" s="40">
        <v>120.03999999999999</v>
      </c>
      <c r="E10" s="36">
        <v>112.28999999999999</v>
      </c>
      <c r="F10" s="36">
        <v>113.63</v>
      </c>
      <c r="G10" s="36">
        <v>118.38999999999999</v>
      </c>
      <c r="H10" s="36">
        <v>118.54999999999998</v>
      </c>
      <c r="I10" s="36">
        <v>118.5</v>
      </c>
      <c r="J10" s="36">
        <v>117.57</v>
      </c>
      <c r="K10" s="36">
        <v>117.02999999999999</v>
      </c>
      <c r="L10" s="41"/>
      <c r="M10" s="36">
        <v>5</v>
      </c>
      <c r="N10" s="36">
        <v>121.76000000000002</v>
      </c>
      <c r="O10" s="36">
        <v>115.44</v>
      </c>
      <c r="P10" s="36">
        <v>117.82</v>
      </c>
      <c r="Q10" s="36">
        <v>118</v>
      </c>
      <c r="R10" s="36">
        <v>117.87</v>
      </c>
      <c r="S10" s="36">
        <v>123.62</v>
      </c>
      <c r="T10" s="36">
        <v>123.60999999999999</v>
      </c>
      <c r="U10" s="36">
        <v>124.68</v>
      </c>
      <c r="V10" s="38"/>
      <c r="W10" s="38"/>
      <c r="X10" s="38"/>
      <c r="Y10" s="38"/>
      <c r="Z10" s="38"/>
      <c r="AA10" s="39"/>
      <c r="AB10" s="39"/>
      <c r="AC10" s="36">
        <v>5</v>
      </c>
      <c r="AD10" s="40">
        <v>55.9</v>
      </c>
      <c r="AE10" s="36">
        <v>42</v>
      </c>
      <c r="AF10" s="36">
        <v>47.1</v>
      </c>
      <c r="AG10" s="36">
        <v>48.1</v>
      </c>
      <c r="AH10" s="36">
        <v>50.7</v>
      </c>
      <c r="AI10" s="36">
        <v>45.3</v>
      </c>
      <c r="AJ10" s="36">
        <v>51.3</v>
      </c>
      <c r="AK10" s="36">
        <v>53.2</v>
      </c>
      <c r="AL10" s="39"/>
      <c r="AM10" s="36">
        <v>5</v>
      </c>
      <c r="AN10" s="36">
        <v>56.2</v>
      </c>
      <c r="AO10" s="36">
        <v>46.3</v>
      </c>
      <c r="AP10" s="36">
        <v>52</v>
      </c>
      <c r="AQ10" s="36">
        <v>56.1</v>
      </c>
      <c r="AR10" s="36">
        <v>54.4</v>
      </c>
      <c r="AS10" s="36">
        <v>57.4</v>
      </c>
      <c r="AT10" s="36">
        <v>56.6</v>
      </c>
      <c r="AU10" s="36">
        <v>59.2</v>
      </c>
    </row>
    <row r="11" spans="1:47" x14ac:dyDescent="0.4">
      <c r="A11" s="39"/>
      <c r="B11" s="39"/>
      <c r="C11" s="36">
        <v>6</v>
      </c>
      <c r="D11" s="40">
        <v>126.51000000000002</v>
      </c>
      <c r="E11" s="36">
        <v>98.15</v>
      </c>
      <c r="F11" s="36">
        <v>98.62</v>
      </c>
      <c r="G11" s="36">
        <v>97.769999999999982</v>
      </c>
      <c r="H11" s="36">
        <v>86.980000000000018</v>
      </c>
      <c r="I11" s="36">
        <v>90.22</v>
      </c>
      <c r="J11" s="36">
        <v>98.690000000000012</v>
      </c>
      <c r="K11" s="36">
        <v>101.38</v>
      </c>
      <c r="L11" s="41"/>
      <c r="M11" s="36">
        <v>6</v>
      </c>
      <c r="N11" s="36">
        <v>121.91000000000001</v>
      </c>
      <c r="O11" s="36">
        <v>107.58000000000001</v>
      </c>
      <c r="P11" s="36">
        <v>112.12</v>
      </c>
      <c r="Q11" s="36">
        <v>117.86</v>
      </c>
      <c r="R11" s="36">
        <v>118.86</v>
      </c>
      <c r="S11" s="36">
        <v>119.60999999999999</v>
      </c>
      <c r="T11" s="36">
        <v>121.99000000000001</v>
      </c>
      <c r="U11" s="36">
        <v>119.14000000000001</v>
      </c>
      <c r="V11" s="38"/>
      <c r="W11" s="38"/>
      <c r="X11" s="38"/>
      <c r="Y11" s="38"/>
      <c r="Z11" s="38"/>
      <c r="AA11" s="39"/>
      <c r="AB11" s="39"/>
      <c r="AC11" s="36">
        <v>6</v>
      </c>
      <c r="AD11" s="40">
        <v>42.5</v>
      </c>
      <c r="AE11" s="36">
        <v>24.9</v>
      </c>
      <c r="AF11" s="36">
        <v>20.8</v>
      </c>
      <c r="AG11" s="36">
        <v>21.4</v>
      </c>
      <c r="AH11" s="36">
        <v>22.3</v>
      </c>
      <c r="AI11" s="36">
        <v>23.6</v>
      </c>
      <c r="AJ11" s="36">
        <v>23.5</v>
      </c>
      <c r="AK11" s="36">
        <v>25.1</v>
      </c>
      <c r="AL11" s="39"/>
      <c r="AM11" s="36">
        <v>6</v>
      </c>
      <c r="AN11" s="36">
        <v>27.3</v>
      </c>
      <c r="AO11" s="36">
        <v>18.2</v>
      </c>
      <c r="AP11" s="36">
        <v>23.4</v>
      </c>
      <c r="AQ11" s="36">
        <v>27.6</v>
      </c>
      <c r="AR11" s="36">
        <v>28.8</v>
      </c>
      <c r="AS11" s="36">
        <v>30.6</v>
      </c>
      <c r="AT11" s="36">
        <v>31.2</v>
      </c>
      <c r="AU11" s="36">
        <v>32.799999999999997</v>
      </c>
    </row>
    <row r="12" spans="1:47" x14ac:dyDescent="0.4">
      <c r="A12" s="39"/>
      <c r="B12" s="39"/>
      <c r="C12" s="36">
        <v>7</v>
      </c>
      <c r="D12" s="40">
        <v>123.13999999999999</v>
      </c>
      <c r="E12" s="36">
        <v>104.78</v>
      </c>
      <c r="F12" s="36">
        <v>114.57999999999998</v>
      </c>
      <c r="G12" s="36">
        <v>113.77</v>
      </c>
      <c r="H12" s="36">
        <v>107.36000000000001</v>
      </c>
      <c r="I12" s="36">
        <v>107.65</v>
      </c>
      <c r="J12" s="36">
        <v>113.19000000000001</v>
      </c>
      <c r="K12" s="36">
        <v>118.05000000000001</v>
      </c>
      <c r="L12" s="41"/>
      <c r="M12" s="36">
        <v>7</v>
      </c>
      <c r="N12" s="36">
        <v>121.96000000000001</v>
      </c>
      <c r="O12" s="36">
        <v>111.83000000000001</v>
      </c>
      <c r="P12" s="36">
        <v>117.43</v>
      </c>
      <c r="Q12" s="36">
        <v>119.04999999999998</v>
      </c>
      <c r="R12" s="36">
        <v>119.25999999999999</v>
      </c>
      <c r="S12" s="36">
        <v>122.47</v>
      </c>
      <c r="T12" s="36">
        <v>117.87</v>
      </c>
      <c r="U12" s="36">
        <v>121.03</v>
      </c>
      <c r="V12" s="38"/>
      <c r="W12" s="38"/>
      <c r="X12" s="38"/>
      <c r="Y12" s="38"/>
      <c r="Z12" s="38"/>
      <c r="AA12" s="39"/>
      <c r="AB12" s="39"/>
      <c r="AC12" s="36">
        <v>7</v>
      </c>
      <c r="AD12" s="40">
        <v>49.5</v>
      </c>
      <c r="AE12" s="36">
        <v>30.1</v>
      </c>
      <c r="AF12" s="36">
        <v>31.9</v>
      </c>
      <c r="AG12" s="36">
        <v>28.1</v>
      </c>
      <c r="AH12" s="36">
        <v>25.8</v>
      </c>
      <c r="AI12" s="36">
        <v>30.8</v>
      </c>
      <c r="AJ12" s="36">
        <v>33.200000000000003</v>
      </c>
      <c r="AK12" s="36">
        <v>36.6</v>
      </c>
      <c r="AL12" s="39"/>
      <c r="AM12" s="36">
        <v>7</v>
      </c>
      <c r="AN12" s="36">
        <v>36.9</v>
      </c>
      <c r="AO12" s="36">
        <v>19.8</v>
      </c>
      <c r="AP12" s="36">
        <v>29.6</v>
      </c>
      <c r="AQ12" s="36">
        <v>37</v>
      </c>
      <c r="AR12" s="36">
        <v>37.200000000000003</v>
      </c>
      <c r="AS12" s="36">
        <v>38.4</v>
      </c>
      <c r="AT12" s="36">
        <v>39.299999999999997</v>
      </c>
      <c r="AU12" s="36">
        <v>43.8</v>
      </c>
    </row>
    <row r="13" spans="1:47" x14ac:dyDescent="0.4">
      <c r="A13" s="42"/>
      <c r="B13" s="42"/>
      <c r="C13" s="36">
        <v>8</v>
      </c>
      <c r="D13" s="40">
        <v>139.23000000000002</v>
      </c>
      <c r="E13" s="36">
        <v>123.81</v>
      </c>
      <c r="F13" s="36">
        <v>116.59</v>
      </c>
      <c r="G13" s="36">
        <v>114.21000000000001</v>
      </c>
      <c r="H13" s="36">
        <v>114.30000000000001</v>
      </c>
      <c r="I13" s="36">
        <v>114.53</v>
      </c>
      <c r="J13" s="36">
        <v>117.46000000000001</v>
      </c>
      <c r="K13" s="36">
        <v>122.21</v>
      </c>
      <c r="L13" s="43"/>
      <c r="M13" s="36">
        <v>8</v>
      </c>
      <c r="N13" s="36">
        <v>128.63999999999999</v>
      </c>
      <c r="O13" s="36">
        <v>118.84</v>
      </c>
      <c r="P13" s="36">
        <v>126.56</v>
      </c>
      <c r="Q13" s="36">
        <v>128.59</v>
      </c>
      <c r="R13" s="36">
        <v>129.36000000000001</v>
      </c>
      <c r="S13" s="36">
        <v>126.89999999999999</v>
      </c>
      <c r="T13" s="36">
        <v>127.34</v>
      </c>
      <c r="U13" s="36">
        <v>126.5</v>
      </c>
      <c r="V13" s="38"/>
      <c r="W13" s="38"/>
      <c r="X13" s="38"/>
      <c r="Y13" s="38"/>
      <c r="Z13" s="38"/>
      <c r="AA13" s="42"/>
      <c r="AB13" s="42"/>
      <c r="AC13" s="36">
        <v>8</v>
      </c>
      <c r="AD13" s="40">
        <v>55.8</v>
      </c>
      <c r="AE13" s="36">
        <v>26.6</v>
      </c>
      <c r="AF13" s="36">
        <v>29.9</v>
      </c>
      <c r="AG13" s="36">
        <v>33.5</v>
      </c>
      <c r="AH13" s="36">
        <v>38.1</v>
      </c>
      <c r="AI13" s="36">
        <v>42.3</v>
      </c>
      <c r="AJ13" s="36">
        <v>44.8</v>
      </c>
      <c r="AK13" s="36">
        <v>42.9</v>
      </c>
      <c r="AL13" s="42"/>
      <c r="AM13" s="36">
        <v>8</v>
      </c>
      <c r="AN13" s="36">
        <v>51.4</v>
      </c>
      <c r="AO13" s="36">
        <v>33.4</v>
      </c>
      <c r="AP13" s="36">
        <v>53.1</v>
      </c>
      <c r="AQ13" s="36">
        <v>57.7</v>
      </c>
      <c r="AR13" s="36">
        <v>58.8</v>
      </c>
      <c r="AS13" s="36">
        <v>58.7</v>
      </c>
      <c r="AT13" s="36">
        <v>60.7</v>
      </c>
      <c r="AU13" s="36">
        <v>59.3</v>
      </c>
    </row>
    <row r="14" spans="1:47" x14ac:dyDescent="0.4">
      <c r="A14" s="44" t="s">
        <v>25</v>
      </c>
      <c r="B14" s="44"/>
      <c r="C14" s="44"/>
      <c r="D14" s="44">
        <f t="shared" ref="D14:K14" si="0">AVERAGE(D6:D13)</f>
        <v>122.595</v>
      </c>
      <c r="E14" s="44">
        <f t="shared" si="0"/>
        <v>106.47999999999999</v>
      </c>
      <c r="F14" s="44">
        <f t="shared" si="0"/>
        <v>109.30625000000002</v>
      </c>
      <c r="G14" s="44">
        <f t="shared" si="0"/>
        <v>109.01124999999999</v>
      </c>
      <c r="H14" s="44">
        <f t="shared" si="0"/>
        <v>107.70249999999999</v>
      </c>
      <c r="I14" s="44">
        <f t="shared" si="0"/>
        <v>109.37625</v>
      </c>
      <c r="J14" s="44">
        <f t="shared" si="0"/>
        <v>113.44125000000003</v>
      </c>
      <c r="K14" s="44">
        <f t="shared" si="0"/>
        <v>116.17750000000001</v>
      </c>
      <c r="L14" s="45"/>
      <c r="M14" s="44"/>
      <c r="N14" s="44">
        <f t="shared" ref="N14:U14" si="1">AVERAGE(N6:N13)</f>
        <v>120.22</v>
      </c>
      <c r="O14" s="44">
        <f t="shared" si="1"/>
        <v>109.86750000000002</v>
      </c>
      <c r="P14" s="44">
        <f t="shared" si="1"/>
        <v>115.04749999999999</v>
      </c>
      <c r="Q14" s="44">
        <f t="shared" si="1"/>
        <v>116.8425</v>
      </c>
      <c r="R14" s="44">
        <f t="shared" si="1"/>
        <v>118.2525</v>
      </c>
      <c r="S14" s="44">
        <f t="shared" si="1"/>
        <v>118.3775</v>
      </c>
      <c r="T14" s="44">
        <f t="shared" si="1"/>
        <v>118.89875000000001</v>
      </c>
      <c r="U14" s="44">
        <f t="shared" si="1"/>
        <v>118.78375</v>
      </c>
      <c r="V14" s="38"/>
      <c r="W14" s="38"/>
      <c r="X14" s="38"/>
      <c r="Y14" s="38"/>
      <c r="Z14" s="38"/>
      <c r="AA14" s="44" t="s">
        <v>25</v>
      </c>
      <c r="AB14" s="44"/>
      <c r="AC14" s="44"/>
      <c r="AD14" s="44">
        <f t="shared" ref="AD14:AK14" si="2">AVERAGE(AD6:AD13)</f>
        <v>53.9375</v>
      </c>
      <c r="AE14" s="44">
        <f t="shared" si="2"/>
        <v>37.300000000000004</v>
      </c>
      <c r="AF14" s="44">
        <f t="shared" si="2"/>
        <v>37.9</v>
      </c>
      <c r="AG14" s="44">
        <f t="shared" si="2"/>
        <v>38.762500000000003</v>
      </c>
      <c r="AH14" s="44">
        <f t="shared" si="2"/>
        <v>43.100000000000009</v>
      </c>
      <c r="AI14" s="44">
        <f t="shared" si="2"/>
        <v>47.07500000000001</v>
      </c>
      <c r="AJ14" s="44">
        <f t="shared" si="2"/>
        <v>49.787500000000001</v>
      </c>
      <c r="AK14" s="44">
        <f t="shared" si="2"/>
        <v>50.012500000000003</v>
      </c>
      <c r="AL14" s="44"/>
      <c r="AM14" s="44"/>
      <c r="AN14" s="44">
        <f t="shared" ref="AN14:AU14" si="3">AVERAGE(AN6:AN13)</f>
        <v>50.649999999999991</v>
      </c>
      <c r="AO14" s="44">
        <f t="shared" si="3"/>
        <v>36.6875</v>
      </c>
      <c r="AP14" s="44">
        <f t="shared" si="3"/>
        <v>47.287500000000001</v>
      </c>
      <c r="AQ14" s="44">
        <f t="shared" si="3"/>
        <v>50.312500000000007</v>
      </c>
      <c r="AR14" s="44">
        <f t="shared" si="3"/>
        <v>51.274999999999999</v>
      </c>
      <c r="AS14" s="44">
        <f t="shared" si="3"/>
        <v>55.612499999999997</v>
      </c>
      <c r="AT14" s="44">
        <f t="shared" si="3"/>
        <v>56.387500000000003</v>
      </c>
      <c r="AU14" s="44">
        <f t="shared" si="3"/>
        <v>54.825000000000003</v>
      </c>
    </row>
    <row r="15" spans="1:47" x14ac:dyDescent="0.4">
      <c r="A15" s="44" t="s">
        <v>24</v>
      </c>
      <c r="B15" s="44"/>
      <c r="C15" s="44"/>
      <c r="D15" s="78">
        <f t="shared" ref="D15:K15" si="4">STDEVP(D6:D13)/(COUNT(D6:D13)^0.5)</f>
        <v>2.9126797154853823</v>
      </c>
      <c r="E15" s="78">
        <f t="shared" si="4"/>
        <v>2.840447808004928</v>
      </c>
      <c r="F15" s="78">
        <f t="shared" si="4"/>
        <v>2.2438547590446873</v>
      </c>
      <c r="G15" s="78">
        <f t="shared" si="4"/>
        <v>2.5905172248389903</v>
      </c>
      <c r="H15" s="78">
        <f t="shared" si="4"/>
        <v>3.3695487225665666</v>
      </c>
      <c r="I15" s="78">
        <f t="shared" si="4"/>
        <v>2.9297007833032191</v>
      </c>
      <c r="J15" s="78">
        <f t="shared" si="4"/>
        <v>2.4405080397711241</v>
      </c>
      <c r="K15" s="78">
        <f t="shared" si="4"/>
        <v>2.9412177271922593</v>
      </c>
      <c r="L15" s="45"/>
      <c r="M15" s="44"/>
      <c r="N15" s="78">
        <f t="shared" ref="N15:U15" si="5">STDEVP(N6:N13)/(COUNT(N6:N13)^0.5)</f>
        <v>2.1889966308790885</v>
      </c>
      <c r="O15" s="78">
        <f t="shared" si="5"/>
        <v>1.7518434486991123</v>
      </c>
      <c r="P15" s="78">
        <f t="shared" si="5"/>
        <v>2.969512665194411</v>
      </c>
      <c r="Q15" s="78">
        <f t="shared" si="5"/>
        <v>2.5291777011016845</v>
      </c>
      <c r="R15" s="78">
        <f t="shared" si="5"/>
        <v>3.0611266053121673</v>
      </c>
      <c r="S15" s="78">
        <f t="shared" si="5"/>
        <v>2.5666318822047707</v>
      </c>
      <c r="T15" s="78">
        <f t="shared" si="5"/>
        <v>2.3333107095257364</v>
      </c>
      <c r="U15" s="78">
        <f t="shared" si="5"/>
        <v>2.337230557665952</v>
      </c>
      <c r="V15" s="38"/>
      <c r="W15" s="38"/>
      <c r="X15" s="38"/>
      <c r="Y15" s="38"/>
      <c r="Z15" s="38"/>
      <c r="AA15" s="44" t="s">
        <v>24</v>
      </c>
      <c r="AB15" s="44"/>
      <c r="AC15" s="44"/>
      <c r="AD15" s="78">
        <f t="shared" ref="AD15:AK15" si="6">STDEVP(AD6:AD13)/(COUNT(AD6:AD13)^0.5)</f>
        <v>2.2717653859388798</v>
      </c>
      <c r="AE15" s="78">
        <f t="shared" si="6"/>
        <v>2.905813139209052</v>
      </c>
      <c r="AF15" s="78">
        <f t="shared" si="6"/>
        <v>3.8243872058148112</v>
      </c>
      <c r="AG15" s="78">
        <f t="shared" si="6"/>
        <v>4.6645584430629645</v>
      </c>
      <c r="AH15" s="78">
        <f t="shared" si="6"/>
        <v>5.0523200116382085</v>
      </c>
      <c r="AI15" s="78">
        <f t="shared" si="6"/>
        <v>5.3555972472731677</v>
      </c>
      <c r="AJ15" s="78">
        <f t="shared" si="6"/>
        <v>5.3622650735253643</v>
      </c>
      <c r="AK15" s="78">
        <f t="shared" si="6"/>
        <v>5.0555797608929076</v>
      </c>
      <c r="AL15" s="44"/>
      <c r="AM15" s="44"/>
      <c r="AN15" s="78">
        <f t="shared" ref="AN15:AU15" si="7">STDEVP(AN6:AN13)/(COUNT(AN6:AN13)^0.5)</f>
        <v>4.5107510461119578</v>
      </c>
      <c r="AO15" s="78">
        <f t="shared" si="7"/>
        <v>4.4505771219865427</v>
      </c>
      <c r="AP15" s="78">
        <f t="shared" si="7"/>
        <v>4.9676905317008195</v>
      </c>
      <c r="AQ15" s="78">
        <f t="shared" si="7"/>
        <v>4.5193485945155683</v>
      </c>
      <c r="AR15" s="78">
        <f t="shared" si="7"/>
        <v>4.6189402870138956</v>
      </c>
      <c r="AS15" s="78">
        <f t="shared" si="7"/>
        <v>5.633921744109518</v>
      </c>
      <c r="AT15" s="78">
        <f t="shared" si="7"/>
        <v>5.5439279142815305</v>
      </c>
      <c r="AU15" s="78">
        <f t="shared" si="7"/>
        <v>4.6160640024808952</v>
      </c>
    </row>
    <row r="16" spans="1:47" x14ac:dyDescent="0.4">
      <c r="B16" s="2"/>
      <c r="D16" s="33">
        <v>1</v>
      </c>
      <c r="E16" s="33">
        <v>4</v>
      </c>
      <c r="F16" s="33">
        <v>24</v>
      </c>
      <c r="G16" s="33">
        <v>48</v>
      </c>
      <c r="H16" s="33">
        <v>72</v>
      </c>
      <c r="I16" s="33">
        <v>96</v>
      </c>
      <c r="J16" s="33">
        <v>120</v>
      </c>
      <c r="K16" s="33">
        <v>144</v>
      </c>
      <c r="L16" s="46"/>
      <c r="N16" s="33">
        <v>1</v>
      </c>
      <c r="O16" s="33">
        <v>4</v>
      </c>
      <c r="P16" s="33">
        <v>24</v>
      </c>
      <c r="Q16" s="33">
        <v>48</v>
      </c>
      <c r="R16" s="33">
        <v>72</v>
      </c>
      <c r="S16" s="33">
        <v>96</v>
      </c>
      <c r="T16" s="33">
        <v>120</v>
      </c>
      <c r="U16" s="33">
        <v>144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8" customHeight="1" x14ac:dyDescent="0.4">
      <c r="A17" s="47" t="s">
        <v>6</v>
      </c>
      <c r="B17" s="48" t="s">
        <v>32</v>
      </c>
      <c r="C17" s="49"/>
      <c r="D17" s="49" t="s">
        <v>17</v>
      </c>
      <c r="E17" s="49" t="s">
        <v>16</v>
      </c>
      <c r="F17" s="49">
        <v>24</v>
      </c>
      <c r="G17" s="49">
        <v>48</v>
      </c>
      <c r="H17" s="49">
        <v>72</v>
      </c>
      <c r="I17" s="49">
        <v>96</v>
      </c>
      <c r="J17" s="49">
        <v>120</v>
      </c>
      <c r="K17" s="49">
        <v>144</v>
      </c>
      <c r="L17" s="50" t="s">
        <v>31</v>
      </c>
      <c r="M17" s="49"/>
      <c r="N17" s="49" t="s">
        <v>17</v>
      </c>
      <c r="O17" s="49" t="s">
        <v>16</v>
      </c>
      <c r="P17" s="49">
        <v>24</v>
      </c>
      <c r="Q17" s="49">
        <v>48</v>
      </c>
      <c r="R17" s="49">
        <v>72</v>
      </c>
      <c r="S17" s="49">
        <v>96</v>
      </c>
      <c r="T17" s="49">
        <v>120</v>
      </c>
      <c r="U17" s="49">
        <v>144</v>
      </c>
      <c r="AA17" s="51" t="s">
        <v>2</v>
      </c>
      <c r="AB17" s="48" t="s">
        <v>32</v>
      </c>
      <c r="AC17" s="49"/>
      <c r="AD17" s="49" t="s">
        <v>17</v>
      </c>
      <c r="AE17" s="49" t="s">
        <v>16</v>
      </c>
      <c r="AF17" s="49">
        <v>24</v>
      </c>
      <c r="AG17" s="49">
        <v>48</v>
      </c>
      <c r="AH17" s="49">
        <v>72</v>
      </c>
      <c r="AI17" s="49">
        <v>96</v>
      </c>
      <c r="AJ17" s="49">
        <v>120</v>
      </c>
      <c r="AK17" s="49">
        <v>144</v>
      </c>
      <c r="AL17" s="48" t="s">
        <v>31</v>
      </c>
      <c r="AM17" s="49"/>
      <c r="AN17" s="49" t="s">
        <v>17</v>
      </c>
      <c r="AO17" s="49" t="s">
        <v>16</v>
      </c>
      <c r="AP17" s="49">
        <v>24</v>
      </c>
      <c r="AQ17" s="49">
        <v>48</v>
      </c>
      <c r="AR17" s="49">
        <v>72</v>
      </c>
      <c r="AS17" s="49">
        <v>96</v>
      </c>
      <c r="AT17" s="49">
        <v>120</v>
      </c>
      <c r="AU17" s="49">
        <v>144</v>
      </c>
    </row>
    <row r="18" spans="1:47" x14ac:dyDescent="0.4">
      <c r="A18" s="52"/>
      <c r="B18" s="53"/>
      <c r="C18" s="54">
        <v>1</v>
      </c>
      <c r="D18" s="54">
        <f t="shared" ref="D18:K18" si="8">D6-$D$6</f>
        <v>0</v>
      </c>
      <c r="E18" s="54">
        <f t="shared" si="8"/>
        <v>-19.149999999999977</v>
      </c>
      <c r="F18" s="54">
        <f t="shared" si="8"/>
        <v>-20.97</v>
      </c>
      <c r="G18" s="54">
        <f t="shared" si="8"/>
        <v>-18.179999999999978</v>
      </c>
      <c r="H18" s="54">
        <f t="shared" si="8"/>
        <v>-12.329999999999984</v>
      </c>
      <c r="I18" s="54">
        <f t="shared" si="8"/>
        <v>-11.5</v>
      </c>
      <c r="J18" s="54">
        <f t="shared" si="8"/>
        <v>-3.5199999999999818</v>
      </c>
      <c r="K18" s="54">
        <f t="shared" si="8"/>
        <v>-0.63999999999998636</v>
      </c>
      <c r="L18" s="55"/>
      <c r="M18" s="54">
        <v>1</v>
      </c>
      <c r="N18" s="54">
        <f t="shared" ref="N18:U18" si="9">N6-$N$6</f>
        <v>0</v>
      </c>
      <c r="O18" s="54">
        <f t="shared" si="9"/>
        <v>-18.049999999999983</v>
      </c>
      <c r="P18" s="54">
        <f t="shared" si="9"/>
        <v>-2.4999999999999716</v>
      </c>
      <c r="Q18" s="54">
        <f t="shared" si="9"/>
        <v>-7.4000000000000057</v>
      </c>
      <c r="R18" s="54">
        <f t="shared" si="9"/>
        <v>2.3499999999999943</v>
      </c>
      <c r="S18" s="54">
        <f t="shared" si="9"/>
        <v>-4.1099999999999852</v>
      </c>
      <c r="T18" s="54">
        <f t="shared" si="9"/>
        <v>-2.1400000000000006</v>
      </c>
      <c r="U18" s="54">
        <f t="shared" si="9"/>
        <v>-1.9000000000000057</v>
      </c>
      <c r="AA18" s="56"/>
      <c r="AB18" s="53"/>
      <c r="AC18" s="54">
        <v>1</v>
      </c>
      <c r="AD18" s="54">
        <f t="shared" ref="AD18:AK18" si="10">AD6-$AD$6</f>
        <v>0</v>
      </c>
      <c r="AE18" s="54">
        <f t="shared" si="10"/>
        <v>-22</v>
      </c>
      <c r="AF18" s="54">
        <f t="shared" si="10"/>
        <v>-24.200000000000003</v>
      </c>
      <c r="AG18" s="54">
        <f t="shared" si="10"/>
        <v>-30.6</v>
      </c>
      <c r="AH18" s="54">
        <f t="shared" si="10"/>
        <v>-19.600000000000001</v>
      </c>
      <c r="AI18" s="54">
        <f t="shared" si="10"/>
        <v>-9.5</v>
      </c>
      <c r="AJ18" s="54">
        <f t="shared" si="10"/>
        <v>-9.2000000000000028</v>
      </c>
      <c r="AK18" s="54">
        <f t="shared" si="10"/>
        <v>-11.900000000000006</v>
      </c>
      <c r="AL18" s="53"/>
      <c r="AM18" s="54">
        <v>1</v>
      </c>
      <c r="AN18" s="54">
        <f t="shared" ref="AN18:AU18" si="11">AN6-$AN$6</f>
        <v>0</v>
      </c>
      <c r="AO18" s="54">
        <f t="shared" si="11"/>
        <v>-15.600000000000001</v>
      </c>
      <c r="AP18" s="54">
        <f t="shared" si="11"/>
        <v>-9.2000000000000028</v>
      </c>
      <c r="AQ18" s="54">
        <f t="shared" si="11"/>
        <v>-7</v>
      </c>
      <c r="AR18" s="54">
        <f t="shared" si="11"/>
        <v>-6.1000000000000014</v>
      </c>
      <c r="AS18" s="54">
        <f t="shared" si="11"/>
        <v>-1.5</v>
      </c>
      <c r="AT18" s="54">
        <f t="shared" si="11"/>
        <v>1.6999999999999957</v>
      </c>
      <c r="AU18" s="54">
        <f t="shared" si="11"/>
        <v>-0.89999999999999858</v>
      </c>
    </row>
    <row r="19" spans="1:47" x14ac:dyDescent="0.4">
      <c r="A19" s="52"/>
      <c r="B19" s="53"/>
      <c r="C19" s="54">
        <v>2</v>
      </c>
      <c r="D19" s="54">
        <f t="shared" ref="D19:K19" si="12">D7-$D$7</f>
        <v>0</v>
      </c>
      <c r="E19" s="54">
        <f t="shared" si="12"/>
        <v>-15.599999999999994</v>
      </c>
      <c r="F19" s="54">
        <f t="shared" si="12"/>
        <v>-9.3299999999999841</v>
      </c>
      <c r="G19" s="54">
        <f t="shared" si="12"/>
        <v>-14.170000000000016</v>
      </c>
      <c r="H19" s="54">
        <f t="shared" si="12"/>
        <v>-12.120000000000005</v>
      </c>
      <c r="I19" s="54">
        <f t="shared" si="12"/>
        <v>-7.1999999999999886</v>
      </c>
      <c r="J19" s="54">
        <f t="shared" si="12"/>
        <v>0.57999999999998408</v>
      </c>
      <c r="K19" s="54">
        <f t="shared" si="12"/>
        <v>-4.0899999999999892</v>
      </c>
      <c r="L19" s="55"/>
      <c r="M19" s="54">
        <v>2</v>
      </c>
      <c r="N19" s="54">
        <f t="shared" ref="N19:U19" si="13">N7-$N$7</f>
        <v>0</v>
      </c>
      <c r="O19" s="54">
        <f t="shared" si="13"/>
        <v>-4.4500000000000028</v>
      </c>
      <c r="P19" s="54">
        <f t="shared" si="13"/>
        <v>-8.75</v>
      </c>
      <c r="Q19" s="54">
        <f t="shared" si="13"/>
        <v>-4.6899999999999977</v>
      </c>
      <c r="R19" s="54">
        <f t="shared" si="13"/>
        <v>-5.4199999999999875</v>
      </c>
      <c r="S19" s="54">
        <f t="shared" si="13"/>
        <v>-5.1300000000000239</v>
      </c>
      <c r="T19" s="54">
        <f t="shared" si="13"/>
        <v>-3.3400000000000034</v>
      </c>
      <c r="U19" s="54">
        <f t="shared" si="13"/>
        <v>-1.4399999999999977</v>
      </c>
      <c r="AA19" s="56"/>
      <c r="AB19" s="53"/>
      <c r="AC19" s="54">
        <v>2</v>
      </c>
      <c r="AD19" s="54">
        <f t="shared" ref="AD19:AK19" si="14">AD7-$AD$7</f>
        <v>0</v>
      </c>
      <c r="AE19" s="54">
        <f t="shared" si="14"/>
        <v>-8.2000000000000028</v>
      </c>
      <c r="AF19" s="54">
        <f t="shared" si="14"/>
        <v>-21.1</v>
      </c>
      <c r="AG19" s="54">
        <f t="shared" si="14"/>
        <v>-19</v>
      </c>
      <c r="AH19" s="54">
        <f t="shared" si="14"/>
        <v>-11</v>
      </c>
      <c r="AI19" s="54">
        <f t="shared" si="14"/>
        <v>-2.7000000000000028</v>
      </c>
      <c r="AJ19" s="54">
        <f t="shared" si="14"/>
        <v>6.5</v>
      </c>
      <c r="AK19" s="54">
        <f t="shared" si="14"/>
        <v>8.0999999999999943</v>
      </c>
      <c r="AL19" s="53"/>
      <c r="AM19" s="54">
        <v>2</v>
      </c>
      <c r="AN19" s="54">
        <f t="shared" ref="AN19:AU19" si="15">AN7-$AN$7</f>
        <v>0</v>
      </c>
      <c r="AO19" s="54">
        <f t="shared" si="15"/>
        <v>-12.099999999999994</v>
      </c>
      <c r="AP19" s="54">
        <f t="shared" si="15"/>
        <v>-3</v>
      </c>
      <c r="AQ19" s="54">
        <f t="shared" si="15"/>
        <v>-0.5</v>
      </c>
      <c r="AR19" s="54">
        <f t="shared" si="15"/>
        <v>-0.59999999999999432</v>
      </c>
      <c r="AS19" s="54">
        <f t="shared" si="15"/>
        <v>7</v>
      </c>
      <c r="AT19" s="54">
        <f t="shared" si="15"/>
        <v>6</v>
      </c>
      <c r="AU19" s="54">
        <f t="shared" si="15"/>
        <v>3</v>
      </c>
    </row>
    <row r="20" spans="1:47" x14ac:dyDescent="0.4">
      <c r="A20" s="52"/>
      <c r="B20" s="53"/>
      <c r="C20" s="54">
        <v>3</v>
      </c>
      <c r="D20" s="54">
        <f t="shared" ref="D20:K20" si="16">D8-$D$8</f>
        <v>0</v>
      </c>
      <c r="E20" s="54">
        <f t="shared" si="16"/>
        <v>-13.930000000000007</v>
      </c>
      <c r="F20" s="54">
        <f t="shared" si="16"/>
        <v>-3.0499999999999972</v>
      </c>
      <c r="G20" s="54">
        <f t="shared" si="16"/>
        <v>-3.7900000000000063</v>
      </c>
      <c r="H20" s="54">
        <f t="shared" si="16"/>
        <v>-6.3100000000000165</v>
      </c>
      <c r="I20" s="54">
        <f t="shared" si="16"/>
        <v>-6.3699999999999903</v>
      </c>
      <c r="J20" s="54">
        <f t="shared" si="16"/>
        <v>-6.25</v>
      </c>
      <c r="K20" s="54">
        <f t="shared" si="16"/>
        <v>5.9300000000000068</v>
      </c>
      <c r="L20" s="55"/>
      <c r="M20" s="54">
        <v>3</v>
      </c>
      <c r="N20" s="54">
        <f t="shared" ref="N20:U20" si="17">N8-$N$8</f>
        <v>0</v>
      </c>
      <c r="O20" s="54">
        <f t="shared" si="17"/>
        <v>-9.7799999999999869</v>
      </c>
      <c r="P20" s="54">
        <f t="shared" si="17"/>
        <v>-0.26000000000000512</v>
      </c>
      <c r="Q20" s="54">
        <f t="shared" si="17"/>
        <v>3.7200000000000131</v>
      </c>
      <c r="R20" s="54">
        <f t="shared" si="17"/>
        <v>3.8299999999999983</v>
      </c>
      <c r="S20" s="54">
        <f t="shared" si="17"/>
        <v>1.3800000000000239</v>
      </c>
      <c r="T20" s="54">
        <f t="shared" si="17"/>
        <v>-1.109999999999971</v>
      </c>
      <c r="U20" s="54">
        <f t="shared" si="17"/>
        <v>-3.4599999999999937</v>
      </c>
      <c r="AA20" s="56"/>
      <c r="AB20" s="53"/>
      <c r="AC20" s="54">
        <v>3</v>
      </c>
      <c r="AD20" s="54">
        <f t="shared" ref="AD20:AK20" si="18">AD8-$AD$8</f>
        <v>0</v>
      </c>
      <c r="AE20" s="54">
        <f t="shared" si="18"/>
        <v>-4.7000000000000028</v>
      </c>
      <c r="AF20" s="54">
        <f t="shared" si="18"/>
        <v>2.8999999999999986</v>
      </c>
      <c r="AG20" s="54">
        <f t="shared" si="18"/>
        <v>1.6000000000000014</v>
      </c>
      <c r="AH20" s="54">
        <f t="shared" si="18"/>
        <v>6.5</v>
      </c>
      <c r="AI20" s="54">
        <f t="shared" si="18"/>
        <v>6.5</v>
      </c>
      <c r="AJ20" s="54">
        <f t="shared" si="18"/>
        <v>9.1000000000000014</v>
      </c>
      <c r="AK20" s="54">
        <f t="shared" si="18"/>
        <v>8.5</v>
      </c>
      <c r="AL20" s="53"/>
      <c r="AM20" s="54">
        <v>3</v>
      </c>
      <c r="AN20" s="54">
        <f t="shared" ref="AN20:AU20" si="19">AN8-$AN$8</f>
        <v>0</v>
      </c>
      <c r="AO20" s="54">
        <f t="shared" si="19"/>
        <v>-15.099999999999994</v>
      </c>
      <c r="AP20" s="54">
        <f t="shared" si="19"/>
        <v>2.6000000000000014</v>
      </c>
      <c r="AQ20" s="54">
        <f t="shared" si="19"/>
        <v>0.20000000000000284</v>
      </c>
      <c r="AR20" s="54">
        <f t="shared" si="19"/>
        <v>3.8000000000000043</v>
      </c>
      <c r="AS20" s="54">
        <f t="shared" si="19"/>
        <v>7.2000000000000028</v>
      </c>
      <c r="AT20" s="54">
        <f t="shared" si="19"/>
        <v>7.9000000000000057</v>
      </c>
      <c r="AU20" s="54">
        <f t="shared" si="19"/>
        <v>0.30000000000000426</v>
      </c>
    </row>
    <row r="21" spans="1:47" x14ac:dyDescent="0.4">
      <c r="A21" s="52"/>
      <c r="B21" s="53"/>
      <c r="C21" s="54">
        <v>4</v>
      </c>
      <c r="D21" s="54">
        <f>D9-$D$9</f>
        <v>0</v>
      </c>
      <c r="E21" s="54">
        <f>E9-$D$9</f>
        <v>-10.350000000000023</v>
      </c>
      <c r="F21" s="54">
        <f>F9-$D$9</f>
        <v>-7.460000000000008</v>
      </c>
      <c r="G21" s="54">
        <f>G9-$D$9</f>
        <v>-7.75</v>
      </c>
      <c r="H21" s="54">
        <f>H9-$D$9</f>
        <v>-6.6500000000000057</v>
      </c>
      <c r="I21" s="54">
        <v>-6.34</v>
      </c>
      <c r="J21" s="54">
        <f>J9-$D$9</f>
        <v>-2.0300000000000011</v>
      </c>
      <c r="K21" s="54">
        <f>K9-$D$9</f>
        <v>-2.2900000000000205</v>
      </c>
      <c r="L21" s="55"/>
      <c r="M21" s="54">
        <v>4</v>
      </c>
      <c r="N21" s="54">
        <f t="shared" ref="N21:U21" si="20">N9-$N$9</f>
        <v>0</v>
      </c>
      <c r="O21" s="54">
        <f t="shared" si="20"/>
        <v>-9.9599999999999795</v>
      </c>
      <c r="P21" s="54">
        <f t="shared" si="20"/>
        <v>-9.5300000000000011</v>
      </c>
      <c r="Q21" s="54">
        <f t="shared" si="20"/>
        <v>-7.8799999999999955</v>
      </c>
      <c r="R21" s="54">
        <f t="shared" si="20"/>
        <v>-7.5799999999999841</v>
      </c>
      <c r="S21" s="54">
        <f t="shared" si="20"/>
        <v>-5.2099999999999795</v>
      </c>
      <c r="T21" s="54">
        <f t="shared" si="20"/>
        <v>-0.51999999999999602</v>
      </c>
      <c r="U21" s="54">
        <f t="shared" si="20"/>
        <v>-1.7699999999999818</v>
      </c>
      <c r="AA21" s="56"/>
      <c r="AB21" s="53"/>
      <c r="AC21" s="54">
        <v>4</v>
      </c>
      <c r="AD21" s="54">
        <f t="shared" ref="AD21:AK21" si="21">AD9-$AD$9</f>
        <v>0</v>
      </c>
      <c r="AE21" s="54">
        <f t="shared" si="21"/>
        <v>-18.099999999999994</v>
      </c>
      <c r="AF21" s="54">
        <f t="shared" si="21"/>
        <v>-11.899999999999999</v>
      </c>
      <c r="AG21" s="54">
        <f t="shared" si="21"/>
        <v>-0.79999999999999716</v>
      </c>
      <c r="AH21" s="54">
        <f t="shared" si="21"/>
        <v>4.2000000000000028</v>
      </c>
      <c r="AI21" s="54">
        <f t="shared" si="21"/>
        <v>12.5</v>
      </c>
      <c r="AJ21" s="54">
        <f t="shared" si="21"/>
        <v>11.299999999999997</v>
      </c>
      <c r="AK21" s="54">
        <f t="shared" si="21"/>
        <v>9.7999999999999972</v>
      </c>
      <c r="AL21" s="53"/>
      <c r="AM21" s="54">
        <v>4</v>
      </c>
      <c r="AN21" s="54">
        <f t="shared" ref="AN21:AU21" si="22">AN9-$AN$9</f>
        <v>0</v>
      </c>
      <c r="AO21" s="54">
        <f t="shared" si="22"/>
        <v>-14.800000000000004</v>
      </c>
      <c r="AP21" s="54">
        <f t="shared" si="22"/>
        <v>-3.6000000000000085</v>
      </c>
      <c r="AQ21" s="54">
        <f t="shared" si="22"/>
        <v>-2</v>
      </c>
      <c r="AR21" s="54">
        <f t="shared" si="22"/>
        <v>0.5</v>
      </c>
      <c r="AS21" s="54">
        <f t="shared" si="22"/>
        <v>13.700000000000003</v>
      </c>
      <c r="AT21" s="54">
        <f t="shared" si="22"/>
        <v>14.299999999999997</v>
      </c>
      <c r="AU21" s="54">
        <f t="shared" si="22"/>
        <v>7.7000000000000028</v>
      </c>
    </row>
    <row r="22" spans="1:47" x14ac:dyDescent="0.4">
      <c r="A22" s="52"/>
      <c r="B22" s="53"/>
      <c r="C22" s="54">
        <v>5</v>
      </c>
      <c r="D22" s="54">
        <f t="shared" ref="D22:K22" si="23">D10-$D$10</f>
        <v>0</v>
      </c>
      <c r="E22" s="54">
        <f t="shared" si="23"/>
        <v>-7.75</v>
      </c>
      <c r="F22" s="54">
        <f t="shared" si="23"/>
        <v>-6.4099999999999966</v>
      </c>
      <c r="G22" s="54">
        <f t="shared" si="23"/>
        <v>-1.6500000000000057</v>
      </c>
      <c r="H22" s="54">
        <f t="shared" si="23"/>
        <v>-1.4900000000000091</v>
      </c>
      <c r="I22" s="54">
        <f t="shared" si="23"/>
        <v>-1.539999999999992</v>
      </c>
      <c r="J22" s="54">
        <f t="shared" si="23"/>
        <v>-2.4699999999999989</v>
      </c>
      <c r="K22" s="54">
        <f t="shared" si="23"/>
        <v>-3.0100000000000051</v>
      </c>
      <c r="L22" s="55"/>
      <c r="M22" s="54">
        <v>5</v>
      </c>
      <c r="N22" s="54">
        <f t="shared" ref="N22:U22" si="24">N10-$N$10</f>
        <v>0</v>
      </c>
      <c r="O22" s="54">
        <f t="shared" si="24"/>
        <v>-6.3200000000000216</v>
      </c>
      <c r="P22" s="54">
        <f t="shared" si="24"/>
        <v>-3.9400000000000261</v>
      </c>
      <c r="Q22" s="54">
        <f t="shared" si="24"/>
        <v>-3.7600000000000193</v>
      </c>
      <c r="R22" s="54">
        <f t="shared" si="24"/>
        <v>-3.8900000000000148</v>
      </c>
      <c r="S22" s="54">
        <f t="shared" si="24"/>
        <v>1.8599999999999852</v>
      </c>
      <c r="T22" s="54">
        <f t="shared" si="24"/>
        <v>1.8499999999999659</v>
      </c>
      <c r="U22" s="54">
        <f t="shared" si="24"/>
        <v>2.9199999999999875</v>
      </c>
      <c r="AA22" s="56"/>
      <c r="AB22" s="53"/>
      <c r="AC22" s="54">
        <v>5</v>
      </c>
      <c r="AD22" s="54">
        <f t="shared" ref="AD22:AK22" si="25">AD10-$AD$10</f>
        <v>0</v>
      </c>
      <c r="AE22" s="54">
        <f t="shared" si="25"/>
        <v>-13.899999999999999</v>
      </c>
      <c r="AF22" s="54">
        <f t="shared" si="25"/>
        <v>-8.7999999999999972</v>
      </c>
      <c r="AG22" s="54">
        <f t="shared" si="25"/>
        <v>-7.7999999999999972</v>
      </c>
      <c r="AH22" s="54">
        <f t="shared" si="25"/>
        <v>-5.1999999999999957</v>
      </c>
      <c r="AI22" s="54">
        <f t="shared" si="25"/>
        <v>-10.600000000000001</v>
      </c>
      <c r="AJ22" s="54">
        <f t="shared" si="25"/>
        <v>-4.6000000000000014</v>
      </c>
      <c r="AK22" s="54">
        <f t="shared" si="25"/>
        <v>-2.6999999999999957</v>
      </c>
      <c r="AL22" s="53"/>
      <c r="AM22" s="54">
        <v>5</v>
      </c>
      <c r="AN22" s="54">
        <f t="shared" ref="AN22:AU22" si="26">AN10-$AN$10</f>
        <v>0</v>
      </c>
      <c r="AO22" s="54">
        <f t="shared" si="26"/>
        <v>-9.9000000000000057</v>
      </c>
      <c r="AP22" s="54">
        <f t="shared" si="26"/>
        <v>-4.2000000000000028</v>
      </c>
      <c r="AQ22" s="54">
        <f t="shared" si="26"/>
        <v>-0.10000000000000142</v>
      </c>
      <c r="AR22" s="54">
        <f t="shared" si="26"/>
        <v>-1.8000000000000043</v>
      </c>
      <c r="AS22" s="54">
        <f t="shared" si="26"/>
        <v>1.1999999999999957</v>
      </c>
      <c r="AT22" s="54">
        <f t="shared" si="26"/>
        <v>0.39999999999999858</v>
      </c>
      <c r="AU22" s="54">
        <f t="shared" si="26"/>
        <v>3</v>
      </c>
    </row>
    <row r="23" spans="1:47" x14ac:dyDescent="0.4">
      <c r="A23" s="52"/>
      <c r="B23" s="53"/>
      <c r="C23" s="54">
        <v>6</v>
      </c>
      <c r="D23" s="54">
        <f t="shared" ref="D23:K23" si="27">D11-$D$11</f>
        <v>0</v>
      </c>
      <c r="E23" s="54">
        <f t="shared" si="27"/>
        <v>-28.360000000000014</v>
      </c>
      <c r="F23" s="54">
        <f t="shared" si="27"/>
        <v>-27.890000000000015</v>
      </c>
      <c r="G23" s="54">
        <f t="shared" si="27"/>
        <v>-28.740000000000038</v>
      </c>
      <c r="H23" s="54">
        <f t="shared" si="27"/>
        <v>-39.53</v>
      </c>
      <c r="I23" s="54">
        <f t="shared" si="27"/>
        <v>-36.29000000000002</v>
      </c>
      <c r="J23" s="54">
        <f t="shared" si="27"/>
        <v>-27.820000000000007</v>
      </c>
      <c r="K23" s="54">
        <f t="shared" si="27"/>
        <v>-25.130000000000024</v>
      </c>
      <c r="L23" s="55"/>
      <c r="M23" s="54">
        <v>6</v>
      </c>
      <c r="N23" s="54">
        <f t="shared" ref="N23:U23" si="28">N11-$N$11</f>
        <v>0</v>
      </c>
      <c r="O23" s="54">
        <f t="shared" si="28"/>
        <v>-14.329999999999998</v>
      </c>
      <c r="P23" s="54">
        <f t="shared" si="28"/>
        <v>-9.7900000000000063</v>
      </c>
      <c r="Q23" s="54">
        <f t="shared" si="28"/>
        <v>-4.0500000000000114</v>
      </c>
      <c r="R23" s="54">
        <f t="shared" si="28"/>
        <v>-3.0500000000000114</v>
      </c>
      <c r="S23" s="54">
        <f t="shared" si="28"/>
        <v>-2.3000000000000256</v>
      </c>
      <c r="T23" s="54">
        <f t="shared" si="28"/>
        <v>7.9999999999998295E-2</v>
      </c>
      <c r="U23" s="54">
        <f t="shared" si="28"/>
        <v>-2.769999999999996</v>
      </c>
      <c r="AA23" s="56"/>
      <c r="AB23" s="53"/>
      <c r="AC23" s="54">
        <v>6</v>
      </c>
      <c r="AD23" s="54">
        <f t="shared" ref="AD23:AK23" si="29">AD11-$AD$11</f>
        <v>0</v>
      </c>
      <c r="AE23" s="54">
        <f t="shared" si="29"/>
        <v>-17.600000000000001</v>
      </c>
      <c r="AF23" s="54">
        <f t="shared" si="29"/>
        <v>-21.7</v>
      </c>
      <c r="AG23" s="54">
        <f t="shared" si="29"/>
        <v>-21.1</v>
      </c>
      <c r="AH23" s="54">
        <f t="shared" si="29"/>
        <v>-20.2</v>
      </c>
      <c r="AI23" s="54">
        <f t="shared" si="29"/>
        <v>-18.899999999999999</v>
      </c>
      <c r="AJ23" s="54">
        <f t="shared" si="29"/>
        <v>-19</v>
      </c>
      <c r="AK23" s="54">
        <f t="shared" si="29"/>
        <v>-17.399999999999999</v>
      </c>
      <c r="AL23" s="53"/>
      <c r="AM23" s="54">
        <v>6</v>
      </c>
      <c r="AN23" s="54">
        <f t="shared" ref="AN23:AU23" si="30">AN11-$AN$11</f>
        <v>0</v>
      </c>
      <c r="AO23" s="54">
        <f t="shared" si="30"/>
        <v>-9.1000000000000014</v>
      </c>
      <c r="AP23" s="54">
        <f t="shared" si="30"/>
        <v>-3.9000000000000021</v>
      </c>
      <c r="AQ23" s="54">
        <f t="shared" si="30"/>
        <v>0.30000000000000071</v>
      </c>
      <c r="AR23" s="54">
        <f t="shared" si="30"/>
        <v>1.5</v>
      </c>
      <c r="AS23" s="54">
        <f t="shared" si="30"/>
        <v>3.3000000000000007</v>
      </c>
      <c r="AT23" s="54">
        <f t="shared" si="30"/>
        <v>3.8999999999999986</v>
      </c>
      <c r="AU23" s="54">
        <f t="shared" si="30"/>
        <v>5.4999999999999964</v>
      </c>
    </row>
    <row r="24" spans="1:47" x14ac:dyDescent="0.4">
      <c r="A24" s="52"/>
      <c r="B24" s="53"/>
      <c r="C24" s="54">
        <v>7</v>
      </c>
      <c r="D24" s="54">
        <f t="shared" ref="D24:K24" si="31">D12-$D$12</f>
        <v>0</v>
      </c>
      <c r="E24" s="54">
        <f t="shared" si="31"/>
        <v>-18.359999999999985</v>
      </c>
      <c r="F24" s="54">
        <f t="shared" si="31"/>
        <v>-8.5600000000000023</v>
      </c>
      <c r="G24" s="54">
        <f t="shared" si="31"/>
        <v>-9.3699999999999903</v>
      </c>
      <c r="H24" s="54">
        <f t="shared" si="31"/>
        <v>-15.779999999999973</v>
      </c>
      <c r="I24" s="54">
        <f t="shared" si="31"/>
        <v>-15.489999999999981</v>
      </c>
      <c r="J24" s="54">
        <f t="shared" si="31"/>
        <v>-9.9499999999999744</v>
      </c>
      <c r="K24" s="54">
        <f t="shared" si="31"/>
        <v>-5.089999999999975</v>
      </c>
      <c r="L24" s="55"/>
      <c r="M24" s="54">
        <v>7</v>
      </c>
      <c r="N24" s="54">
        <f t="shared" ref="N24:U24" si="32">N12-$N$12</f>
        <v>0</v>
      </c>
      <c r="O24" s="54">
        <f t="shared" si="32"/>
        <v>-10.129999999999995</v>
      </c>
      <c r="P24" s="54">
        <f t="shared" si="32"/>
        <v>-4.5300000000000011</v>
      </c>
      <c r="Q24" s="54">
        <f t="shared" si="32"/>
        <v>-2.910000000000025</v>
      </c>
      <c r="R24" s="54">
        <f t="shared" si="32"/>
        <v>-2.7000000000000171</v>
      </c>
      <c r="S24" s="54">
        <f t="shared" si="32"/>
        <v>0.50999999999999091</v>
      </c>
      <c r="T24" s="54">
        <f t="shared" si="32"/>
        <v>-4.0900000000000034</v>
      </c>
      <c r="U24" s="54">
        <f t="shared" si="32"/>
        <v>-0.93000000000000682</v>
      </c>
      <c r="AA24" s="56"/>
      <c r="AB24" s="53"/>
      <c r="AC24" s="54">
        <v>7</v>
      </c>
      <c r="AD24" s="54">
        <f t="shared" ref="AD24:AK24" si="33">AD12-$AD$12</f>
        <v>0</v>
      </c>
      <c r="AE24" s="54">
        <f t="shared" si="33"/>
        <v>-19.399999999999999</v>
      </c>
      <c r="AF24" s="54">
        <f t="shared" si="33"/>
        <v>-17.600000000000001</v>
      </c>
      <c r="AG24" s="54">
        <f t="shared" si="33"/>
        <v>-21.4</v>
      </c>
      <c r="AH24" s="54">
        <f t="shared" si="33"/>
        <v>-23.7</v>
      </c>
      <c r="AI24" s="54">
        <f t="shared" si="33"/>
        <v>-18.7</v>
      </c>
      <c r="AJ24" s="54">
        <f t="shared" si="33"/>
        <v>-16.299999999999997</v>
      </c>
      <c r="AK24" s="54">
        <f t="shared" si="33"/>
        <v>-12.899999999999999</v>
      </c>
      <c r="AL24" s="53"/>
      <c r="AM24" s="54">
        <v>7</v>
      </c>
      <c r="AN24" s="54">
        <f t="shared" ref="AN24:AU24" si="34">AN12-$AN$12</f>
        <v>0</v>
      </c>
      <c r="AO24" s="54">
        <f t="shared" si="34"/>
        <v>-17.099999999999998</v>
      </c>
      <c r="AP24" s="54">
        <f t="shared" si="34"/>
        <v>-7.2999999999999972</v>
      </c>
      <c r="AQ24" s="54">
        <f t="shared" si="34"/>
        <v>0.10000000000000142</v>
      </c>
      <c r="AR24" s="54">
        <f t="shared" si="34"/>
        <v>0.30000000000000426</v>
      </c>
      <c r="AS24" s="54">
        <f t="shared" si="34"/>
        <v>1.5</v>
      </c>
      <c r="AT24" s="54">
        <f t="shared" si="34"/>
        <v>2.3999999999999986</v>
      </c>
      <c r="AU24" s="54">
        <f t="shared" si="34"/>
        <v>6.8999999999999986</v>
      </c>
    </row>
    <row r="25" spans="1:47" x14ac:dyDescent="0.4">
      <c r="A25" s="57"/>
      <c r="B25" s="58"/>
      <c r="C25" s="54">
        <v>8</v>
      </c>
      <c r="D25" s="54">
        <f t="shared" ref="D25:K25" si="35">D13-$D$13</f>
        <v>0</v>
      </c>
      <c r="E25" s="54">
        <f t="shared" si="35"/>
        <v>-15.420000000000016</v>
      </c>
      <c r="F25" s="54">
        <f t="shared" si="35"/>
        <v>-22.640000000000015</v>
      </c>
      <c r="G25" s="54">
        <f t="shared" si="35"/>
        <v>-25.02000000000001</v>
      </c>
      <c r="H25" s="54">
        <f t="shared" si="35"/>
        <v>-24.930000000000007</v>
      </c>
      <c r="I25" s="54">
        <f t="shared" si="35"/>
        <v>-24.700000000000017</v>
      </c>
      <c r="J25" s="54">
        <f t="shared" si="35"/>
        <v>-21.77000000000001</v>
      </c>
      <c r="K25" s="54">
        <f t="shared" si="35"/>
        <v>-17.020000000000024</v>
      </c>
      <c r="L25" s="59"/>
      <c r="M25" s="54">
        <v>8</v>
      </c>
      <c r="N25" s="54">
        <f t="shared" ref="N25:U25" si="36">N13-$N$13</f>
        <v>0</v>
      </c>
      <c r="O25" s="54">
        <f t="shared" si="36"/>
        <v>-9.7999999999999829</v>
      </c>
      <c r="P25" s="54">
        <f t="shared" si="36"/>
        <v>-2.0799999999999841</v>
      </c>
      <c r="Q25" s="54">
        <f t="shared" si="36"/>
        <v>-4.9999999999982947E-2</v>
      </c>
      <c r="R25" s="54">
        <f t="shared" si="36"/>
        <v>0.72000000000002728</v>
      </c>
      <c r="S25" s="54">
        <f t="shared" si="36"/>
        <v>-1.7399999999999949</v>
      </c>
      <c r="T25" s="54">
        <f t="shared" si="36"/>
        <v>-1.2999999999999829</v>
      </c>
      <c r="U25" s="54">
        <f t="shared" si="36"/>
        <v>-2.1399999999999864</v>
      </c>
      <c r="AA25" s="60"/>
      <c r="AB25" s="58"/>
      <c r="AC25" s="54">
        <v>8</v>
      </c>
      <c r="AD25" s="54">
        <f t="shared" ref="AD25:AK25" si="37">AD13-$AD$13</f>
        <v>0</v>
      </c>
      <c r="AE25" s="54">
        <f t="shared" si="37"/>
        <v>-29.199999999999996</v>
      </c>
      <c r="AF25" s="54">
        <f t="shared" si="37"/>
        <v>-25.9</v>
      </c>
      <c r="AG25" s="54">
        <f t="shared" si="37"/>
        <v>-22.299999999999997</v>
      </c>
      <c r="AH25" s="54">
        <f t="shared" si="37"/>
        <v>-17.699999999999996</v>
      </c>
      <c r="AI25" s="54">
        <f t="shared" si="37"/>
        <v>-13.5</v>
      </c>
      <c r="AJ25" s="54">
        <f t="shared" si="37"/>
        <v>-11</v>
      </c>
      <c r="AK25" s="54">
        <f t="shared" si="37"/>
        <v>-12.899999999999999</v>
      </c>
      <c r="AL25" s="58"/>
      <c r="AM25" s="54">
        <v>8</v>
      </c>
      <c r="AN25" s="54">
        <f t="shared" ref="AN25:AU25" si="38">AN13-$AN$13</f>
        <v>0</v>
      </c>
      <c r="AO25" s="54">
        <f t="shared" si="38"/>
        <v>-18</v>
      </c>
      <c r="AP25" s="54">
        <f t="shared" si="38"/>
        <v>1.7000000000000028</v>
      </c>
      <c r="AQ25" s="54">
        <f t="shared" si="38"/>
        <v>6.3000000000000043</v>
      </c>
      <c r="AR25" s="54">
        <f t="shared" si="38"/>
        <v>7.3999999999999986</v>
      </c>
      <c r="AS25" s="54">
        <f t="shared" si="38"/>
        <v>7.3000000000000043</v>
      </c>
      <c r="AT25" s="54">
        <f t="shared" si="38"/>
        <v>9.3000000000000043</v>
      </c>
      <c r="AU25" s="54">
        <f t="shared" si="38"/>
        <v>7.8999999999999986</v>
      </c>
    </row>
    <row r="26" spans="1:47" x14ac:dyDescent="0.4">
      <c r="A26" s="33" t="s">
        <v>25</v>
      </c>
      <c r="B26" s="46"/>
      <c r="D26" s="33">
        <f t="shared" ref="D26:K26" si="39">AVERAGE(D18:D25)</f>
        <v>0</v>
      </c>
      <c r="E26" s="33">
        <f t="shared" si="39"/>
        <v>-16.115000000000002</v>
      </c>
      <c r="F26" s="33">
        <f t="shared" si="39"/>
        <v>-13.288750000000002</v>
      </c>
      <c r="G26" s="33">
        <f t="shared" si="39"/>
        <v>-13.583750000000006</v>
      </c>
      <c r="H26" s="33">
        <f t="shared" si="39"/>
        <v>-14.8925</v>
      </c>
      <c r="I26" s="33">
        <f t="shared" si="39"/>
        <v>-13.678749999999999</v>
      </c>
      <c r="J26" s="33">
        <f t="shared" si="39"/>
        <v>-9.1537499999999987</v>
      </c>
      <c r="K26" s="33">
        <f t="shared" si="39"/>
        <v>-6.4175000000000022</v>
      </c>
      <c r="L26" s="46"/>
      <c r="N26" s="33">
        <f t="shared" ref="N26:U26" si="40">AVERAGE(N18:N25)</f>
        <v>0</v>
      </c>
      <c r="O26" s="33">
        <f t="shared" si="40"/>
        <v>-10.352499999999994</v>
      </c>
      <c r="P26" s="33">
        <f t="shared" si="40"/>
        <v>-5.1724999999999994</v>
      </c>
      <c r="Q26" s="33">
        <f t="shared" si="40"/>
        <v>-3.3775000000000031</v>
      </c>
      <c r="R26" s="33">
        <f t="shared" si="40"/>
        <v>-1.9674999999999994</v>
      </c>
      <c r="S26" s="33">
        <f t="shared" si="40"/>
        <v>-1.8425000000000011</v>
      </c>
      <c r="T26" s="33">
        <f t="shared" si="40"/>
        <v>-1.3212499999999991</v>
      </c>
      <c r="U26" s="33">
        <f t="shared" si="40"/>
        <v>-1.4362499999999976</v>
      </c>
      <c r="AA26" s="33" t="s">
        <v>25</v>
      </c>
      <c r="AD26" s="33">
        <f t="shared" ref="AD26:AK26" si="41">AVERAGE(AD18:AD25)</f>
        <v>0</v>
      </c>
      <c r="AE26" s="33">
        <f t="shared" si="41"/>
        <v>-16.637499999999999</v>
      </c>
      <c r="AF26" s="33">
        <f t="shared" si="41"/>
        <v>-16.037500000000001</v>
      </c>
      <c r="AG26" s="33">
        <f t="shared" si="41"/>
        <v>-15.174999999999999</v>
      </c>
      <c r="AH26" s="33">
        <f t="shared" si="41"/>
        <v>-10.837499999999999</v>
      </c>
      <c r="AI26" s="33">
        <f t="shared" si="41"/>
        <v>-6.8625000000000007</v>
      </c>
      <c r="AJ26" s="33">
        <f t="shared" si="41"/>
        <v>-4.1500000000000004</v>
      </c>
      <c r="AK26" s="33">
        <f t="shared" si="41"/>
        <v>-3.9250000000000007</v>
      </c>
      <c r="AN26" s="33">
        <f t="shared" ref="AN26:AU26" si="42">AVERAGE(AN18:AN25)</f>
        <v>0</v>
      </c>
      <c r="AO26" s="33">
        <f t="shared" si="42"/>
        <v>-13.962499999999999</v>
      </c>
      <c r="AP26" s="33">
        <f t="shared" si="42"/>
        <v>-3.3625000000000012</v>
      </c>
      <c r="AQ26" s="33">
        <f t="shared" si="42"/>
        <v>-0.33749999999999902</v>
      </c>
      <c r="AR26" s="33">
        <f t="shared" si="42"/>
        <v>0.62500000000000089</v>
      </c>
      <c r="AS26" s="33">
        <f t="shared" si="42"/>
        <v>4.9625000000000012</v>
      </c>
      <c r="AT26" s="33">
        <f t="shared" si="42"/>
        <v>5.7374999999999998</v>
      </c>
      <c r="AU26" s="33">
        <f t="shared" si="42"/>
        <v>4.1750000000000007</v>
      </c>
    </row>
    <row r="27" spans="1:47" x14ac:dyDescent="0.4">
      <c r="A27" s="33" t="s">
        <v>24</v>
      </c>
      <c r="B27" s="46"/>
      <c r="D27" s="100">
        <f t="shared" ref="D27:K27" si="43">STDEVP(D18:D25)/(COUNT(D18:D25)^0.5)</f>
        <v>0</v>
      </c>
      <c r="E27" s="100">
        <f t="shared" si="43"/>
        <v>2.0650446423745903</v>
      </c>
      <c r="F27" s="100">
        <f t="shared" si="43"/>
        <v>3.020244939104693</v>
      </c>
      <c r="G27" s="100">
        <f t="shared" si="43"/>
        <v>3.2405853722263687</v>
      </c>
      <c r="H27" s="100">
        <f t="shared" si="43"/>
        <v>4.0389195453425408</v>
      </c>
      <c r="I27" s="100">
        <f t="shared" si="43"/>
        <v>3.827047424867835</v>
      </c>
      <c r="J27" s="100">
        <f t="shared" si="43"/>
        <v>3.3970800593579633</v>
      </c>
      <c r="K27" s="100">
        <f t="shared" si="43"/>
        <v>3.2697423206959333</v>
      </c>
      <c r="L27" s="46"/>
      <c r="N27" s="100">
        <f t="shared" ref="N27:U27" si="44">STDEVP(N18:N25)/(COUNT(N18:N25)^0.5)</f>
        <v>0</v>
      </c>
      <c r="O27" s="100">
        <f t="shared" si="44"/>
        <v>1.4087292034844709</v>
      </c>
      <c r="P27" s="100">
        <f t="shared" si="44"/>
        <v>1.2239660815357603</v>
      </c>
      <c r="Q27" s="100">
        <f t="shared" si="44"/>
        <v>1.2527441753007691</v>
      </c>
      <c r="R27" s="100">
        <f t="shared" si="44"/>
        <v>1.3008335668908604</v>
      </c>
      <c r="S27" s="100">
        <f t="shared" si="44"/>
        <v>0.94485738011088194</v>
      </c>
      <c r="T27" s="100">
        <f t="shared" si="44"/>
        <v>0.62648682523058485</v>
      </c>
      <c r="U27" s="100">
        <f t="shared" si="44"/>
        <v>0.6365113350817071</v>
      </c>
      <c r="AA27" s="33" t="s">
        <v>24</v>
      </c>
      <c r="AD27" s="100">
        <f t="shared" ref="AD27:AK27" si="45">STDEVP(AD18:AD25)/(COUNT(AD18:AD25)^0.5)</f>
        <v>0</v>
      </c>
      <c r="AE27" s="100">
        <f t="shared" si="45"/>
        <v>2.5570330402147712</v>
      </c>
      <c r="AF27" s="100">
        <f t="shared" si="45"/>
        <v>3.1921748806652182</v>
      </c>
      <c r="AG27" s="100">
        <f t="shared" si="45"/>
        <v>3.7906443218798578</v>
      </c>
      <c r="AH27" s="100">
        <f t="shared" si="45"/>
        <v>3.8232405062655945</v>
      </c>
      <c r="AI27" s="100">
        <f t="shared" si="45"/>
        <v>3.7930832404193287</v>
      </c>
      <c r="AJ27" s="100">
        <f t="shared" si="45"/>
        <v>3.8900112467703738</v>
      </c>
      <c r="AK27" s="100">
        <f t="shared" si="45"/>
        <v>3.7398508492986715</v>
      </c>
      <c r="AN27" s="100">
        <f t="shared" ref="AN27:AU27" si="46">STDEVP(AN18:AN25)/(COUNT(AN18:AN25)^0.5)</f>
        <v>0</v>
      </c>
      <c r="AO27" s="100">
        <f t="shared" si="46"/>
        <v>1.078473675501634</v>
      </c>
      <c r="AP27" s="100">
        <f t="shared" si="46"/>
        <v>1.3225138822522813</v>
      </c>
      <c r="AQ27" s="100">
        <f t="shared" si="46"/>
        <v>1.2001220641043147</v>
      </c>
      <c r="AR27" s="100">
        <f t="shared" si="46"/>
        <v>1.3078787692290139</v>
      </c>
      <c r="AS27" s="100">
        <f t="shared" si="46"/>
        <v>1.5892153626082275</v>
      </c>
      <c r="AT27" s="100">
        <f t="shared" si="46"/>
        <v>1.5312308672274082</v>
      </c>
      <c r="AU27" s="100">
        <f t="shared" si="46"/>
        <v>1.1111297741488158</v>
      </c>
    </row>
    <row r="29" spans="1:47" ht="18.75" customHeight="1" x14ac:dyDescent="0.4">
      <c r="A29" s="35" t="s">
        <v>6</v>
      </c>
      <c r="B29" s="35" t="s">
        <v>32</v>
      </c>
      <c r="C29" s="36"/>
      <c r="D29" s="36" t="s">
        <v>17</v>
      </c>
      <c r="E29" s="36" t="s">
        <v>16</v>
      </c>
      <c r="F29" s="36">
        <v>24</v>
      </c>
      <c r="G29" s="36">
        <v>48</v>
      </c>
      <c r="H29" s="36">
        <v>72</v>
      </c>
      <c r="I29" s="36">
        <v>96</v>
      </c>
      <c r="J29" s="36">
        <v>120</v>
      </c>
      <c r="K29" s="36">
        <v>144</v>
      </c>
      <c r="L29" s="61" t="s">
        <v>31</v>
      </c>
      <c r="M29" s="36"/>
      <c r="N29" s="36" t="s">
        <v>17</v>
      </c>
      <c r="O29" s="36" t="s">
        <v>16</v>
      </c>
      <c r="P29" s="36">
        <v>24</v>
      </c>
      <c r="Q29" s="36">
        <v>48</v>
      </c>
      <c r="R29" s="36">
        <v>72</v>
      </c>
      <c r="S29" s="36">
        <v>96</v>
      </c>
      <c r="T29" s="36">
        <v>120</v>
      </c>
      <c r="U29" s="36">
        <v>144</v>
      </c>
      <c r="V29" s="38"/>
      <c r="W29" s="38"/>
      <c r="X29" s="38"/>
      <c r="Y29" s="38"/>
      <c r="Z29" s="38"/>
      <c r="AA29" s="35" t="s">
        <v>2</v>
      </c>
      <c r="AB29" s="35" t="s">
        <v>32</v>
      </c>
      <c r="AC29" s="36"/>
      <c r="AD29" s="36" t="s">
        <v>17</v>
      </c>
      <c r="AE29" s="36" t="s">
        <v>16</v>
      </c>
      <c r="AF29" s="36">
        <v>24</v>
      </c>
      <c r="AG29" s="36">
        <v>48</v>
      </c>
      <c r="AH29" s="36">
        <v>72</v>
      </c>
      <c r="AI29" s="36">
        <v>96</v>
      </c>
      <c r="AJ29" s="36">
        <v>120</v>
      </c>
      <c r="AK29" s="36">
        <v>144</v>
      </c>
      <c r="AL29" s="61" t="s">
        <v>31</v>
      </c>
      <c r="AM29" s="36"/>
      <c r="AN29" s="36" t="s">
        <v>17</v>
      </c>
      <c r="AO29" s="36" t="s">
        <v>16</v>
      </c>
      <c r="AP29" s="36">
        <v>24</v>
      </c>
      <c r="AQ29" s="36">
        <v>48</v>
      </c>
      <c r="AR29" s="36">
        <v>72</v>
      </c>
      <c r="AS29" s="36">
        <v>96</v>
      </c>
      <c r="AT29" s="36">
        <v>120</v>
      </c>
      <c r="AU29" s="36">
        <v>144</v>
      </c>
    </row>
    <row r="30" spans="1:47" x14ac:dyDescent="0.4">
      <c r="A30" s="39"/>
      <c r="B30" s="39"/>
      <c r="C30" s="36">
        <v>1</v>
      </c>
      <c r="D30" s="36">
        <f t="shared" ref="D30:K30" si="47">D6/$D$6*100-100</f>
        <v>0</v>
      </c>
      <c r="E30" s="36">
        <f t="shared" si="47"/>
        <v>-14.996084573218454</v>
      </c>
      <c r="F30" s="36">
        <f t="shared" si="47"/>
        <v>-16.421299921691471</v>
      </c>
      <c r="G30" s="36">
        <f t="shared" si="47"/>
        <v>-14.236491777603746</v>
      </c>
      <c r="H30" s="36">
        <f t="shared" si="47"/>
        <v>-9.6554424432263062</v>
      </c>
      <c r="I30" s="36">
        <f t="shared" si="47"/>
        <v>-9.0054815974941249</v>
      </c>
      <c r="J30" s="36">
        <f t="shared" si="47"/>
        <v>-2.7564604541894937</v>
      </c>
      <c r="K30" s="36">
        <f t="shared" si="47"/>
        <v>-0.50117462803443402</v>
      </c>
      <c r="L30" s="61"/>
      <c r="M30" s="36">
        <v>1</v>
      </c>
      <c r="N30" s="36">
        <f t="shared" ref="N30:U30" si="48">N6/$N$6*100-100</f>
        <v>0</v>
      </c>
      <c r="O30" s="36">
        <f t="shared" si="48"/>
        <v>-14.0696858679554</v>
      </c>
      <c r="P30" s="36">
        <f t="shared" si="48"/>
        <v>-1.9487099540104253</v>
      </c>
      <c r="Q30" s="36">
        <f t="shared" si="48"/>
        <v>-5.7681814638709312</v>
      </c>
      <c r="R30" s="36">
        <f t="shared" si="48"/>
        <v>1.8317873567698086</v>
      </c>
      <c r="S30" s="36">
        <f t="shared" si="48"/>
        <v>-3.203679164393165</v>
      </c>
      <c r="T30" s="36">
        <f t="shared" si="48"/>
        <v>-1.6680957206329481</v>
      </c>
      <c r="U30" s="36">
        <f t="shared" si="48"/>
        <v>-1.4810195650479443</v>
      </c>
      <c r="V30" s="38"/>
      <c r="W30" s="38"/>
      <c r="X30" s="38"/>
      <c r="Y30" s="38"/>
      <c r="Z30" s="38"/>
      <c r="AA30" s="39"/>
      <c r="AB30" s="39"/>
      <c r="AC30" s="36">
        <v>1</v>
      </c>
      <c r="AD30" s="36">
        <f t="shared" ref="AD30:AK30" si="49">AD6/$AD$6*100-100</f>
        <v>0</v>
      </c>
      <c r="AE30" s="36">
        <f t="shared" si="49"/>
        <v>-36.243822075782539</v>
      </c>
      <c r="AF30" s="36">
        <f t="shared" si="49"/>
        <v>-39.868204283360797</v>
      </c>
      <c r="AG30" s="36">
        <f t="shared" si="49"/>
        <v>-50.411861614497525</v>
      </c>
      <c r="AH30" s="36">
        <f t="shared" si="49"/>
        <v>-32.289950576606259</v>
      </c>
      <c r="AI30" s="36">
        <f t="shared" si="49"/>
        <v>-15.650741350906088</v>
      </c>
      <c r="AJ30" s="36">
        <f t="shared" si="49"/>
        <v>-15.156507413509075</v>
      </c>
      <c r="AK30" s="36">
        <f t="shared" si="49"/>
        <v>-19.604612850082376</v>
      </c>
      <c r="AL30" s="61"/>
      <c r="AM30" s="36">
        <v>1</v>
      </c>
      <c r="AN30" s="36">
        <f t="shared" ref="AN30:AU30" si="50">AN6/$AN$6*100-100</f>
        <v>0</v>
      </c>
      <c r="AO30" s="36">
        <f t="shared" si="50"/>
        <v>-31.451612903225808</v>
      </c>
      <c r="AP30" s="36">
        <f t="shared" si="50"/>
        <v>-18.548387096774206</v>
      </c>
      <c r="AQ30" s="36">
        <f t="shared" si="50"/>
        <v>-14.112903225806448</v>
      </c>
      <c r="AR30" s="36">
        <f t="shared" si="50"/>
        <v>-12.298387096774206</v>
      </c>
      <c r="AS30" s="36">
        <f t="shared" si="50"/>
        <v>-3.0241935483871032</v>
      </c>
      <c r="AT30" s="36">
        <f t="shared" si="50"/>
        <v>3.4274193548387046</v>
      </c>
      <c r="AU30" s="36">
        <f t="shared" si="50"/>
        <v>-1.8145161290322562</v>
      </c>
    </row>
    <row r="31" spans="1:47" x14ac:dyDescent="0.4">
      <c r="A31" s="39"/>
      <c r="B31" s="39"/>
      <c r="C31" s="36">
        <v>2</v>
      </c>
      <c r="D31" s="36">
        <f t="shared" ref="D31:K31" si="51">D7/$D$7*100-100</f>
        <v>0</v>
      </c>
      <c r="E31" s="36">
        <f t="shared" si="51"/>
        <v>-13.771186440677965</v>
      </c>
      <c r="F31" s="36">
        <f t="shared" si="51"/>
        <v>-8.2362288135593076</v>
      </c>
      <c r="G31" s="36">
        <f t="shared" si="51"/>
        <v>-12.508827683615834</v>
      </c>
      <c r="H31" s="36">
        <f t="shared" si="51"/>
        <v>-10.699152542372886</v>
      </c>
      <c r="I31" s="36">
        <f t="shared" si="51"/>
        <v>-6.3559322033898269</v>
      </c>
      <c r="J31" s="36">
        <f t="shared" si="51"/>
        <v>0.51200564971749429</v>
      </c>
      <c r="K31" s="36">
        <f t="shared" si="51"/>
        <v>-3.6105225988700482</v>
      </c>
      <c r="L31" s="61"/>
      <c r="M31" s="36">
        <v>2</v>
      </c>
      <c r="N31" s="36">
        <f t="shared" ref="N31:U31" si="52">N7/$N$7*100-100</f>
        <v>0</v>
      </c>
      <c r="O31" s="36">
        <f t="shared" si="52"/>
        <v>-4.0147961024900809</v>
      </c>
      <c r="P31" s="36">
        <f t="shared" si="52"/>
        <v>-7.8942619992782426</v>
      </c>
      <c r="Q31" s="36">
        <f t="shared" si="52"/>
        <v>-4.2313244316131318</v>
      </c>
      <c r="R31" s="36">
        <f t="shared" si="52"/>
        <v>-4.889931432695775</v>
      </c>
      <c r="S31" s="36">
        <f t="shared" si="52"/>
        <v>-4.6282930350054414</v>
      </c>
      <c r="T31" s="36">
        <f t="shared" si="52"/>
        <v>-3.0133525802959298</v>
      </c>
      <c r="U31" s="36">
        <f t="shared" si="52"/>
        <v>-1.299169974738362</v>
      </c>
      <c r="V31" s="38"/>
      <c r="W31" s="38"/>
      <c r="X31" s="38"/>
      <c r="Y31" s="38"/>
      <c r="Z31" s="38"/>
      <c r="AA31" s="39"/>
      <c r="AB31" s="39"/>
      <c r="AC31" s="36">
        <v>2</v>
      </c>
      <c r="AD31" s="36">
        <f t="shared" ref="AD31:AK31" si="53">AD7/$AD$7*100-100</f>
        <v>0</v>
      </c>
      <c r="AE31" s="36">
        <f t="shared" si="53"/>
        <v>-15.413533834586474</v>
      </c>
      <c r="AF31" s="36">
        <f t="shared" si="53"/>
        <v>-39.661654135338345</v>
      </c>
      <c r="AG31" s="36">
        <f t="shared" si="53"/>
        <v>-35.714285714285708</v>
      </c>
      <c r="AH31" s="36">
        <f t="shared" si="53"/>
        <v>-20.676691729323309</v>
      </c>
      <c r="AI31" s="36">
        <f t="shared" si="53"/>
        <v>-5.0751879699248263</v>
      </c>
      <c r="AJ31" s="36">
        <f t="shared" si="53"/>
        <v>12.218045112781951</v>
      </c>
      <c r="AK31" s="36">
        <f t="shared" si="53"/>
        <v>15.225563909774436</v>
      </c>
      <c r="AL31" s="61"/>
      <c r="AM31" s="36">
        <v>2</v>
      </c>
      <c r="AN31" s="36">
        <f t="shared" ref="AN31:AU31" si="54">AN7/$AN$7*100-100</f>
        <v>0</v>
      </c>
      <c r="AO31" s="36">
        <f t="shared" si="54"/>
        <v>-20.578231292517003</v>
      </c>
      <c r="AP31" s="36">
        <f t="shared" si="54"/>
        <v>-5.1020408163265358</v>
      </c>
      <c r="AQ31" s="36">
        <f t="shared" si="54"/>
        <v>-0.85034013605441316</v>
      </c>
      <c r="AR31" s="36">
        <f t="shared" si="54"/>
        <v>-1.0204081632653015</v>
      </c>
      <c r="AS31" s="36">
        <f t="shared" si="54"/>
        <v>11.904761904761912</v>
      </c>
      <c r="AT31" s="36">
        <f t="shared" si="54"/>
        <v>10.204081632653072</v>
      </c>
      <c r="AU31" s="36">
        <f t="shared" si="54"/>
        <v>5.1020408163265216</v>
      </c>
    </row>
    <row r="32" spans="1:47" x14ac:dyDescent="0.4">
      <c r="A32" s="39"/>
      <c r="B32" s="39"/>
      <c r="C32" s="36">
        <v>3</v>
      </c>
      <c r="D32" s="36">
        <f t="shared" ref="D32:K32" si="55">D8/$D$8*100-100</f>
        <v>0</v>
      </c>
      <c r="E32" s="36">
        <f t="shared" si="55"/>
        <v>-11.68526130358191</v>
      </c>
      <c r="F32" s="36">
        <f t="shared" si="55"/>
        <v>-2.5585101920979696</v>
      </c>
      <c r="G32" s="36">
        <f t="shared" si="55"/>
        <v>-3.1792634846069916</v>
      </c>
      <c r="H32" s="36">
        <f t="shared" si="55"/>
        <v>-5.293180102340429</v>
      </c>
      <c r="I32" s="36">
        <f t="shared" si="55"/>
        <v>-5.3435114503816692</v>
      </c>
      <c r="J32" s="36">
        <f t="shared" si="55"/>
        <v>-5.242848754299132</v>
      </c>
      <c r="K32" s="36">
        <f t="shared" si="55"/>
        <v>4.9744148980790186</v>
      </c>
      <c r="L32" s="61"/>
      <c r="M32" s="36">
        <v>3</v>
      </c>
      <c r="N32" s="36">
        <f t="shared" ref="N32:U32" si="56">N8/$N$8*100-100</f>
        <v>0</v>
      </c>
      <c r="O32" s="36">
        <f t="shared" si="56"/>
        <v>-8.5021298791619415</v>
      </c>
      <c r="P32" s="36">
        <f t="shared" si="56"/>
        <v>-0.22602799269756702</v>
      </c>
      <c r="Q32" s="36">
        <f t="shared" si="56"/>
        <v>3.233938972441976</v>
      </c>
      <c r="R32" s="36">
        <f t="shared" si="56"/>
        <v>3.3295662001217039</v>
      </c>
      <c r="S32" s="36">
        <f t="shared" si="56"/>
        <v>1.1996870381639724</v>
      </c>
      <c r="T32" s="36">
        <f t="shared" si="56"/>
        <v>-0.96496566113185622</v>
      </c>
      <c r="U32" s="36">
        <f t="shared" si="56"/>
        <v>-3.007910979744409</v>
      </c>
      <c r="V32" s="38"/>
      <c r="W32" s="38"/>
      <c r="X32" s="38"/>
      <c r="Y32" s="38"/>
      <c r="Z32" s="38"/>
      <c r="AA32" s="39"/>
      <c r="AB32" s="39"/>
      <c r="AC32" s="36">
        <v>3</v>
      </c>
      <c r="AD32" s="36">
        <f t="shared" ref="AD32:AK32" si="57">AD8/$AD$8*100-100</f>
        <v>0</v>
      </c>
      <c r="AE32" s="36">
        <f t="shared" si="57"/>
        <v>-9.475806451612911</v>
      </c>
      <c r="AF32" s="36">
        <f t="shared" si="57"/>
        <v>5.8467741935483701</v>
      </c>
      <c r="AG32" s="36">
        <f t="shared" si="57"/>
        <v>3.2258064516128968</v>
      </c>
      <c r="AH32" s="36">
        <f t="shared" si="57"/>
        <v>13.104838709677423</v>
      </c>
      <c r="AI32" s="36">
        <f t="shared" si="57"/>
        <v>13.104838709677423</v>
      </c>
      <c r="AJ32" s="36">
        <f t="shared" si="57"/>
        <v>18.346774193548399</v>
      </c>
      <c r="AK32" s="36">
        <f t="shared" si="57"/>
        <v>17.137096774193552</v>
      </c>
      <c r="AL32" s="61"/>
      <c r="AM32" s="36">
        <v>3</v>
      </c>
      <c r="AN32" s="36">
        <f t="shared" ref="AN32:AU32" si="58">AN8/$AN$8*100-100</f>
        <v>0</v>
      </c>
      <c r="AO32" s="36">
        <f t="shared" si="58"/>
        <v>-28.598484848484844</v>
      </c>
      <c r="AP32" s="36">
        <f t="shared" si="58"/>
        <v>4.9242424242424363</v>
      </c>
      <c r="AQ32" s="36">
        <f t="shared" si="58"/>
        <v>0.37878787878788955</v>
      </c>
      <c r="AR32" s="36">
        <f t="shared" si="58"/>
        <v>7.1969696969697026</v>
      </c>
      <c r="AS32" s="36">
        <f t="shared" si="58"/>
        <v>13.63636363636364</v>
      </c>
      <c r="AT32" s="36">
        <f t="shared" si="58"/>
        <v>14.962121212121218</v>
      </c>
      <c r="AU32" s="36">
        <f t="shared" si="58"/>
        <v>0.56818181818184144</v>
      </c>
    </row>
    <row r="33" spans="1:47" x14ac:dyDescent="0.4">
      <c r="A33" s="39"/>
      <c r="B33" s="39"/>
      <c r="C33" s="36">
        <v>4</v>
      </c>
      <c r="D33" s="36">
        <f t="shared" ref="D33:K33" si="59">D9/$D$9*100-100</f>
        <v>0</v>
      </c>
      <c r="E33" s="36">
        <f t="shared" si="59"/>
        <v>-9.2700403045230928</v>
      </c>
      <c r="F33" s="36">
        <f t="shared" si="59"/>
        <v>-6.6815942678011737</v>
      </c>
      <c r="G33" s="36">
        <f t="shared" si="59"/>
        <v>-6.9413345275414144</v>
      </c>
      <c r="H33" s="36">
        <f t="shared" si="59"/>
        <v>-5.9561128526645888</v>
      </c>
      <c r="I33" s="36">
        <f t="shared" si="59"/>
        <v>-2.3824451410658298</v>
      </c>
      <c r="J33" s="36">
        <f t="shared" si="59"/>
        <v>-1.818181818181813</v>
      </c>
      <c r="K33" s="36">
        <f t="shared" si="59"/>
        <v>-2.0510523958800064</v>
      </c>
      <c r="L33" s="61"/>
      <c r="M33" s="36">
        <v>4</v>
      </c>
      <c r="N33" s="36">
        <f t="shared" ref="N33:U33" si="60">N9/$N$9*100-100</f>
        <v>0</v>
      </c>
      <c r="O33" s="36">
        <f t="shared" si="60"/>
        <v>-8.788493779228773</v>
      </c>
      <c r="P33" s="36">
        <f t="shared" si="60"/>
        <v>-8.4090708550251492</v>
      </c>
      <c r="Q33" s="36">
        <f t="shared" si="60"/>
        <v>-6.9531456807553127</v>
      </c>
      <c r="R33" s="36">
        <f t="shared" si="60"/>
        <v>-6.6884320127062438</v>
      </c>
      <c r="S33" s="36">
        <f t="shared" si="60"/>
        <v>-4.5971940351186618</v>
      </c>
      <c r="T33" s="36">
        <f t="shared" si="60"/>
        <v>-0.45883702461836151</v>
      </c>
      <c r="U33" s="36">
        <f t="shared" si="60"/>
        <v>-1.5618106414894299</v>
      </c>
      <c r="V33" s="38"/>
      <c r="W33" s="38"/>
      <c r="X33" s="38"/>
      <c r="Y33" s="38"/>
      <c r="Z33" s="38"/>
      <c r="AA33" s="39"/>
      <c r="AB33" s="39"/>
      <c r="AC33" s="36">
        <v>4</v>
      </c>
      <c r="AD33" s="36">
        <f t="shared" ref="AD33:AK33" si="61">AD9/$AD$9*100-100</f>
        <v>0</v>
      </c>
      <c r="AE33" s="36">
        <f t="shared" si="61"/>
        <v>-28.14930015552099</v>
      </c>
      <c r="AF33" s="36">
        <f t="shared" si="61"/>
        <v>-18.506998444790042</v>
      </c>
      <c r="AG33" s="36">
        <f t="shared" si="61"/>
        <v>-1.2441679626749647</v>
      </c>
      <c r="AH33" s="36">
        <f t="shared" si="61"/>
        <v>6.5318818040435644</v>
      </c>
      <c r="AI33" s="36">
        <f t="shared" si="61"/>
        <v>19.44012441679628</v>
      </c>
      <c r="AJ33" s="36">
        <f t="shared" si="61"/>
        <v>17.573872472783819</v>
      </c>
      <c r="AK33" s="36">
        <f t="shared" si="61"/>
        <v>15.241057542768274</v>
      </c>
      <c r="AL33" s="61"/>
      <c r="AM33" s="36">
        <v>4</v>
      </c>
      <c r="AN33" s="36">
        <f t="shared" ref="AN33:AU33" si="62">AN9/$AN$9*100-100</f>
        <v>0</v>
      </c>
      <c r="AO33" s="36">
        <f t="shared" si="62"/>
        <v>-20.498614958448755</v>
      </c>
      <c r="AP33" s="36">
        <f t="shared" si="62"/>
        <v>-4.9861495844875492</v>
      </c>
      <c r="AQ33" s="36">
        <f t="shared" si="62"/>
        <v>-2.770083102493075</v>
      </c>
      <c r="AR33" s="36">
        <f t="shared" si="62"/>
        <v>0.69252077562327941</v>
      </c>
      <c r="AS33" s="36">
        <f t="shared" si="62"/>
        <v>18.975069252077574</v>
      </c>
      <c r="AT33" s="36">
        <f t="shared" si="62"/>
        <v>19.80609418282549</v>
      </c>
      <c r="AU33" s="36">
        <f t="shared" si="62"/>
        <v>10.664819944598335</v>
      </c>
    </row>
    <row r="34" spans="1:47" x14ac:dyDescent="0.4">
      <c r="A34" s="39"/>
      <c r="B34" s="39"/>
      <c r="C34" s="36">
        <v>5</v>
      </c>
      <c r="D34" s="36">
        <f t="shared" ref="D34:K34" si="63">D10/$D$10*100-100</f>
        <v>0</v>
      </c>
      <c r="E34" s="36">
        <f t="shared" si="63"/>
        <v>-6.4561812729090349</v>
      </c>
      <c r="F34" s="36">
        <f t="shared" si="63"/>
        <v>-5.3398867044318479</v>
      </c>
      <c r="G34" s="36">
        <f t="shared" si="63"/>
        <v>-1.3745418193935421</v>
      </c>
      <c r="H34" s="36">
        <f t="shared" si="63"/>
        <v>-1.2412529156947727</v>
      </c>
      <c r="I34" s="36">
        <f t="shared" si="63"/>
        <v>-1.2829056981006204</v>
      </c>
      <c r="J34" s="36">
        <f t="shared" si="63"/>
        <v>-2.0576474508497142</v>
      </c>
      <c r="K34" s="36">
        <f t="shared" si="63"/>
        <v>-2.507497500833054</v>
      </c>
      <c r="L34" s="61"/>
      <c r="M34" s="36">
        <v>5</v>
      </c>
      <c r="N34" s="36">
        <f t="shared" ref="N34:U34" si="64">N10/$N$10*100-100</f>
        <v>0</v>
      </c>
      <c r="O34" s="36">
        <f t="shared" si="64"/>
        <v>-5.1905387647831986</v>
      </c>
      <c r="P34" s="36">
        <f t="shared" si="64"/>
        <v>-3.2358738501971374</v>
      </c>
      <c r="Q34" s="36">
        <f t="shared" si="64"/>
        <v>-3.088042049934316</v>
      </c>
      <c r="R34" s="36">
        <f t="shared" si="64"/>
        <v>-3.1948094612352236</v>
      </c>
      <c r="S34" s="36">
        <f t="shared" si="64"/>
        <v>1.527595269382374</v>
      </c>
      <c r="T34" s="36">
        <f t="shared" si="64"/>
        <v>1.5193823915899713</v>
      </c>
      <c r="U34" s="36">
        <f t="shared" si="64"/>
        <v>2.398160315374497</v>
      </c>
      <c r="V34" s="38"/>
      <c r="W34" s="38"/>
      <c r="X34" s="38"/>
      <c r="Y34" s="38"/>
      <c r="Z34" s="38"/>
      <c r="AA34" s="39"/>
      <c r="AB34" s="39"/>
      <c r="AC34" s="36">
        <v>5</v>
      </c>
      <c r="AD34" s="36">
        <f t="shared" ref="AD34:AK34" si="65">AD10/$AD$10*100-100</f>
        <v>0</v>
      </c>
      <c r="AE34" s="36">
        <f t="shared" si="65"/>
        <v>-24.865831842576029</v>
      </c>
      <c r="AF34" s="36">
        <f t="shared" si="65"/>
        <v>-15.742397137745968</v>
      </c>
      <c r="AG34" s="36">
        <f t="shared" si="65"/>
        <v>-13.95348837209302</v>
      </c>
      <c r="AH34" s="36">
        <f t="shared" si="65"/>
        <v>-9.3023255813953369</v>
      </c>
      <c r="AI34" s="36">
        <f t="shared" si="65"/>
        <v>-18.962432915921283</v>
      </c>
      <c r="AJ34" s="36">
        <f t="shared" si="65"/>
        <v>-8.2289803220035793</v>
      </c>
      <c r="AK34" s="36">
        <f t="shared" si="65"/>
        <v>-4.830053667262959</v>
      </c>
      <c r="AL34" s="61"/>
      <c r="AM34" s="36">
        <v>5</v>
      </c>
      <c r="AN34" s="36">
        <f t="shared" ref="AN34:AU34" si="66">AN10/$AN$10*100-100</f>
        <v>0</v>
      </c>
      <c r="AO34" s="36">
        <f t="shared" si="66"/>
        <v>-17.615658362989322</v>
      </c>
      <c r="AP34" s="36">
        <f t="shared" si="66"/>
        <v>-7.4733096085409301</v>
      </c>
      <c r="AQ34" s="36">
        <f t="shared" si="66"/>
        <v>-0.17793594306050409</v>
      </c>
      <c r="AR34" s="36">
        <f t="shared" si="66"/>
        <v>-3.2028469750889741</v>
      </c>
      <c r="AS34" s="36">
        <f t="shared" si="66"/>
        <v>2.135231316725978</v>
      </c>
      <c r="AT34" s="36">
        <f t="shared" si="66"/>
        <v>0.71174377224198793</v>
      </c>
      <c r="AU34" s="36">
        <f t="shared" si="66"/>
        <v>5.3380782918149379</v>
      </c>
    </row>
    <row r="35" spans="1:47" x14ac:dyDescent="0.4">
      <c r="A35" s="39"/>
      <c r="B35" s="39"/>
      <c r="C35" s="36">
        <v>6</v>
      </c>
      <c r="D35" s="36">
        <f t="shared" ref="D35:K35" si="67">D11/$D$11*100-100</f>
        <v>0</v>
      </c>
      <c r="E35" s="36">
        <f t="shared" si="67"/>
        <v>-22.417200221326382</v>
      </c>
      <c r="F35" s="36">
        <f t="shared" si="67"/>
        <v>-22.045688087898199</v>
      </c>
      <c r="G35" s="36">
        <f t="shared" si="67"/>
        <v>-22.717571733459835</v>
      </c>
      <c r="H35" s="36">
        <f t="shared" si="67"/>
        <v>-31.24654177535372</v>
      </c>
      <c r="I35" s="36">
        <f t="shared" si="67"/>
        <v>-28.68547940874241</v>
      </c>
      <c r="J35" s="36">
        <f t="shared" si="67"/>
        <v>-21.990356493557826</v>
      </c>
      <c r="K35" s="36">
        <f t="shared" si="67"/>
        <v>-19.864042368192258</v>
      </c>
      <c r="L35" s="61"/>
      <c r="M35" s="36">
        <v>6</v>
      </c>
      <c r="N35" s="36">
        <f t="shared" ref="N35:U35" si="68">N11/$N$11*100-100</f>
        <v>0</v>
      </c>
      <c r="O35" s="36">
        <f t="shared" si="68"/>
        <v>-11.75457304568944</v>
      </c>
      <c r="P35" s="36">
        <f t="shared" si="68"/>
        <v>-8.0305143138380828</v>
      </c>
      <c r="Q35" s="36">
        <f t="shared" si="68"/>
        <v>-3.322122877532621</v>
      </c>
      <c r="R35" s="36">
        <f t="shared" si="68"/>
        <v>-2.5018456238208699</v>
      </c>
      <c r="S35" s="36">
        <f t="shared" si="68"/>
        <v>-1.886637683537046</v>
      </c>
      <c r="T35" s="36">
        <f t="shared" si="68"/>
        <v>6.5622180296927013E-2</v>
      </c>
      <c r="U35" s="36">
        <f t="shared" si="68"/>
        <v>-2.2721679927815615</v>
      </c>
      <c r="V35" s="38"/>
      <c r="W35" s="38"/>
      <c r="X35" s="38"/>
      <c r="Y35" s="38"/>
      <c r="Z35" s="38"/>
      <c r="AA35" s="39"/>
      <c r="AB35" s="39"/>
      <c r="AC35" s="36">
        <v>6</v>
      </c>
      <c r="AD35" s="36">
        <f t="shared" ref="AD35:AK35" si="69">AD11/$AD$11*100-100</f>
        <v>0</v>
      </c>
      <c r="AE35" s="36">
        <f t="shared" si="69"/>
        <v>-41.411764705882362</v>
      </c>
      <c r="AF35" s="36">
        <f t="shared" si="69"/>
        <v>-51.058823529411761</v>
      </c>
      <c r="AG35" s="36">
        <f t="shared" si="69"/>
        <v>-49.647058823529413</v>
      </c>
      <c r="AH35" s="36">
        <f t="shared" si="69"/>
        <v>-47.529411764705877</v>
      </c>
      <c r="AI35" s="36">
        <f t="shared" si="69"/>
        <v>-44.470588235294116</v>
      </c>
      <c r="AJ35" s="36">
        <f t="shared" si="69"/>
        <v>-44.705882352941174</v>
      </c>
      <c r="AK35" s="36">
        <f t="shared" si="69"/>
        <v>-40.941176470588239</v>
      </c>
      <c r="AL35" s="61"/>
      <c r="AM35" s="36">
        <v>6</v>
      </c>
      <c r="AN35" s="36">
        <f t="shared" ref="AN35:AU35" si="70">AN11/$AN$11*100-100</f>
        <v>0</v>
      </c>
      <c r="AO35" s="36">
        <f t="shared" si="70"/>
        <v>-33.333333333333343</v>
      </c>
      <c r="AP35" s="36">
        <f t="shared" si="70"/>
        <v>-14.285714285714292</v>
      </c>
      <c r="AQ35" s="36">
        <f t="shared" si="70"/>
        <v>1.098901098901095</v>
      </c>
      <c r="AR35" s="36">
        <f t="shared" si="70"/>
        <v>5.4945054945055034</v>
      </c>
      <c r="AS35" s="36">
        <f t="shared" si="70"/>
        <v>12.087912087912088</v>
      </c>
      <c r="AT35" s="36">
        <f t="shared" si="70"/>
        <v>14.285714285714278</v>
      </c>
      <c r="AU35" s="36">
        <f t="shared" si="70"/>
        <v>20.146520146520146</v>
      </c>
    </row>
    <row r="36" spans="1:47" x14ac:dyDescent="0.4">
      <c r="A36" s="39"/>
      <c r="B36" s="39"/>
      <c r="C36" s="36">
        <v>7</v>
      </c>
      <c r="D36" s="36">
        <f t="shared" ref="D36:K36" si="71">D12/$D$12*100-100</f>
        <v>0</v>
      </c>
      <c r="E36" s="36">
        <f t="shared" si="71"/>
        <v>-14.909858697417562</v>
      </c>
      <c r="F36" s="36">
        <f t="shared" si="71"/>
        <v>-6.9514373883384764</v>
      </c>
      <c r="G36" s="36">
        <f t="shared" si="71"/>
        <v>-7.6092252720480644</v>
      </c>
      <c r="H36" s="36">
        <f t="shared" si="71"/>
        <v>-12.814682475231422</v>
      </c>
      <c r="I36" s="36">
        <f t="shared" si="71"/>
        <v>-12.579178171187252</v>
      </c>
      <c r="J36" s="36">
        <f t="shared" si="71"/>
        <v>-8.0802338801364044</v>
      </c>
      <c r="K36" s="36">
        <f t="shared" si="71"/>
        <v>-4.1335065778788191</v>
      </c>
      <c r="L36" s="61"/>
      <c r="M36" s="36">
        <v>7</v>
      </c>
      <c r="N36" s="36">
        <f t="shared" ref="N36:U36" si="72">N12/$N$12*100-100</f>
        <v>0</v>
      </c>
      <c r="O36" s="36">
        <f t="shared" si="72"/>
        <v>-8.3060019678583075</v>
      </c>
      <c r="P36" s="36">
        <f t="shared" si="72"/>
        <v>-3.7143325680550987</v>
      </c>
      <c r="Q36" s="36">
        <f t="shared" si="72"/>
        <v>-2.3860282059691968</v>
      </c>
      <c r="R36" s="36">
        <f t="shared" si="72"/>
        <v>-2.2138406034765694</v>
      </c>
      <c r="S36" s="36">
        <f t="shared" si="72"/>
        <v>0.41816989176778918</v>
      </c>
      <c r="T36" s="36">
        <f t="shared" si="72"/>
        <v>-3.3535585437848567</v>
      </c>
      <c r="U36" s="36">
        <f t="shared" si="72"/>
        <v>-0.76254509675304405</v>
      </c>
      <c r="V36" s="38"/>
      <c r="W36" s="38"/>
      <c r="X36" s="38"/>
      <c r="Y36" s="38"/>
      <c r="Z36" s="38"/>
      <c r="AA36" s="39"/>
      <c r="AB36" s="39"/>
      <c r="AC36" s="36">
        <v>7</v>
      </c>
      <c r="AD36" s="36">
        <f t="shared" ref="AD36:AK36" si="73">AD12/$AD$12*100-100</f>
        <v>0</v>
      </c>
      <c r="AE36" s="36">
        <f t="shared" si="73"/>
        <v>-39.19191919191919</v>
      </c>
      <c r="AF36" s="36">
        <f t="shared" si="73"/>
        <v>-35.555555555555557</v>
      </c>
      <c r="AG36" s="36">
        <f t="shared" si="73"/>
        <v>-43.232323232323232</v>
      </c>
      <c r="AH36" s="36">
        <f t="shared" si="73"/>
        <v>-47.878787878787875</v>
      </c>
      <c r="AI36" s="36">
        <f t="shared" si="73"/>
        <v>-37.777777777777779</v>
      </c>
      <c r="AJ36" s="36">
        <f t="shared" si="73"/>
        <v>-32.929292929292913</v>
      </c>
      <c r="AK36" s="36">
        <f t="shared" si="73"/>
        <v>-26.060606060606062</v>
      </c>
      <c r="AL36" s="61"/>
      <c r="AM36" s="36">
        <v>7</v>
      </c>
      <c r="AN36" s="36">
        <f t="shared" ref="AN36:AU36" si="74">AN12/$AN$12*100-100</f>
        <v>0</v>
      </c>
      <c r="AO36" s="36">
        <f t="shared" si="74"/>
        <v>-46.341463414634141</v>
      </c>
      <c r="AP36" s="36">
        <f t="shared" si="74"/>
        <v>-19.783197831978313</v>
      </c>
      <c r="AQ36" s="36">
        <f t="shared" si="74"/>
        <v>0.27100271002711906</v>
      </c>
      <c r="AR36" s="36">
        <f t="shared" si="74"/>
        <v>0.81300813008131456</v>
      </c>
      <c r="AS36" s="36">
        <f t="shared" si="74"/>
        <v>4.065040650406516</v>
      </c>
      <c r="AT36" s="36">
        <f t="shared" si="74"/>
        <v>6.5040650406504028</v>
      </c>
      <c r="AU36" s="36">
        <f t="shared" si="74"/>
        <v>18.699186991869922</v>
      </c>
    </row>
    <row r="37" spans="1:47" x14ac:dyDescent="0.4">
      <c r="A37" s="42"/>
      <c r="B37" s="42"/>
      <c r="C37" s="36">
        <v>8</v>
      </c>
      <c r="D37" s="36">
        <f t="shared" ref="D37:K37" si="75">D13/$D$13*100-100</f>
        <v>0</v>
      </c>
      <c r="E37" s="36">
        <f t="shared" si="75"/>
        <v>-11.075199310493431</v>
      </c>
      <c r="F37" s="36">
        <f t="shared" si="75"/>
        <v>-16.260863319686862</v>
      </c>
      <c r="G37" s="36">
        <f t="shared" si="75"/>
        <v>-17.970265029088566</v>
      </c>
      <c r="H37" s="36">
        <f t="shared" si="75"/>
        <v>-17.905623787976737</v>
      </c>
      <c r="I37" s="36">
        <f t="shared" si="75"/>
        <v>-17.740429505135396</v>
      </c>
      <c r="J37" s="36">
        <f t="shared" si="75"/>
        <v>-15.635997988939167</v>
      </c>
      <c r="K37" s="36">
        <f t="shared" si="75"/>
        <v>-12.224376930259297</v>
      </c>
      <c r="L37" s="61"/>
      <c r="M37" s="36">
        <v>8</v>
      </c>
      <c r="N37" s="36">
        <f t="shared" ref="N37:U37" si="76">N13/$N$13*100-100</f>
        <v>0</v>
      </c>
      <c r="O37" s="36">
        <f t="shared" si="76"/>
        <v>-7.6181592039800847</v>
      </c>
      <c r="P37" s="36">
        <f t="shared" si="76"/>
        <v>-1.6169154228855547</v>
      </c>
      <c r="Q37" s="36">
        <f t="shared" si="76"/>
        <v>-3.8868159203957475E-2</v>
      </c>
      <c r="R37" s="36">
        <f t="shared" si="76"/>
        <v>0.55970149253734292</v>
      </c>
      <c r="S37" s="36">
        <f t="shared" si="76"/>
        <v>-1.3526119402985017</v>
      </c>
      <c r="T37" s="36">
        <f t="shared" si="76"/>
        <v>-1.0105721393034628</v>
      </c>
      <c r="U37" s="36">
        <f t="shared" si="76"/>
        <v>-1.6635572139303321</v>
      </c>
      <c r="V37" s="38"/>
      <c r="W37" s="38"/>
      <c r="X37" s="38"/>
      <c r="Y37" s="38"/>
      <c r="Z37" s="38"/>
      <c r="AA37" s="42"/>
      <c r="AB37" s="42"/>
      <c r="AC37" s="36">
        <v>8</v>
      </c>
      <c r="AD37" s="36">
        <f t="shared" ref="AD37:AK37" si="77">AD13/$AD$13*100-100</f>
        <v>0</v>
      </c>
      <c r="AE37" s="36">
        <f t="shared" si="77"/>
        <v>-52.329749103942646</v>
      </c>
      <c r="AF37" s="36">
        <f t="shared" si="77"/>
        <v>-46.415770609318997</v>
      </c>
      <c r="AG37" s="36">
        <f t="shared" si="77"/>
        <v>-39.964157706093182</v>
      </c>
      <c r="AH37" s="36">
        <f t="shared" si="77"/>
        <v>-31.72043010752688</v>
      </c>
      <c r="AI37" s="36">
        <f t="shared" si="77"/>
        <v>-24.193548387096769</v>
      </c>
      <c r="AJ37" s="36">
        <f t="shared" si="77"/>
        <v>-19.713261648745515</v>
      </c>
      <c r="AK37" s="36">
        <f t="shared" si="77"/>
        <v>-23.118279569892479</v>
      </c>
      <c r="AL37" s="61"/>
      <c r="AM37" s="36">
        <v>8</v>
      </c>
      <c r="AN37" s="36">
        <f t="shared" ref="AN37:AU37" si="78">AN13/$AN$13*100-100</f>
        <v>0</v>
      </c>
      <c r="AO37" s="36">
        <f t="shared" si="78"/>
        <v>-35.019455252918291</v>
      </c>
      <c r="AP37" s="36">
        <f t="shared" si="78"/>
        <v>3.307392996108959</v>
      </c>
      <c r="AQ37" s="36">
        <f t="shared" si="78"/>
        <v>12.256809338521407</v>
      </c>
      <c r="AR37" s="36">
        <f t="shared" si="78"/>
        <v>14.396887159533065</v>
      </c>
      <c r="AS37" s="36">
        <f t="shared" si="78"/>
        <v>14.202334630350208</v>
      </c>
      <c r="AT37" s="36">
        <f t="shared" si="78"/>
        <v>18.093385214007782</v>
      </c>
      <c r="AU37" s="36">
        <f t="shared" si="78"/>
        <v>15.369649805447466</v>
      </c>
    </row>
    <row r="38" spans="1:47" x14ac:dyDescent="0.4">
      <c r="A38" s="44" t="s">
        <v>25</v>
      </c>
      <c r="B38" s="44"/>
      <c r="C38" s="44"/>
      <c r="D38" s="44">
        <f t="shared" ref="D38:K38" si="79">AVERAGE(D30:D37)</f>
        <v>0</v>
      </c>
      <c r="E38" s="44">
        <f t="shared" si="79"/>
        <v>-13.072626515518479</v>
      </c>
      <c r="F38" s="44">
        <f t="shared" si="79"/>
        <v>-10.561938586938163</v>
      </c>
      <c r="G38" s="44">
        <f t="shared" si="79"/>
        <v>-10.817190165919749</v>
      </c>
      <c r="H38" s="44">
        <f t="shared" si="79"/>
        <v>-11.851498611857608</v>
      </c>
      <c r="I38" s="44">
        <f t="shared" si="79"/>
        <v>-10.421920396937141</v>
      </c>
      <c r="J38" s="44">
        <f t="shared" si="79"/>
        <v>-7.133715148804507</v>
      </c>
      <c r="K38" s="44">
        <f t="shared" si="79"/>
        <v>-4.9897197627336123</v>
      </c>
      <c r="L38" s="44"/>
      <c r="M38" s="44"/>
      <c r="N38" s="44">
        <f t="shared" ref="N38:U38" si="80">AVERAGE(N30:N37)</f>
        <v>0</v>
      </c>
      <c r="O38" s="44">
        <f t="shared" si="80"/>
        <v>-8.5305473263934033</v>
      </c>
      <c r="P38" s="44">
        <f t="shared" si="80"/>
        <v>-4.3844633694984072</v>
      </c>
      <c r="Q38" s="44">
        <f t="shared" si="80"/>
        <v>-2.8192217370546864</v>
      </c>
      <c r="R38" s="44">
        <f t="shared" si="80"/>
        <v>-1.7209755105632283</v>
      </c>
      <c r="S38" s="44">
        <f t="shared" si="80"/>
        <v>-1.565370457379835</v>
      </c>
      <c r="T38" s="44">
        <f t="shared" si="80"/>
        <v>-1.1105471372350646</v>
      </c>
      <c r="U38" s="44">
        <f t="shared" si="80"/>
        <v>-1.2062526436388232</v>
      </c>
      <c r="V38" s="38"/>
      <c r="W38" s="38"/>
      <c r="X38" s="38"/>
      <c r="Y38" s="38"/>
      <c r="Z38" s="38"/>
      <c r="AA38" s="44" t="s">
        <v>25</v>
      </c>
      <c r="AB38" s="44"/>
      <c r="AC38" s="44"/>
      <c r="AD38" s="44">
        <f t="shared" ref="AD38:AK38" si="81">AVERAGE(AD30:AD37)</f>
        <v>0</v>
      </c>
      <c r="AE38" s="44">
        <f t="shared" si="81"/>
        <v>-30.885215920227893</v>
      </c>
      <c r="AF38" s="44">
        <f t="shared" si="81"/>
        <v>-30.120328687746635</v>
      </c>
      <c r="AG38" s="44">
        <f t="shared" si="81"/>
        <v>-28.867692121735519</v>
      </c>
      <c r="AH38" s="44">
        <f t="shared" si="81"/>
        <v>-21.22010964057807</v>
      </c>
      <c r="AI38" s="44">
        <f t="shared" si="81"/>
        <v>-14.198164188805894</v>
      </c>
      <c r="AJ38" s="44">
        <f t="shared" si="81"/>
        <v>-9.0744041109222611</v>
      </c>
      <c r="AK38" s="44">
        <f t="shared" si="81"/>
        <v>-8.3688762989619825</v>
      </c>
      <c r="AL38" s="44"/>
      <c r="AM38" s="44"/>
      <c r="AN38" s="44">
        <f t="shared" ref="AN38:AU38" si="82">AVERAGE(AN30:AN37)</f>
        <v>0</v>
      </c>
      <c r="AO38" s="44">
        <f t="shared" si="82"/>
        <v>-29.179606795818941</v>
      </c>
      <c r="AP38" s="44">
        <f t="shared" si="82"/>
        <v>-7.7433954754338039</v>
      </c>
      <c r="AQ38" s="44">
        <f t="shared" si="82"/>
        <v>-0.48822017264711626</v>
      </c>
      <c r="AR38" s="44">
        <f t="shared" si="82"/>
        <v>1.5090311276980479</v>
      </c>
      <c r="AS38" s="44">
        <f t="shared" si="82"/>
        <v>9.2478149912763516</v>
      </c>
      <c r="AT38" s="44">
        <f t="shared" si="82"/>
        <v>10.999328086881617</v>
      </c>
      <c r="AU38" s="44">
        <f t="shared" si="82"/>
        <v>9.2592452107158643</v>
      </c>
    </row>
    <row r="39" spans="1:47" x14ac:dyDescent="0.4">
      <c r="A39" s="44" t="s">
        <v>24</v>
      </c>
      <c r="B39" s="44"/>
      <c r="C39" s="44"/>
      <c r="D39" s="78">
        <f t="shared" ref="D39:K39" si="83">STDEVP(D30:D37)/(COUNT(D30:D37)^0.5)</f>
        <v>0</v>
      </c>
      <c r="E39" s="78">
        <f t="shared" si="83"/>
        <v>1.5763667874727556</v>
      </c>
      <c r="F39" s="78">
        <f t="shared" si="83"/>
        <v>2.2483075919267765</v>
      </c>
      <c r="G39" s="78">
        <f t="shared" si="83"/>
        <v>2.4371911661057593</v>
      </c>
      <c r="H39" s="78">
        <f t="shared" si="83"/>
        <v>3.0878867342084009</v>
      </c>
      <c r="I39" s="78">
        <f t="shared" si="83"/>
        <v>3.0214221423741474</v>
      </c>
      <c r="J39" s="78">
        <f t="shared" si="83"/>
        <v>2.589397378085101</v>
      </c>
      <c r="K39" s="78">
        <f t="shared" si="83"/>
        <v>2.5324433401643631</v>
      </c>
      <c r="L39" s="44"/>
      <c r="M39" s="44"/>
      <c r="N39" s="78">
        <f t="shared" ref="N39:U39" si="84">STDEVP(N30:N37)/(COUNT(N30:N37)^0.5)</f>
        <v>0</v>
      </c>
      <c r="O39" s="78">
        <f t="shared" si="84"/>
        <v>1.0721931419766437</v>
      </c>
      <c r="P39" s="78">
        <f t="shared" si="84"/>
        <v>1.078649137945999</v>
      </c>
      <c r="Q39" s="78">
        <f t="shared" si="84"/>
        <v>1.0655373923563407</v>
      </c>
      <c r="R39" s="78">
        <f t="shared" si="84"/>
        <v>1.1255161978245478</v>
      </c>
      <c r="S39" s="78">
        <f t="shared" si="84"/>
        <v>0.81540246405739891</v>
      </c>
      <c r="T39" s="78">
        <f t="shared" si="84"/>
        <v>0.52616608259470565</v>
      </c>
      <c r="U39" s="78">
        <f t="shared" si="84"/>
        <v>0.53019007365913895</v>
      </c>
      <c r="V39" s="38"/>
      <c r="W39" s="38"/>
      <c r="X39" s="38"/>
      <c r="Y39" s="38"/>
      <c r="Z39" s="38"/>
      <c r="AA39" s="44" t="s">
        <v>24</v>
      </c>
      <c r="AB39" s="44"/>
      <c r="AC39" s="44"/>
      <c r="AD39" s="78">
        <f t="shared" ref="AD39:AK39" si="85">STDEVP(AD30:AD37)/(COUNT(AD30:AD37)^0.5)</f>
        <v>0</v>
      </c>
      <c r="AE39" s="78">
        <f t="shared" si="85"/>
        <v>4.6934898264749405</v>
      </c>
      <c r="AF39" s="78">
        <f t="shared" si="85"/>
        <v>6.3181144578318582</v>
      </c>
      <c r="AG39" s="78">
        <f t="shared" si="85"/>
        <v>7.1673833156918381</v>
      </c>
      <c r="AH39" s="78">
        <f t="shared" si="85"/>
        <v>7.6304965846577071</v>
      </c>
      <c r="AI39" s="78">
        <f t="shared" si="85"/>
        <v>7.4554414896119416</v>
      </c>
      <c r="AJ39" s="78">
        <f t="shared" si="85"/>
        <v>7.8112199274864089</v>
      </c>
      <c r="AK39" s="78">
        <f t="shared" si="85"/>
        <v>7.3897556052343942</v>
      </c>
      <c r="AL39" s="44"/>
      <c r="AM39" s="44"/>
      <c r="AN39" s="78">
        <f t="shared" ref="AN39:AU39" si="86">STDEVP(AN30:AN37)/(COUNT(AN30:AN37)^0.5)</f>
        <v>0</v>
      </c>
      <c r="AO39" s="78">
        <f t="shared" si="86"/>
        <v>3.1485475183291576</v>
      </c>
      <c r="AP39" s="78">
        <f t="shared" si="86"/>
        <v>3.0663182871807968</v>
      </c>
      <c r="AQ39" s="78">
        <f t="shared" si="86"/>
        <v>2.3629600987779451</v>
      </c>
      <c r="AR39" s="78">
        <f t="shared" si="86"/>
        <v>2.6062703169757611</v>
      </c>
      <c r="AS39" s="78">
        <f t="shared" si="86"/>
        <v>2.4418352726848092</v>
      </c>
      <c r="AT39" s="78">
        <f t="shared" si="86"/>
        <v>2.2994457173411309</v>
      </c>
      <c r="AU39" s="78">
        <f t="shared" si="86"/>
        <v>2.7322684385202658</v>
      </c>
    </row>
    <row r="40" spans="1:47" x14ac:dyDescent="0.4">
      <c r="B40" s="2"/>
      <c r="AB40" s="2"/>
      <c r="AD40" s="100"/>
      <c r="AE40" s="100"/>
      <c r="AF40" s="100"/>
      <c r="AG40" s="100"/>
      <c r="AH40" s="100"/>
      <c r="AI40" s="100"/>
      <c r="AJ40" s="100"/>
      <c r="AK40" s="100"/>
      <c r="AN40" s="100"/>
      <c r="AO40" s="100"/>
      <c r="AP40" s="100"/>
      <c r="AQ40" s="100"/>
      <c r="AR40" s="100"/>
      <c r="AS40" s="100"/>
      <c r="AT40" s="100"/>
      <c r="AU40" s="100"/>
    </row>
    <row r="41" spans="1:47" ht="18" customHeight="1" x14ac:dyDescent="0.4">
      <c r="A41" s="62" t="s">
        <v>34</v>
      </c>
      <c r="B41" s="48" t="s">
        <v>32</v>
      </c>
      <c r="C41" s="49"/>
      <c r="D41" s="49" t="s">
        <v>17</v>
      </c>
      <c r="E41" s="49" t="s">
        <v>16</v>
      </c>
      <c r="F41" s="49">
        <v>24</v>
      </c>
      <c r="G41" s="49">
        <v>48</v>
      </c>
      <c r="H41" s="49">
        <v>72</v>
      </c>
      <c r="I41" s="49">
        <v>96</v>
      </c>
      <c r="J41" s="49">
        <v>120</v>
      </c>
      <c r="K41" s="49">
        <v>144</v>
      </c>
      <c r="L41" s="48" t="s">
        <v>31</v>
      </c>
      <c r="M41" s="49"/>
      <c r="N41" s="49" t="s">
        <v>17</v>
      </c>
      <c r="O41" s="49" t="s">
        <v>16</v>
      </c>
      <c r="P41" s="49">
        <v>24</v>
      </c>
      <c r="Q41" s="49">
        <v>48</v>
      </c>
      <c r="R41" s="49">
        <v>72</v>
      </c>
      <c r="S41" s="49">
        <v>96</v>
      </c>
      <c r="T41" s="49">
        <v>120</v>
      </c>
      <c r="U41" s="49">
        <v>144</v>
      </c>
      <c r="AA41" s="63" t="s">
        <v>33</v>
      </c>
      <c r="AB41" s="64" t="s">
        <v>32</v>
      </c>
      <c r="AC41" s="65"/>
      <c r="AD41" s="65" t="s">
        <v>17</v>
      </c>
      <c r="AE41" s="65" t="s">
        <v>16</v>
      </c>
      <c r="AF41" s="65" t="s">
        <v>23</v>
      </c>
      <c r="AG41" s="65" t="s">
        <v>22</v>
      </c>
      <c r="AH41" s="65" t="s">
        <v>27</v>
      </c>
      <c r="AI41" s="65" t="s">
        <v>20</v>
      </c>
      <c r="AJ41" s="65" t="s">
        <v>19</v>
      </c>
      <c r="AK41" s="65" t="s">
        <v>26</v>
      </c>
      <c r="AL41" s="66" t="s">
        <v>31</v>
      </c>
      <c r="AM41" s="65"/>
      <c r="AN41" s="65" t="s">
        <v>17</v>
      </c>
      <c r="AO41" s="65" t="s">
        <v>16</v>
      </c>
      <c r="AP41" s="65" t="s">
        <v>23</v>
      </c>
      <c r="AQ41" s="65" t="s">
        <v>22</v>
      </c>
      <c r="AR41" s="65" t="s">
        <v>27</v>
      </c>
      <c r="AS41" s="65" t="s">
        <v>20</v>
      </c>
      <c r="AT41" s="65" t="s">
        <v>19</v>
      </c>
      <c r="AU41" s="65" t="s">
        <v>26</v>
      </c>
    </row>
    <row r="42" spans="1:47" x14ac:dyDescent="0.4">
      <c r="A42" s="67"/>
      <c r="B42" s="53"/>
      <c r="C42" s="54">
        <v>1</v>
      </c>
      <c r="D42" s="54">
        <v>0</v>
      </c>
      <c r="E42" s="54">
        <v>0</v>
      </c>
      <c r="F42" s="54">
        <v>40</v>
      </c>
      <c r="G42" s="54">
        <v>45</v>
      </c>
      <c r="H42" s="54">
        <v>35</v>
      </c>
      <c r="I42" s="54">
        <v>25</v>
      </c>
      <c r="J42" s="54">
        <v>5</v>
      </c>
      <c r="K42" s="54">
        <v>0</v>
      </c>
      <c r="L42" s="53"/>
      <c r="M42" s="54">
        <v>1</v>
      </c>
      <c r="N42" s="54">
        <v>0</v>
      </c>
      <c r="O42" s="54">
        <v>0</v>
      </c>
      <c r="P42" s="54">
        <v>5</v>
      </c>
      <c r="Q42" s="54">
        <v>20</v>
      </c>
      <c r="R42" s="54">
        <v>5</v>
      </c>
      <c r="S42" s="54">
        <v>0</v>
      </c>
      <c r="T42" s="54">
        <v>0</v>
      </c>
      <c r="U42" s="54">
        <v>0</v>
      </c>
      <c r="AA42" s="68"/>
      <c r="AB42" s="68"/>
      <c r="AC42" s="65">
        <v>1</v>
      </c>
      <c r="AD42" s="108">
        <v>0</v>
      </c>
      <c r="AE42" s="108">
        <v>0</v>
      </c>
      <c r="AF42" s="108">
        <v>45</v>
      </c>
      <c r="AG42" s="108">
        <v>45</v>
      </c>
      <c r="AH42" s="108">
        <v>30</v>
      </c>
      <c r="AI42" s="108">
        <v>20</v>
      </c>
      <c r="AJ42" s="108">
        <v>5</v>
      </c>
      <c r="AK42" s="108">
        <v>0</v>
      </c>
      <c r="AL42" s="66"/>
      <c r="AM42" s="65">
        <v>1</v>
      </c>
      <c r="AN42" s="65">
        <v>0</v>
      </c>
      <c r="AO42" s="65">
        <v>0</v>
      </c>
      <c r="AP42" s="65">
        <v>10</v>
      </c>
      <c r="AQ42" s="65">
        <v>15</v>
      </c>
      <c r="AR42" s="65">
        <v>5</v>
      </c>
      <c r="AS42" s="65">
        <v>0</v>
      </c>
      <c r="AT42" s="65">
        <v>0</v>
      </c>
      <c r="AU42" s="65">
        <v>0</v>
      </c>
    </row>
    <row r="43" spans="1:47" x14ac:dyDescent="0.4">
      <c r="A43" s="67"/>
      <c r="B43" s="53"/>
      <c r="C43" s="54">
        <v>2</v>
      </c>
      <c r="D43" s="54">
        <v>0</v>
      </c>
      <c r="E43" s="54">
        <v>40</v>
      </c>
      <c r="F43" s="54">
        <v>70</v>
      </c>
      <c r="G43" s="54">
        <v>65</v>
      </c>
      <c r="H43" s="54">
        <v>50</v>
      </c>
      <c r="I43" s="54">
        <v>40</v>
      </c>
      <c r="J43" s="54">
        <v>15</v>
      </c>
      <c r="K43" s="54">
        <v>0</v>
      </c>
      <c r="L43" s="53"/>
      <c r="M43" s="54">
        <v>2</v>
      </c>
      <c r="N43" s="54">
        <v>0</v>
      </c>
      <c r="O43" s="54">
        <v>24</v>
      </c>
      <c r="P43" s="54">
        <v>40</v>
      </c>
      <c r="Q43" s="54">
        <v>15</v>
      </c>
      <c r="R43" s="54">
        <v>12</v>
      </c>
      <c r="S43" s="54">
        <v>10</v>
      </c>
      <c r="T43" s="54">
        <v>0</v>
      </c>
      <c r="U43" s="54">
        <v>0</v>
      </c>
      <c r="AA43" s="68"/>
      <c r="AB43" s="68"/>
      <c r="AC43" s="65">
        <v>2</v>
      </c>
      <c r="AD43" s="108">
        <v>0</v>
      </c>
      <c r="AE43" s="108">
        <v>35</v>
      </c>
      <c r="AF43" s="108">
        <v>60</v>
      </c>
      <c r="AG43" s="108">
        <v>64</v>
      </c>
      <c r="AH43" s="108">
        <v>50</v>
      </c>
      <c r="AI43" s="108">
        <v>30</v>
      </c>
      <c r="AJ43" s="108">
        <v>15</v>
      </c>
      <c r="AK43" s="108">
        <v>0</v>
      </c>
      <c r="AL43" s="66"/>
      <c r="AM43" s="65">
        <v>2</v>
      </c>
      <c r="AN43" s="65">
        <v>0</v>
      </c>
      <c r="AO43" s="65">
        <v>20</v>
      </c>
      <c r="AP43" s="65">
        <v>40</v>
      </c>
      <c r="AQ43" s="65">
        <v>15</v>
      </c>
      <c r="AR43" s="65">
        <v>12</v>
      </c>
      <c r="AS43" s="65">
        <v>15</v>
      </c>
      <c r="AT43" s="65">
        <v>0</v>
      </c>
      <c r="AU43" s="65">
        <v>0</v>
      </c>
    </row>
    <row r="44" spans="1:47" x14ac:dyDescent="0.4">
      <c r="A44" s="67"/>
      <c r="B44" s="53"/>
      <c r="C44" s="54">
        <v>3</v>
      </c>
      <c r="D44" s="54">
        <v>0</v>
      </c>
      <c r="E44" s="54">
        <v>20</v>
      </c>
      <c r="F44" s="54">
        <v>35</v>
      </c>
      <c r="G44" s="54">
        <v>15</v>
      </c>
      <c r="H44" s="54">
        <v>5</v>
      </c>
      <c r="I44" s="54">
        <v>0</v>
      </c>
      <c r="J44" s="54">
        <v>0</v>
      </c>
      <c r="K44" s="54">
        <v>0</v>
      </c>
      <c r="L44" s="53"/>
      <c r="M44" s="54">
        <v>3</v>
      </c>
      <c r="N44" s="54">
        <v>0</v>
      </c>
      <c r="O44" s="54">
        <v>15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AA44" s="68"/>
      <c r="AB44" s="68"/>
      <c r="AC44" s="65">
        <v>3</v>
      </c>
      <c r="AD44" s="108">
        <v>0</v>
      </c>
      <c r="AE44" s="108">
        <v>10</v>
      </c>
      <c r="AF44" s="108">
        <v>20</v>
      </c>
      <c r="AG44" s="108">
        <v>20</v>
      </c>
      <c r="AH44" s="108">
        <v>10</v>
      </c>
      <c r="AI44" s="108">
        <v>5</v>
      </c>
      <c r="AJ44" s="108">
        <v>0</v>
      </c>
      <c r="AK44" s="108">
        <v>0</v>
      </c>
      <c r="AL44" s="66"/>
      <c r="AM44" s="65">
        <v>3</v>
      </c>
      <c r="AN44" s="65">
        <v>0</v>
      </c>
      <c r="AO44" s="65">
        <v>0</v>
      </c>
      <c r="AP44" s="65">
        <v>0</v>
      </c>
      <c r="AQ44" s="65">
        <v>10</v>
      </c>
      <c r="AR44" s="65">
        <v>0</v>
      </c>
      <c r="AS44" s="65">
        <v>0</v>
      </c>
      <c r="AT44" s="65">
        <v>0</v>
      </c>
      <c r="AU44" s="65">
        <v>0</v>
      </c>
    </row>
    <row r="45" spans="1:47" x14ac:dyDescent="0.4">
      <c r="A45" s="67"/>
      <c r="B45" s="53"/>
      <c r="C45" s="54">
        <v>4</v>
      </c>
      <c r="D45" s="54">
        <v>0</v>
      </c>
      <c r="E45" s="54">
        <v>35</v>
      </c>
      <c r="F45" s="54">
        <v>23</v>
      </c>
      <c r="G45" s="54">
        <v>31</v>
      </c>
      <c r="H45" s="54">
        <v>17</v>
      </c>
      <c r="I45" s="54">
        <v>10</v>
      </c>
      <c r="J45" s="54">
        <v>8</v>
      </c>
      <c r="K45" s="54">
        <v>0</v>
      </c>
      <c r="L45" s="53"/>
      <c r="M45" s="54">
        <v>4</v>
      </c>
      <c r="N45" s="54">
        <v>0</v>
      </c>
      <c r="O45" s="54">
        <v>5</v>
      </c>
      <c r="P45" s="54">
        <v>10</v>
      </c>
      <c r="Q45" s="54">
        <v>12</v>
      </c>
      <c r="R45" s="54">
        <v>8</v>
      </c>
      <c r="S45" s="54">
        <v>0</v>
      </c>
      <c r="T45" s="54">
        <v>0</v>
      </c>
      <c r="U45" s="54">
        <v>0</v>
      </c>
      <c r="AA45" s="68"/>
      <c r="AB45" s="68"/>
      <c r="AC45" s="65">
        <v>4</v>
      </c>
      <c r="AD45" s="108">
        <v>0</v>
      </c>
      <c r="AE45" s="108">
        <v>52</v>
      </c>
      <c r="AF45" s="108">
        <v>34</v>
      </c>
      <c r="AG45" s="108">
        <v>37</v>
      </c>
      <c r="AH45" s="108">
        <v>22</v>
      </c>
      <c r="AI45" s="108">
        <v>13</v>
      </c>
      <c r="AJ45" s="108">
        <v>10</v>
      </c>
      <c r="AK45" s="108">
        <v>0</v>
      </c>
      <c r="AL45" s="66"/>
      <c r="AM45" s="65">
        <v>4</v>
      </c>
      <c r="AN45" s="65">
        <v>0</v>
      </c>
      <c r="AO45" s="65">
        <v>5</v>
      </c>
      <c r="AP45" s="65">
        <v>18</v>
      </c>
      <c r="AQ45" s="65">
        <v>18</v>
      </c>
      <c r="AR45" s="65">
        <v>12</v>
      </c>
      <c r="AS45" s="65">
        <v>0</v>
      </c>
      <c r="AT45" s="65">
        <v>0</v>
      </c>
      <c r="AU45" s="65">
        <v>0</v>
      </c>
    </row>
    <row r="46" spans="1:47" x14ac:dyDescent="0.4">
      <c r="A46" s="67"/>
      <c r="B46" s="53"/>
      <c r="C46" s="54">
        <v>5</v>
      </c>
      <c r="D46" s="54">
        <v>0</v>
      </c>
      <c r="E46" s="54">
        <v>0</v>
      </c>
      <c r="F46" s="54">
        <v>40</v>
      </c>
      <c r="G46" s="54">
        <v>45</v>
      </c>
      <c r="H46" s="54">
        <v>35</v>
      </c>
      <c r="I46" s="54">
        <v>20</v>
      </c>
      <c r="J46" s="54">
        <v>0</v>
      </c>
      <c r="K46" s="54">
        <v>0</v>
      </c>
      <c r="L46" s="53"/>
      <c r="M46" s="54">
        <v>5</v>
      </c>
      <c r="N46" s="54">
        <v>0</v>
      </c>
      <c r="O46" s="54">
        <v>0</v>
      </c>
      <c r="P46" s="54">
        <v>3</v>
      </c>
      <c r="Q46" s="54">
        <v>5</v>
      </c>
      <c r="R46" s="54">
        <v>0</v>
      </c>
      <c r="S46" s="54">
        <v>0</v>
      </c>
      <c r="T46" s="54">
        <v>0</v>
      </c>
      <c r="U46" s="54">
        <v>0</v>
      </c>
      <c r="AA46" s="68"/>
      <c r="AB46" s="68"/>
      <c r="AC46" s="65">
        <v>5</v>
      </c>
      <c r="AD46" s="108">
        <v>0</v>
      </c>
      <c r="AE46" s="108">
        <v>0</v>
      </c>
      <c r="AF46" s="108">
        <v>47</v>
      </c>
      <c r="AG46" s="108">
        <v>51</v>
      </c>
      <c r="AH46" s="108">
        <v>28</v>
      </c>
      <c r="AI46" s="108">
        <v>10</v>
      </c>
      <c r="AJ46" s="108">
        <v>3</v>
      </c>
      <c r="AK46" s="108">
        <v>2</v>
      </c>
      <c r="AL46" s="66"/>
      <c r="AM46" s="65">
        <v>5</v>
      </c>
      <c r="AN46" s="65">
        <v>0</v>
      </c>
      <c r="AO46" s="65">
        <v>0</v>
      </c>
      <c r="AP46" s="65">
        <v>2</v>
      </c>
      <c r="AQ46" s="65">
        <v>4</v>
      </c>
      <c r="AR46" s="65">
        <v>0</v>
      </c>
      <c r="AS46" s="65">
        <v>0</v>
      </c>
      <c r="AT46" s="65">
        <v>0</v>
      </c>
      <c r="AU46" s="65">
        <v>0</v>
      </c>
    </row>
    <row r="47" spans="1:47" x14ac:dyDescent="0.4">
      <c r="A47" s="67"/>
      <c r="B47" s="53"/>
      <c r="C47" s="54">
        <v>6</v>
      </c>
      <c r="D47" s="54">
        <v>0</v>
      </c>
      <c r="E47" s="54">
        <v>3</v>
      </c>
      <c r="F47" s="54">
        <v>55</v>
      </c>
      <c r="G47" s="54">
        <v>76</v>
      </c>
      <c r="H47" s="54">
        <v>80</v>
      </c>
      <c r="I47" s="54">
        <v>80</v>
      </c>
      <c r="J47" s="54">
        <v>42</v>
      </c>
      <c r="K47" s="54">
        <v>40</v>
      </c>
      <c r="L47" s="53"/>
      <c r="M47" s="54">
        <v>6</v>
      </c>
      <c r="N47" s="54">
        <v>0</v>
      </c>
      <c r="O47" s="54">
        <v>0</v>
      </c>
      <c r="P47" s="54">
        <v>35</v>
      </c>
      <c r="Q47" s="54">
        <v>35</v>
      </c>
      <c r="R47" s="54">
        <v>10</v>
      </c>
      <c r="S47" s="54">
        <v>0</v>
      </c>
      <c r="T47" s="54">
        <v>0</v>
      </c>
      <c r="U47" s="54">
        <v>0</v>
      </c>
      <c r="AA47" s="68"/>
      <c r="AB47" s="68"/>
      <c r="AC47" s="65">
        <v>6</v>
      </c>
      <c r="AD47" s="108">
        <v>0</v>
      </c>
      <c r="AE47" s="108">
        <v>0</v>
      </c>
      <c r="AF47" s="108">
        <v>23</v>
      </c>
      <c r="AG47" s="108">
        <v>65</v>
      </c>
      <c r="AH47" s="108">
        <v>70</v>
      </c>
      <c r="AI47" s="108">
        <v>60</v>
      </c>
      <c r="AJ47" s="108">
        <v>20</v>
      </c>
      <c r="AK47" s="108">
        <v>0</v>
      </c>
      <c r="AL47" s="66"/>
      <c r="AM47" s="65">
        <v>6</v>
      </c>
      <c r="AN47" s="65">
        <v>0</v>
      </c>
      <c r="AO47" s="65">
        <v>0</v>
      </c>
      <c r="AP47" s="65">
        <v>0</v>
      </c>
      <c r="AQ47" s="65">
        <v>3</v>
      </c>
      <c r="AR47" s="65">
        <v>0</v>
      </c>
      <c r="AS47" s="65">
        <v>0</v>
      </c>
      <c r="AT47" s="65">
        <v>0</v>
      </c>
      <c r="AU47" s="65">
        <v>0</v>
      </c>
    </row>
    <row r="48" spans="1:47" x14ac:dyDescent="0.4">
      <c r="A48" s="67"/>
      <c r="B48" s="53"/>
      <c r="C48" s="54">
        <v>7</v>
      </c>
      <c r="D48" s="54">
        <v>0</v>
      </c>
      <c r="E48" s="54">
        <v>12</v>
      </c>
      <c r="F48" s="54">
        <v>42</v>
      </c>
      <c r="G48" s="54">
        <v>52</v>
      </c>
      <c r="H48" s="54">
        <v>68</v>
      </c>
      <c r="I48" s="54">
        <v>55</v>
      </c>
      <c r="J48" s="54">
        <v>47</v>
      </c>
      <c r="K48" s="54">
        <v>23</v>
      </c>
      <c r="L48" s="53"/>
      <c r="M48" s="54">
        <v>7</v>
      </c>
      <c r="N48" s="54">
        <v>0</v>
      </c>
      <c r="O48" s="54">
        <v>0</v>
      </c>
      <c r="P48" s="54">
        <v>2</v>
      </c>
      <c r="Q48" s="54">
        <v>10</v>
      </c>
      <c r="R48" s="54">
        <v>3</v>
      </c>
      <c r="S48" s="54">
        <v>5</v>
      </c>
      <c r="T48" s="54">
        <v>0</v>
      </c>
      <c r="U48" s="54">
        <v>0</v>
      </c>
      <c r="AA48" s="68"/>
      <c r="AB48" s="68"/>
      <c r="AC48" s="65">
        <v>7</v>
      </c>
      <c r="AD48" s="108">
        <v>0</v>
      </c>
      <c r="AE48" s="108">
        <v>8</v>
      </c>
      <c r="AF48" s="108">
        <v>26</v>
      </c>
      <c r="AG48" s="108">
        <v>61</v>
      </c>
      <c r="AH48" s="108">
        <v>71</v>
      </c>
      <c r="AI48" s="108">
        <v>65</v>
      </c>
      <c r="AJ48" s="108">
        <v>50</v>
      </c>
      <c r="AK48" s="108">
        <v>28</v>
      </c>
      <c r="AL48" s="66"/>
      <c r="AM48" s="65">
        <v>7</v>
      </c>
      <c r="AN48" s="65">
        <v>0</v>
      </c>
      <c r="AO48" s="65">
        <v>0</v>
      </c>
      <c r="AP48" s="65">
        <v>3</v>
      </c>
      <c r="AQ48" s="65">
        <v>7</v>
      </c>
      <c r="AR48" s="65">
        <v>6</v>
      </c>
      <c r="AS48" s="65">
        <v>5</v>
      </c>
      <c r="AT48" s="65">
        <v>0</v>
      </c>
      <c r="AU48" s="65">
        <v>0</v>
      </c>
    </row>
    <row r="49" spans="1:47" x14ac:dyDescent="0.4">
      <c r="A49" s="69"/>
      <c r="B49" s="58"/>
      <c r="C49" s="54">
        <v>8</v>
      </c>
      <c r="D49" s="54">
        <v>0</v>
      </c>
      <c r="E49" s="54">
        <v>50</v>
      </c>
      <c r="F49" s="54">
        <v>77</v>
      </c>
      <c r="G49" s="54">
        <v>80</v>
      </c>
      <c r="H49" s="54">
        <v>80</v>
      </c>
      <c r="I49" s="54">
        <v>50</v>
      </c>
      <c r="J49" s="54">
        <v>35</v>
      </c>
      <c r="K49" s="54">
        <v>20</v>
      </c>
      <c r="L49" s="58"/>
      <c r="M49" s="54">
        <v>8</v>
      </c>
      <c r="N49" s="54">
        <v>0</v>
      </c>
      <c r="O49" s="54">
        <v>5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AA49" s="70"/>
      <c r="AB49" s="70"/>
      <c r="AC49" s="65">
        <v>8</v>
      </c>
      <c r="AD49" s="108">
        <v>0</v>
      </c>
      <c r="AE49" s="108">
        <v>10</v>
      </c>
      <c r="AF49" s="108">
        <v>30</v>
      </c>
      <c r="AG49" s="108">
        <v>45</v>
      </c>
      <c r="AH49" s="108">
        <v>40</v>
      </c>
      <c r="AI49" s="108">
        <v>40</v>
      </c>
      <c r="AJ49" s="108">
        <v>36</v>
      </c>
      <c r="AK49" s="108">
        <v>30</v>
      </c>
      <c r="AL49" s="66"/>
      <c r="AM49" s="65">
        <v>8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</row>
    <row r="50" spans="1:47" x14ac:dyDescent="0.4">
      <c r="A50" s="33" t="s">
        <v>25</v>
      </c>
      <c r="D50" s="33">
        <f t="shared" ref="D50:K50" si="87">AVERAGE(D42:D49)</f>
        <v>0</v>
      </c>
      <c r="E50" s="33">
        <f t="shared" si="87"/>
        <v>20</v>
      </c>
      <c r="F50" s="33">
        <f t="shared" si="87"/>
        <v>47.75</v>
      </c>
      <c r="G50" s="33">
        <f t="shared" si="87"/>
        <v>51.125</v>
      </c>
      <c r="H50" s="33">
        <f t="shared" si="87"/>
        <v>46.25</v>
      </c>
      <c r="I50" s="33">
        <f t="shared" si="87"/>
        <v>35</v>
      </c>
      <c r="J50" s="33">
        <f t="shared" si="87"/>
        <v>19</v>
      </c>
      <c r="K50" s="33">
        <f t="shared" si="87"/>
        <v>10.375</v>
      </c>
      <c r="N50" s="33">
        <f t="shared" ref="N50:U50" si="88">AVERAGE(N42:N49)</f>
        <v>0</v>
      </c>
      <c r="O50" s="33">
        <f t="shared" si="88"/>
        <v>6.125</v>
      </c>
      <c r="P50" s="33">
        <f t="shared" si="88"/>
        <v>11.875</v>
      </c>
      <c r="Q50" s="33">
        <f t="shared" si="88"/>
        <v>12.125</v>
      </c>
      <c r="R50" s="33">
        <f t="shared" si="88"/>
        <v>4.75</v>
      </c>
      <c r="S50" s="33">
        <f t="shared" si="88"/>
        <v>1.875</v>
      </c>
      <c r="T50" s="33">
        <f t="shared" si="88"/>
        <v>0</v>
      </c>
      <c r="U50" s="33">
        <f t="shared" si="88"/>
        <v>0</v>
      </c>
      <c r="AD50" s="33">
        <f t="shared" ref="AD50:AK50" si="89">AVERAGE(AD42:AD49)</f>
        <v>0</v>
      </c>
      <c r="AE50" s="33">
        <f t="shared" si="89"/>
        <v>14.375</v>
      </c>
      <c r="AF50" s="33">
        <f t="shared" si="89"/>
        <v>35.625</v>
      </c>
      <c r="AG50" s="33">
        <f t="shared" si="89"/>
        <v>48.5</v>
      </c>
      <c r="AH50" s="33">
        <f t="shared" si="89"/>
        <v>40.125</v>
      </c>
      <c r="AI50" s="33">
        <f t="shared" si="89"/>
        <v>30.375</v>
      </c>
      <c r="AJ50" s="33">
        <f t="shared" si="89"/>
        <v>17.375</v>
      </c>
      <c r="AK50" s="33">
        <f t="shared" si="89"/>
        <v>7.5</v>
      </c>
      <c r="AN50" s="33">
        <f t="shared" ref="AN50:AU50" si="90">AVERAGE(AN42:AN49)</f>
        <v>0</v>
      </c>
      <c r="AO50" s="33">
        <f t="shared" si="90"/>
        <v>3.125</v>
      </c>
      <c r="AP50" s="33">
        <f t="shared" si="90"/>
        <v>9.125</v>
      </c>
      <c r="AQ50" s="33">
        <f t="shared" si="90"/>
        <v>9</v>
      </c>
      <c r="AR50" s="33">
        <f t="shared" si="90"/>
        <v>4.375</v>
      </c>
      <c r="AS50" s="33">
        <f t="shared" si="90"/>
        <v>2.5</v>
      </c>
      <c r="AT50" s="33">
        <f t="shared" si="90"/>
        <v>0</v>
      </c>
      <c r="AU50" s="33">
        <f t="shared" si="90"/>
        <v>0</v>
      </c>
    </row>
    <row r="51" spans="1:47" x14ac:dyDescent="0.4">
      <c r="A51" s="33" t="s">
        <v>24</v>
      </c>
      <c r="D51" s="100">
        <f t="shared" ref="D51:K51" si="91">STDEVP(D42:D49)/(COUNT(D42:D49)^0.5)</f>
        <v>0</v>
      </c>
      <c r="E51" s="100">
        <f t="shared" si="91"/>
        <v>6.4686745164678054</v>
      </c>
      <c r="F51" s="100">
        <f t="shared" si="91"/>
        <v>6.0357010777539344</v>
      </c>
      <c r="G51" s="100">
        <f t="shared" si="91"/>
        <v>7.3217089449799886</v>
      </c>
      <c r="H51" s="100">
        <f t="shared" si="91"/>
        <v>9.3336588484902308</v>
      </c>
      <c r="I51" s="100">
        <f t="shared" si="91"/>
        <v>8.7052426732400736</v>
      </c>
      <c r="J51" s="100">
        <f t="shared" si="91"/>
        <v>6.4031242374328485</v>
      </c>
      <c r="K51" s="100">
        <f t="shared" si="91"/>
        <v>5.104953170696084</v>
      </c>
      <c r="N51" s="100">
        <f t="shared" ref="N51:U51" si="92">STDEVP(N42:N49)/(COUNT(N42:N49)^0.5)</f>
        <v>0</v>
      </c>
      <c r="O51" s="100">
        <f t="shared" si="92"/>
        <v>2.9338408060083965</v>
      </c>
      <c r="P51" s="100">
        <f t="shared" si="92"/>
        <v>5.3544301167351129</v>
      </c>
      <c r="Q51" s="100">
        <f t="shared" si="92"/>
        <v>3.8382837147610647</v>
      </c>
      <c r="R51" s="100">
        <f t="shared" si="92"/>
        <v>1.5885331283923543</v>
      </c>
      <c r="S51" s="100">
        <f t="shared" si="92"/>
        <v>1.2303137303143454</v>
      </c>
      <c r="T51" s="100">
        <f t="shared" si="92"/>
        <v>0</v>
      </c>
      <c r="U51" s="100">
        <f t="shared" si="92"/>
        <v>0</v>
      </c>
      <c r="AD51" s="100">
        <f t="shared" ref="AD51:AK51" si="93">STDEVP(AD42:AD49)/(COUNT(AD42:AD49)^0.5)</f>
        <v>0</v>
      </c>
      <c r="AE51" s="100">
        <f t="shared" si="93"/>
        <v>6.2996465674670983</v>
      </c>
      <c r="AF51" s="100">
        <f t="shared" si="93"/>
        <v>4.5789515038925668</v>
      </c>
      <c r="AG51" s="100">
        <f t="shared" si="93"/>
        <v>5.0682837331783226</v>
      </c>
      <c r="AH51" s="100">
        <f t="shared" si="93"/>
        <v>7.3195745692628877</v>
      </c>
      <c r="AI51" s="100">
        <f t="shared" si="93"/>
        <v>7.5393498973717881</v>
      </c>
      <c r="AJ51" s="100">
        <f t="shared" si="93"/>
        <v>5.7823478687294489</v>
      </c>
      <c r="AK51" s="100">
        <f t="shared" si="93"/>
        <v>4.3981530214397946</v>
      </c>
      <c r="AN51" s="100">
        <f t="shared" ref="AN51:AU51" si="94">STDEVP(AN42:AN49)/(COUNT(AN42:AN49)^0.5)</f>
        <v>0</v>
      </c>
      <c r="AO51" s="100">
        <f t="shared" si="94"/>
        <v>2.3280725665236464</v>
      </c>
      <c r="AP51" s="100">
        <f t="shared" si="94"/>
        <v>4.6281661460021066</v>
      </c>
      <c r="AQ51" s="100">
        <f t="shared" si="94"/>
        <v>2.1650635094610964</v>
      </c>
      <c r="AR51" s="100">
        <f t="shared" si="94"/>
        <v>1.7494418752848007</v>
      </c>
      <c r="AS51" s="100">
        <f t="shared" si="94"/>
        <v>1.7677669529663687</v>
      </c>
      <c r="AT51" s="100">
        <f t="shared" si="94"/>
        <v>0</v>
      </c>
      <c r="AU51" s="100">
        <f t="shared" si="94"/>
        <v>0</v>
      </c>
    </row>
    <row r="52" spans="1:47" x14ac:dyDescent="0.4">
      <c r="X52" s="71"/>
      <c r="Y52" s="71"/>
      <c r="Z52" s="71"/>
    </row>
    <row r="53" spans="1:47" ht="18" customHeight="1" x14ac:dyDescent="0.4">
      <c r="A53" s="35" t="s">
        <v>3</v>
      </c>
      <c r="B53" s="35" t="s">
        <v>32</v>
      </c>
      <c r="C53" s="36"/>
      <c r="D53" s="36" t="s">
        <v>17</v>
      </c>
      <c r="E53" s="36" t="s">
        <v>16</v>
      </c>
      <c r="F53" s="36">
        <v>24</v>
      </c>
      <c r="G53" s="36">
        <v>48</v>
      </c>
      <c r="H53" s="36">
        <v>72</v>
      </c>
      <c r="I53" s="36">
        <v>96</v>
      </c>
      <c r="J53" s="36">
        <v>120</v>
      </c>
      <c r="K53" s="36">
        <v>144</v>
      </c>
      <c r="L53" s="35" t="s">
        <v>31</v>
      </c>
      <c r="M53" s="36"/>
      <c r="N53" s="36" t="s">
        <v>17</v>
      </c>
      <c r="O53" s="36" t="s">
        <v>16</v>
      </c>
      <c r="P53" s="36" t="s">
        <v>23</v>
      </c>
      <c r="Q53" s="36" t="s">
        <v>22</v>
      </c>
      <c r="R53" s="36" t="s">
        <v>27</v>
      </c>
      <c r="S53" s="36" t="s">
        <v>20</v>
      </c>
      <c r="T53" s="36" t="s">
        <v>19</v>
      </c>
      <c r="U53" s="36" t="s">
        <v>26</v>
      </c>
      <c r="AA53" s="64" t="s">
        <v>28</v>
      </c>
      <c r="AB53" s="64" t="s">
        <v>32</v>
      </c>
      <c r="AC53" s="65"/>
      <c r="AD53" s="65" t="s">
        <v>17</v>
      </c>
      <c r="AE53" s="65" t="s">
        <v>16</v>
      </c>
      <c r="AF53" s="65">
        <v>24</v>
      </c>
      <c r="AG53" s="65">
        <v>48</v>
      </c>
      <c r="AH53" s="65">
        <v>72</v>
      </c>
      <c r="AI53" s="65">
        <v>96</v>
      </c>
      <c r="AJ53" s="65">
        <v>120</v>
      </c>
      <c r="AK53" s="65">
        <v>144</v>
      </c>
      <c r="AL53" s="63" t="s">
        <v>31</v>
      </c>
      <c r="AM53" s="65"/>
      <c r="AN53" s="65" t="s">
        <v>17</v>
      </c>
      <c r="AO53" s="65" t="s">
        <v>16</v>
      </c>
      <c r="AP53" s="65">
        <v>24</v>
      </c>
      <c r="AQ53" s="65">
        <v>48</v>
      </c>
      <c r="AR53" s="65">
        <v>72</v>
      </c>
      <c r="AS53" s="65">
        <v>96</v>
      </c>
      <c r="AT53" s="65">
        <v>120</v>
      </c>
      <c r="AU53" s="65">
        <v>144</v>
      </c>
    </row>
    <row r="54" spans="1:47" x14ac:dyDescent="0.4">
      <c r="A54" s="39"/>
      <c r="B54" s="39"/>
      <c r="C54" s="36">
        <v>1</v>
      </c>
      <c r="D54" s="40">
        <f>[1]ECC!AT98</f>
        <v>161</v>
      </c>
      <c r="E54" s="36">
        <f>[1]ECC!AU98</f>
        <v>168</v>
      </c>
      <c r="F54" s="36">
        <f>[1]ECC!AV98</f>
        <v>186</v>
      </c>
      <c r="G54" s="36">
        <f>[1]ECC!AW98</f>
        <v>592</v>
      </c>
      <c r="H54" s="36">
        <f>[1]ECC!AX98</f>
        <v>1498</v>
      </c>
      <c r="I54" s="36">
        <f>[1]ECC!AY98</f>
        <v>2359</v>
      </c>
      <c r="J54" s="36">
        <f>[1]ECC!AZ98</f>
        <v>1685</v>
      </c>
      <c r="K54" s="36">
        <f>[1]ECC!BA98</f>
        <v>951</v>
      </c>
      <c r="L54" s="39"/>
      <c r="M54" s="36">
        <v>1</v>
      </c>
      <c r="N54" s="36">
        <v>159</v>
      </c>
      <c r="O54" s="36">
        <v>171</v>
      </c>
      <c r="P54" s="36">
        <v>201</v>
      </c>
      <c r="Q54" s="36">
        <v>243</v>
      </c>
      <c r="R54" s="36">
        <v>187</v>
      </c>
      <c r="S54" s="36">
        <v>140</v>
      </c>
      <c r="T54" s="36">
        <v>193</v>
      </c>
      <c r="U54" s="36">
        <v>174</v>
      </c>
      <c r="AA54" s="68"/>
      <c r="AB54" s="68"/>
      <c r="AC54" s="65">
        <v>1</v>
      </c>
      <c r="AD54" s="72">
        <f>[1]ECC!BN2</f>
        <v>2.0597503996065414</v>
      </c>
      <c r="AE54" s="73">
        <f>[1]ECC!BO2</f>
        <v>2.1343471134583867</v>
      </c>
      <c r="AF54" s="73">
        <f>[1]ECC!BP2</f>
        <v>2.4277611705475142</v>
      </c>
      <c r="AG54" s="73">
        <f>[1]ECC!BQ2</f>
        <v>5.9826690958779327</v>
      </c>
      <c r="AH54" s="73">
        <f>[1]ECC!BR2</f>
        <v>29.674676524953792</v>
      </c>
      <c r="AI54" s="73">
        <f>[1]ECC!BS2</f>
        <v>41.686300135196028</v>
      </c>
      <c r="AJ54" s="73">
        <f>[1]ECC!BT2</f>
        <v>50.046720894763595</v>
      </c>
      <c r="AK54" s="73">
        <f>[1]ECC!BU2</f>
        <v>21.34188205771644</v>
      </c>
      <c r="AL54" s="74"/>
      <c r="AM54" s="65">
        <v>1</v>
      </c>
      <c r="AN54" s="73">
        <v>2.0505147864184008</v>
      </c>
      <c r="AO54" s="73">
        <v>3.6073548480046105</v>
      </c>
      <c r="AP54" s="73">
        <v>3.0490320869795808</v>
      </c>
      <c r="AQ54" s="73">
        <v>5.4467156235262415</v>
      </c>
      <c r="AR54" s="73">
        <v>3.4581368869396534</v>
      </c>
      <c r="AS54" s="73">
        <v>2.0108979535013227</v>
      </c>
      <c r="AT54" s="73">
        <v>4.9189803398867031</v>
      </c>
      <c r="AU54" s="73">
        <v>3.6330005704506561</v>
      </c>
    </row>
    <row r="55" spans="1:47" x14ac:dyDescent="0.4">
      <c r="A55" s="39"/>
      <c r="B55" s="39"/>
      <c r="C55" s="36">
        <v>2</v>
      </c>
      <c r="D55" s="40">
        <f>[1]ECC!AT99</f>
        <v>99</v>
      </c>
      <c r="E55" s="36">
        <f>[1]ECC!AU99</f>
        <v>112</v>
      </c>
      <c r="F55" s="36">
        <f>[1]ECC!AV99</f>
        <v>149</v>
      </c>
      <c r="G55" s="36">
        <f>[1]ECC!AW99</f>
        <v>168</v>
      </c>
      <c r="H55" s="36">
        <f>[1]ECC!AX99</f>
        <v>305</v>
      </c>
      <c r="I55" s="36">
        <f>[1]ECC!AY99</f>
        <v>214</v>
      </c>
      <c r="J55" s="36">
        <f>[1]ECC!AZ99</f>
        <v>185</v>
      </c>
      <c r="K55" s="36">
        <f>[1]ECC!BA99</f>
        <v>155</v>
      </c>
      <c r="L55" s="39"/>
      <c r="M55" s="36">
        <v>2</v>
      </c>
      <c r="N55" s="36">
        <v>173</v>
      </c>
      <c r="O55" s="36">
        <v>183</v>
      </c>
      <c r="P55" s="36">
        <v>159</v>
      </c>
      <c r="Q55" s="36">
        <v>152</v>
      </c>
      <c r="R55" s="36">
        <v>164</v>
      </c>
      <c r="S55" s="36">
        <v>127</v>
      </c>
      <c r="T55" s="36">
        <v>126</v>
      </c>
      <c r="U55" s="36">
        <v>111</v>
      </c>
      <c r="AA55" s="68"/>
      <c r="AB55" s="68"/>
      <c r="AC55" s="65">
        <v>2</v>
      </c>
      <c r="AD55" s="72">
        <f>[1]ECC!BN3</f>
        <v>1.3429259279995522</v>
      </c>
      <c r="AE55" s="73">
        <f>[1]ECC!BO3</f>
        <v>1.4357850752665131</v>
      </c>
      <c r="AF55" s="73">
        <f>[1]ECC!BP3</f>
        <v>2.7666965157929009</v>
      </c>
      <c r="AG55" s="73">
        <f>[1]ECC!BQ3</f>
        <v>3.4240821644822561</v>
      </c>
      <c r="AH55" s="73">
        <f>[1]ECC!BR3</f>
        <v>7.4312990259460374</v>
      </c>
      <c r="AI55" s="73">
        <f>[1]ECC!BS3</f>
        <v>5.6339077782952955</v>
      </c>
      <c r="AJ55" s="73">
        <f>[1]ECC!BT3</f>
        <v>4.1538500353214252</v>
      </c>
      <c r="AK55" s="73">
        <f>[1]ECC!BU3</f>
        <v>4.5897862742992164</v>
      </c>
      <c r="AL55" s="74"/>
      <c r="AM55" s="65">
        <v>2</v>
      </c>
      <c r="AN55" s="73">
        <v>2.4046815042210286</v>
      </c>
      <c r="AO55" s="73">
        <v>2.0317292055652589</v>
      </c>
      <c r="AP55" s="73">
        <v>2.4870169234655215</v>
      </c>
      <c r="AQ55" s="73">
        <v>3.7092348046309693</v>
      </c>
      <c r="AR55" s="73">
        <v>3.820205239339665</v>
      </c>
      <c r="AS55" s="73">
        <v>5.3771522633744855</v>
      </c>
      <c r="AT55" s="73">
        <v>0.87171674581687453</v>
      </c>
      <c r="AU55" s="73">
        <v>2.7668245813037964</v>
      </c>
    </row>
    <row r="56" spans="1:47" x14ac:dyDescent="0.4">
      <c r="A56" s="39"/>
      <c r="B56" s="39"/>
      <c r="C56" s="36">
        <v>3</v>
      </c>
      <c r="D56" s="40">
        <f>[1]ECC!AT100</f>
        <v>248</v>
      </c>
      <c r="E56" s="36">
        <f>[1]ECC!AU100</f>
        <v>347</v>
      </c>
      <c r="F56" s="36">
        <f>[1]ECC!AV100</f>
        <v>320</v>
      </c>
      <c r="G56" s="36">
        <f>[1]ECC!AW100</f>
        <v>292</v>
      </c>
      <c r="H56" s="36">
        <f>[1]ECC!AX100</f>
        <v>389</v>
      </c>
      <c r="I56" s="36">
        <f>[1]ECC!AY100</f>
        <v>384</v>
      </c>
      <c r="J56" s="36">
        <f>[1]ECC!AZ100</f>
        <v>394</v>
      </c>
      <c r="K56" s="36">
        <f>[1]ECC!BA100</f>
        <v>335</v>
      </c>
      <c r="L56" s="39"/>
      <c r="M56" s="36">
        <v>3</v>
      </c>
      <c r="N56" s="36">
        <v>313</v>
      </c>
      <c r="O56" s="36">
        <v>312</v>
      </c>
      <c r="P56" s="36">
        <v>299</v>
      </c>
      <c r="Q56" s="36">
        <v>293</v>
      </c>
      <c r="R56" s="36">
        <v>386</v>
      </c>
      <c r="S56" s="36">
        <v>439</v>
      </c>
      <c r="T56" s="36">
        <v>429</v>
      </c>
      <c r="U56" s="36">
        <v>370</v>
      </c>
      <c r="AA56" s="68"/>
      <c r="AB56" s="68"/>
      <c r="AC56" s="65">
        <v>3</v>
      </c>
      <c r="AD56" s="72">
        <f>[1]ECC!BN4</f>
        <v>4.8910947814173626</v>
      </c>
      <c r="AE56" s="73">
        <f>[1]ECC!BO4</f>
        <v>5.2198509155728408</v>
      </c>
      <c r="AF56" s="73">
        <f>[1]ECC!BP4</f>
        <v>6.8531971947194723</v>
      </c>
      <c r="AG56" s="73">
        <f>[1]ECC!BQ4</f>
        <v>4.2247648902821311</v>
      </c>
      <c r="AH56" s="73">
        <f>[1]ECC!BR4</f>
        <v>12.684303824666951</v>
      </c>
      <c r="AI56" s="73">
        <f>[1]ECC!BS4</f>
        <v>7.4785504766560749</v>
      </c>
      <c r="AJ56" s="73">
        <f>[1]ECC!BT4</f>
        <v>9.6685907363086017</v>
      </c>
      <c r="AK56" s="73">
        <f>[1]ECC!BU4</f>
        <v>6.9498480243161094</v>
      </c>
      <c r="AL56" s="74"/>
      <c r="AM56" s="65">
        <v>3</v>
      </c>
      <c r="AN56" s="73">
        <v>7.1096819457436853</v>
      </c>
      <c r="AO56" s="73">
        <v>4.8706689536878205</v>
      </c>
      <c r="AP56" s="73">
        <v>4.6971738047808769</v>
      </c>
      <c r="AQ56" s="73">
        <v>7.6918203151190081</v>
      </c>
      <c r="AR56" s="73">
        <v>9.3706318082788691</v>
      </c>
      <c r="AS56" s="73">
        <v>10.497695573074591</v>
      </c>
      <c r="AT56" s="73">
        <v>8.3405348988910628</v>
      </c>
      <c r="AU56" s="73">
        <v>7.2510745185598662</v>
      </c>
    </row>
    <row r="57" spans="1:47" x14ac:dyDescent="0.4">
      <c r="A57" s="39"/>
      <c r="B57" s="39"/>
      <c r="C57" s="36">
        <v>4</v>
      </c>
      <c r="D57" s="40">
        <f>[1]ECC!AT101</f>
        <v>183</v>
      </c>
      <c r="E57" s="36">
        <f>[1]ECC!AU101</f>
        <v>215</v>
      </c>
      <c r="F57" s="36">
        <f>[1]ECC!AV101</f>
        <v>243</v>
      </c>
      <c r="G57" s="36">
        <f>[1]ECC!AW101</f>
        <v>304</v>
      </c>
      <c r="H57" s="36">
        <f>[1]ECC!AX101</f>
        <v>327</v>
      </c>
      <c r="I57" s="36">
        <f>[1]ECC!AY101</f>
        <v>283</v>
      </c>
      <c r="J57" s="36">
        <f>[1]ECC!AZ101</f>
        <v>264</v>
      </c>
      <c r="K57" s="36">
        <f>[1]ECC!BA101</f>
        <v>268</v>
      </c>
      <c r="L57" s="39"/>
      <c r="M57" s="36">
        <v>4</v>
      </c>
      <c r="N57" s="36">
        <v>140</v>
      </c>
      <c r="O57" s="36">
        <v>179</v>
      </c>
      <c r="P57" s="36">
        <v>236</v>
      </c>
      <c r="Q57" s="36">
        <v>238</v>
      </c>
      <c r="R57" s="36">
        <v>237</v>
      </c>
      <c r="S57" s="36">
        <v>390</v>
      </c>
      <c r="T57" s="36">
        <v>412</v>
      </c>
      <c r="U57" s="36">
        <v>456</v>
      </c>
      <c r="AA57" s="68"/>
      <c r="AB57" s="68"/>
      <c r="AC57" s="65">
        <v>4</v>
      </c>
      <c r="AD57" s="72">
        <f>[1]ECC!BN5</f>
        <v>1.7042355998267649</v>
      </c>
      <c r="AE57" s="73">
        <f>[1]ECC!BO5</f>
        <v>1.5683225195998918</v>
      </c>
      <c r="AF57" s="73">
        <f>[1]ECC!BP5</f>
        <v>3.5262016310949158</v>
      </c>
      <c r="AG57" s="73">
        <f>[1]ECC!BQ5</f>
        <v>3.4878442957685287</v>
      </c>
      <c r="AH57" s="73">
        <f>[1]ECC!BR5</f>
        <v>9.6677000637422488</v>
      </c>
      <c r="AI57" s="73">
        <f>[1]ECC!BS5</f>
        <v>6.5316568574995539</v>
      </c>
      <c r="AJ57" s="73">
        <f>[1]ECC!BT5</f>
        <v>4.4106717150469779</v>
      </c>
      <c r="AK57" s="73">
        <f>[1]ECC!BU5</f>
        <v>5.2340934541382467</v>
      </c>
      <c r="AL57" s="74"/>
      <c r="AM57" s="65">
        <v>4</v>
      </c>
      <c r="AN57" s="73">
        <v>3.2943779108449767</v>
      </c>
      <c r="AO57" s="73">
        <v>2.3199264869681442</v>
      </c>
      <c r="AP57" s="73">
        <v>3.5087873134328356</v>
      </c>
      <c r="AQ57" s="73">
        <v>3.2630263067518377</v>
      </c>
      <c r="AR57" s="73">
        <v>4.7842160037002763</v>
      </c>
      <c r="AS57" s="73">
        <v>7.6367971419695566</v>
      </c>
      <c r="AT57" s="73">
        <v>7.5839427537941333</v>
      </c>
      <c r="AU57" s="73">
        <v>7.0683673944415988</v>
      </c>
    </row>
    <row r="58" spans="1:47" x14ac:dyDescent="0.4">
      <c r="A58" s="39"/>
      <c r="B58" s="39"/>
      <c r="C58" s="36">
        <v>5</v>
      </c>
      <c r="D58" s="40">
        <f>[1]ECC!AT103</f>
        <v>102</v>
      </c>
      <c r="E58" s="36">
        <f>[1]ECC!AU103</f>
        <v>108</v>
      </c>
      <c r="F58" s="36">
        <f>[1]ECC!AV103</f>
        <v>113</v>
      </c>
      <c r="G58" s="36">
        <f>[1]ECC!AW103</f>
        <v>108</v>
      </c>
      <c r="H58" s="36">
        <f>[1]ECC!AX103</f>
        <v>207</v>
      </c>
      <c r="I58" s="36">
        <f>[1]ECC!AY103</f>
        <v>156</v>
      </c>
      <c r="J58" s="36">
        <f>[1]ECC!AZ103</f>
        <v>157</v>
      </c>
      <c r="K58" s="36">
        <f>[1]ECC!BA103</f>
        <v>142</v>
      </c>
      <c r="L58" s="39"/>
      <c r="M58" s="36">
        <v>5</v>
      </c>
      <c r="N58" s="36">
        <v>180</v>
      </c>
      <c r="O58" s="36">
        <v>188</v>
      </c>
      <c r="P58" s="36">
        <v>167</v>
      </c>
      <c r="Q58" s="36">
        <v>137</v>
      </c>
      <c r="R58" s="36">
        <v>115</v>
      </c>
      <c r="S58" s="36">
        <v>108</v>
      </c>
      <c r="T58" s="36">
        <v>113</v>
      </c>
      <c r="U58" s="36">
        <v>128</v>
      </c>
      <c r="AA58" s="68"/>
      <c r="AB58" s="68"/>
      <c r="AC58" s="65">
        <v>5</v>
      </c>
      <c r="AD58" s="72">
        <f>[1]ECC!BN7</f>
        <v>1.3999672008246651</v>
      </c>
      <c r="AE58" s="73">
        <f>[1]ECC!BO7</f>
        <v>2.02659543538305</v>
      </c>
      <c r="AF58" s="73">
        <f>[1]ECC!BP7</f>
        <v>1.4590903650508678</v>
      </c>
      <c r="AG58" s="73">
        <f>[1]ECC!BQ7</f>
        <v>2.6827386183863595</v>
      </c>
      <c r="AH58" s="73">
        <f>[1]ECC!BR7</f>
        <v>8.8097880567091504</v>
      </c>
      <c r="AI58" s="73">
        <f>[1]ECC!BS7</f>
        <v>5.4489145001340127</v>
      </c>
      <c r="AJ58" s="73">
        <f>[1]ECC!BT7</f>
        <v>4.0605574952778882</v>
      </c>
      <c r="AK58" s="73">
        <f>[1]ECC!BU7</f>
        <v>2.9868811018131103</v>
      </c>
      <c r="AL58" s="74"/>
      <c r="AM58" s="65">
        <v>5</v>
      </c>
      <c r="AN58" s="73">
        <v>3.5616281462176809</v>
      </c>
      <c r="AO58" s="73">
        <v>3.2756439567139162</v>
      </c>
      <c r="AP58" s="73">
        <v>3.5549086700548487</v>
      </c>
      <c r="AQ58" s="73">
        <v>3.5058257168771361</v>
      </c>
      <c r="AR58" s="73">
        <v>3.0491673844387028</v>
      </c>
      <c r="AS58" s="73">
        <v>2.9300890327802511</v>
      </c>
      <c r="AT58" s="73">
        <v>3.2197401646843553</v>
      </c>
      <c r="AU58" s="73">
        <v>2.9358685266577487</v>
      </c>
    </row>
    <row r="59" spans="1:47" x14ac:dyDescent="0.4">
      <c r="A59" s="39"/>
      <c r="B59" s="39"/>
      <c r="C59" s="36">
        <v>6</v>
      </c>
      <c r="D59" s="40">
        <f>[1]ECC!AT105</f>
        <v>43</v>
      </c>
      <c r="E59" s="36">
        <f>[1]ECC!AU105</f>
        <v>45</v>
      </c>
      <c r="F59" s="36">
        <f>[1]ECC!AV105</f>
        <v>565</v>
      </c>
      <c r="G59" s="36">
        <v>1498</v>
      </c>
      <c r="H59" s="36">
        <v>5983</v>
      </c>
      <c r="I59" s="36">
        <v>10579</v>
      </c>
      <c r="J59" s="36">
        <v>6385</v>
      </c>
      <c r="K59" s="36">
        <v>4068</v>
      </c>
      <c r="L59" s="39"/>
      <c r="M59" s="36">
        <v>6</v>
      </c>
      <c r="N59" s="36">
        <v>76</v>
      </c>
      <c r="O59" s="36">
        <v>77</v>
      </c>
      <c r="P59" s="36">
        <v>64</v>
      </c>
      <c r="Q59" s="36">
        <v>67</v>
      </c>
      <c r="R59" s="36">
        <v>62</v>
      </c>
      <c r="S59" s="36">
        <v>61</v>
      </c>
      <c r="T59" s="36">
        <v>55</v>
      </c>
      <c r="U59" s="36">
        <v>75</v>
      </c>
      <c r="AA59" s="68"/>
      <c r="AB59" s="68"/>
      <c r="AC59" s="65">
        <v>6</v>
      </c>
      <c r="AD59" s="72">
        <f>[1]ECC!BN9</f>
        <v>1.0911732081911263</v>
      </c>
      <c r="AE59" s="73">
        <f>[1]ECC!BO9</f>
        <v>1.0232753301246451</v>
      </c>
      <c r="AF59" s="73">
        <f>[1]ECC!BP9</f>
        <v>7.4586208367094544</v>
      </c>
      <c r="AG59" s="73">
        <f>[1]ECC!BQ9</f>
        <v>61.644026715501447</v>
      </c>
      <c r="AH59" s="73">
        <v>51.994799999999998</v>
      </c>
      <c r="AI59" s="73">
        <v>149.66800000000001</v>
      </c>
      <c r="AJ59" s="73">
        <v>74.808000000000007</v>
      </c>
      <c r="AK59" s="73">
        <v>75.5869</v>
      </c>
      <c r="AL59" s="74"/>
      <c r="AM59" s="65">
        <v>6</v>
      </c>
      <c r="AN59" s="73">
        <v>4.091817261818707</v>
      </c>
      <c r="AO59" s="73">
        <v>3.0594158109859433</v>
      </c>
      <c r="AP59" s="73">
        <v>2.3605025067711636</v>
      </c>
      <c r="AQ59" s="73">
        <v>3.6216984965461192</v>
      </c>
      <c r="AR59" s="73">
        <v>3.4202686202686201</v>
      </c>
      <c r="AS59" s="73">
        <v>3.0785278413424866</v>
      </c>
      <c r="AT59" s="73">
        <v>3.3711878845243723</v>
      </c>
      <c r="AU59" s="73">
        <v>3.2623495426095332</v>
      </c>
    </row>
    <row r="60" spans="1:47" x14ac:dyDescent="0.4">
      <c r="A60" s="39"/>
      <c r="B60" s="39"/>
      <c r="C60" s="36">
        <v>7</v>
      </c>
      <c r="D60" s="40">
        <f>[1]ECC!AT106</f>
        <v>170</v>
      </c>
      <c r="E60" s="36">
        <f>[1]ECC!AU106</f>
        <v>173</v>
      </c>
      <c r="F60" s="36">
        <f>[1]ECC!AV106</f>
        <v>189</v>
      </c>
      <c r="G60" s="36">
        <f>[1]ECC!AW106</f>
        <v>202</v>
      </c>
      <c r="H60" s="36">
        <f>[1]ECC!AX106</f>
        <v>3499</v>
      </c>
      <c r="I60" s="36">
        <f>[1]ECC!AY106</f>
        <v>6579</v>
      </c>
      <c r="J60" s="36">
        <f>[1]ECC!AZ106</f>
        <v>6839</v>
      </c>
      <c r="K60" s="36">
        <f>[1]ECC!BA106</f>
        <v>5127</v>
      </c>
      <c r="L60" s="39"/>
      <c r="M60" s="36">
        <v>7</v>
      </c>
      <c r="N60" s="36">
        <v>187</v>
      </c>
      <c r="O60" s="36">
        <v>195</v>
      </c>
      <c r="P60" s="36">
        <v>171</v>
      </c>
      <c r="Q60" s="36">
        <v>149</v>
      </c>
      <c r="R60" s="36">
        <v>132</v>
      </c>
      <c r="S60" s="36">
        <v>123</v>
      </c>
      <c r="T60" s="36">
        <v>111</v>
      </c>
      <c r="U60" s="36">
        <v>114</v>
      </c>
      <c r="AA60" s="68"/>
      <c r="AB60" s="68"/>
      <c r="AC60" s="65">
        <v>7</v>
      </c>
      <c r="AD60" s="72">
        <f>[1]ECC!BN10</f>
        <v>2.1233564559356775</v>
      </c>
      <c r="AE60" s="73">
        <f>[1]ECC!BO10</f>
        <v>1.6820304469137013</v>
      </c>
      <c r="AF60" s="73">
        <f>[1]ECC!BP10</f>
        <v>3.4156913122085824</v>
      </c>
      <c r="AG60" s="73">
        <f>[1]ECC!BQ10</f>
        <v>4.5484999446474044</v>
      </c>
      <c r="AH60" s="73">
        <f>[1]ECC!BR10</f>
        <v>61.078992681876876</v>
      </c>
      <c r="AI60" s="73">
        <f>[1]ECC!BS10</f>
        <v>85.733318820071844</v>
      </c>
      <c r="AJ60" s="73">
        <f>[1]ECC!BT10</f>
        <v>78.31633260567574</v>
      </c>
      <c r="AK60" s="73">
        <f>[1]ECC!BU10</f>
        <v>79.672366745497541</v>
      </c>
      <c r="AL60" s="74"/>
      <c r="AM60" s="65">
        <v>7</v>
      </c>
      <c r="AN60" s="73">
        <v>6.1850223072020389</v>
      </c>
      <c r="AO60" s="73">
        <v>5.3269098679691673</v>
      </c>
      <c r="AP60" s="73">
        <v>3.7056602035646846</v>
      </c>
      <c r="AQ60" s="73">
        <v>3.9394409032204307</v>
      </c>
      <c r="AR60" s="73">
        <v>3.1715083210448709</v>
      </c>
      <c r="AS60" s="73">
        <v>2.8741629436273279</v>
      </c>
      <c r="AT60" s="73">
        <v>3.1486613835939172</v>
      </c>
      <c r="AU60" s="73">
        <v>2.1914330008088432</v>
      </c>
    </row>
    <row r="61" spans="1:47" x14ac:dyDescent="0.4">
      <c r="A61" s="42"/>
      <c r="B61" s="42"/>
      <c r="C61" s="36">
        <v>8</v>
      </c>
      <c r="D61" s="40">
        <f>[1]ECC!AT113</f>
        <v>119</v>
      </c>
      <c r="E61" s="36">
        <f>[1]ECC!AU113</f>
        <v>126</v>
      </c>
      <c r="F61" s="36">
        <f>[1]ECC!AV113</f>
        <v>219</v>
      </c>
      <c r="G61" s="36">
        <f>[1]ECC!AW113</f>
        <v>1295</v>
      </c>
      <c r="H61" s="36">
        <f>[1]ECC!AX113</f>
        <v>2013</v>
      </c>
      <c r="I61" s="36">
        <f>[1]ECC!AY113</f>
        <v>4233</v>
      </c>
      <c r="J61" s="36">
        <f>[1]ECC!AZ113</f>
        <v>2486</v>
      </c>
      <c r="K61" s="36">
        <f>[1]ECC!BA113</f>
        <v>1895</v>
      </c>
      <c r="L61" s="42"/>
      <c r="M61" s="36">
        <v>8</v>
      </c>
      <c r="N61" s="36">
        <v>101</v>
      </c>
      <c r="O61" s="36">
        <v>103</v>
      </c>
      <c r="P61" s="36">
        <v>124</v>
      </c>
      <c r="Q61" s="36">
        <v>194</v>
      </c>
      <c r="R61" s="36">
        <v>142</v>
      </c>
      <c r="S61" s="36">
        <v>139</v>
      </c>
      <c r="T61" s="36">
        <v>119</v>
      </c>
      <c r="U61" s="36">
        <v>100</v>
      </c>
      <c r="AA61" s="70"/>
      <c r="AB61" s="70"/>
      <c r="AC61" s="65">
        <v>8</v>
      </c>
      <c r="AD61" s="72">
        <f>[1]ECC!BN17</f>
        <v>2.3209632557458639</v>
      </c>
      <c r="AE61" s="73">
        <f>[1]ECC!BO17</f>
        <v>2.2717890429643104</v>
      </c>
      <c r="AF61" s="73">
        <f>[1]ECC!BP17</f>
        <v>3.5487587644494978</v>
      </c>
      <c r="AG61" s="73">
        <f>[1]ECC!BQ17</f>
        <v>39.189248951582151</v>
      </c>
      <c r="AH61" s="73">
        <f>[1]ECC!BR17</f>
        <v>64.698907081117028</v>
      </c>
      <c r="AI61" s="73">
        <f>[1]ECC!BS17</f>
        <v>67.815950399184629</v>
      </c>
      <c r="AJ61" s="73">
        <f>[1]ECC!BT17</f>
        <v>80.576518142507993</v>
      </c>
      <c r="AK61" s="73">
        <f>[1]ECC!BU17</f>
        <v>62.426823244117109</v>
      </c>
      <c r="AL61" s="75"/>
      <c r="AM61" s="65">
        <v>8</v>
      </c>
      <c r="AN61" s="73">
        <v>3.167197011621472</v>
      </c>
      <c r="AO61" s="73">
        <v>3.0854476719146287</v>
      </c>
      <c r="AP61" s="73">
        <v>3.4906456346294932</v>
      </c>
      <c r="AQ61" s="73">
        <v>5.0599091793707434</v>
      </c>
      <c r="AR61" s="73">
        <v>3.285840046507766</v>
      </c>
      <c r="AS61" s="73">
        <v>2.6877422434367544</v>
      </c>
      <c r="AT61" s="73">
        <v>2.0602860286028606</v>
      </c>
      <c r="AU61" s="73">
        <v>2.0803932826180569</v>
      </c>
    </row>
    <row r="62" spans="1:47" x14ac:dyDescent="0.4">
      <c r="A62" s="44" t="s">
        <v>25</v>
      </c>
      <c r="B62" s="44"/>
      <c r="C62" s="44"/>
      <c r="D62" s="44">
        <f t="shared" ref="D62:K62" si="95">AVERAGE(D54:D61)</f>
        <v>140.625</v>
      </c>
      <c r="E62" s="44">
        <f t="shared" si="95"/>
        <v>161.75</v>
      </c>
      <c r="F62" s="44">
        <f t="shared" si="95"/>
        <v>248</v>
      </c>
      <c r="G62" s="44">
        <f t="shared" si="95"/>
        <v>557.375</v>
      </c>
      <c r="H62" s="44">
        <f t="shared" si="95"/>
        <v>1777.625</v>
      </c>
      <c r="I62" s="44">
        <f t="shared" si="95"/>
        <v>3098.375</v>
      </c>
      <c r="J62" s="44">
        <f t="shared" si="95"/>
        <v>2299.375</v>
      </c>
      <c r="K62" s="44">
        <f t="shared" si="95"/>
        <v>1617.625</v>
      </c>
      <c r="L62" s="44"/>
      <c r="M62" s="44"/>
      <c r="N62" s="44">
        <f t="shared" ref="N62:U62" si="96">AVERAGE(N54:N61)</f>
        <v>166.125</v>
      </c>
      <c r="O62" s="44">
        <f t="shared" si="96"/>
        <v>176</v>
      </c>
      <c r="P62" s="44">
        <f t="shared" si="96"/>
        <v>177.625</v>
      </c>
      <c r="Q62" s="44">
        <f t="shared" si="96"/>
        <v>184.125</v>
      </c>
      <c r="R62" s="44">
        <f t="shared" si="96"/>
        <v>178.125</v>
      </c>
      <c r="S62" s="44">
        <f t="shared" si="96"/>
        <v>190.875</v>
      </c>
      <c r="T62" s="44">
        <f t="shared" si="96"/>
        <v>194.75</v>
      </c>
      <c r="U62" s="44">
        <f t="shared" si="96"/>
        <v>191</v>
      </c>
      <c r="AA62" s="76" t="s">
        <v>25</v>
      </c>
      <c r="AB62" s="76"/>
      <c r="AC62" s="76"/>
      <c r="AD62" s="77">
        <f t="shared" ref="AD62:AK62" si="97">AVERAGE(AD54:AD61)</f>
        <v>2.1166833536934444</v>
      </c>
      <c r="AE62" s="77">
        <f t="shared" si="97"/>
        <v>2.1702494849104177</v>
      </c>
      <c r="AF62" s="77">
        <f t="shared" si="97"/>
        <v>3.9320022238216508</v>
      </c>
      <c r="AG62" s="77">
        <f t="shared" si="97"/>
        <v>15.647984334566026</v>
      </c>
      <c r="AH62" s="77">
        <f t="shared" si="97"/>
        <v>30.755058407376509</v>
      </c>
      <c r="AI62" s="77">
        <f t="shared" si="97"/>
        <v>46.249574870879684</v>
      </c>
      <c r="AJ62" s="77">
        <f>AVERAGE(AJ54:AJ61)</f>
        <v>38.255155203112778</v>
      </c>
      <c r="AK62" s="77">
        <f t="shared" si="97"/>
        <v>32.348572612737222</v>
      </c>
      <c r="AL62" s="76"/>
      <c r="AM62" s="76"/>
      <c r="AN62" s="77">
        <f t="shared" ref="AN62:AU62" si="98">AVERAGE(AN54:AN61)</f>
        <v>3.9831151092609991</v>
      </c>
      <c r="AO62" s="77">
        <f t="shared" si="98"/>
        <v>3.4471371002261861</v>
      </c>
      <c r="AP62" s="77">
        <f>AVERAGE(AP54:AP61)</f>
        <v>3.3567158929598753</v>
      </c>
      <c r="AQ62" s="77">
        <f t="shared" si="98"/>
        <v>4.5297089182553112</v>
      </c>
      <c r="AR62" s="77">
        <f t="shared" si="98"/>
        <v>4.2949967888148031</v>
      </c>
      <c r="AS62" s="77">
        <f t="shared" si="98"/>
        <v>4.6366331241383465</v>
      </c>
      <c r="AT62" s="77">
        <f t="shared" si="98"/>
        <v>4.1893812749742851</v>
      </c>
      <c r="AU62" s="77">
        <f t="shared" si="98"/>
        <v>3.8986639271812629</v>
      </c>
    </row>
    <row r="63" spans="1:47" x14ac:dyDescent="0.4">
      <c r="A63" s="44" t="s">
        <v>24</v>
      </c>
      <c r="B63" s="44"/>
      <c r="C63" s="44"/>
      <c r="D63" s="78">
        <f t="shared" ref="D63:K63" si="99">STDEVP(D54:D61)/(COUNT(D54:D61)^0.5)</f>
        <v>20.851361990886829</v>
      </c>
      <c r="E63" s="78">
        <f t="shared" si="99"/>
        <v>29.997786376664525</v>
      </c>
      <c r="F63" s="78">
        <f t="shared" si="99"/>
        <v>47.08536131325743</v>
      </c>
      <c r="G63" s="78">
        <f t="shared" si="99"/>
        <v>178.73382247597962</v>
      </c>
      <c r="H63" s="78">
        <f t="shared" si="99"/>
        <v>678.34796881606042</v>
      </c>
      <c r="I63" s="78">
        <f t="shared" si="99"/>
        <v>1263.550972674579</v>
      </c>
      <c r="J63" s="78">
        <f t="shared" si="99"/>
        <v>923.19392832539518</v>
      </c>
      <c r="K63" s="78">
        <f t="shared" si="99"/>
        <v>644.98948483434594</v>
      </c>
      <c r="L63" s="44"/>
      <c r="M63" s="44"/>
      <c r="N63" s="78">
        <f t="shared" ref="N63:U63" si="100">STDEVP(N54:N61)/(COUNT(N54:N61)^0.5)</f>
        <v>23.500290889157093</v>
      </c>
      <c r="O63" s="78">
        <f t="shared" si="100"/>
        <v>23.121283485135507</v>
      </c>
      <c r="P63" s="78">
        <f t="shared" si="100"/>
        <v>23.377297681190612</v>
      </c>
      <c r="Q63" s="78">
        <f t="shared" si="100"/>
        <v>23.88935268848865</v>
      </c>
      <c r="R63" s="78">
        <f t="shared" si="100"/>
        <v>32.562170103895099</v>
      </c>
      <c r="S63" s="78">
        <f t="shared" si="100"/>
        <v>46.589778083556048</v>
      </c>
      <c r="T63" s="78">
        <f t="shared" si="100"/>
        <v>47.724060362672411</v>
      </c>
      <c r="U63" s="78">
        <f t="shared" si="100"/>
        <v>46.869166303658524</v>
      </c>
      <c r="AA63" s="76" t="s">
        <v>37</v>
      </c>
      <c r="AB63" s="76"/>
      <c r="AC63" s="76"/>
      <c r="AD63" s="109">
        <f t="shared" ref="AD63:AK63" si="101">STDEVP(AD54:AD61)/(COUNT(AD54:AD61)^0.5)</f>
        <v>0.39679461284341438</v>
      </c>
      <c r="AE63" s="109">
        <f t="shared" si="101"/>
        <v>0.42917009694911545</v>
      </c>
      <c r="AF63" s="109">
        <f t="shared" si="101"/>
        <v>0.69915704967654035</v>
      </c>
      <c r="AG63" s="109">
        <f t="shared" si="101"/>
        <v>7.3764026800019655</v>
      </c>
      <c r="AH63" s="109">
        <f t="shared" si="101"/>
        <v>8.2166382231339448</v>
      </c>
      <c r="AI63" s="109">
        <f t="shared" si="101"/>
        <v>17.291300362345183</v>
      </c>
      <c r="AJ63" s="109">
        <f t="shared" si="101"/>
        <v>11.967375859282557</v>
      </c>
      <c r="AK63" s="109">
        <f t="shared" si="101"/>
        <v>11.283209443760045</v>
      </c>
      <c r="AL63" s="76"/>
      <c r="AM63" s="76"/>
      <c r="AN63" s="109">
        <f t="shared" ref="AN63:AU63" si="102">STDEVP(AN54:AN61)/(COUNT(AN54:AN61)^0.5)</f>
        <v>0.58869241800727945</v>
      </c>
      <c r="AO63" s="109">
        <f t="shared" si="102"/>
        <v>0.37852919588387296</v>
      </c>
      <c r="AP63" s="109">
        <f t="shared" si="102"/>
        <v>0.24502613213988306</v>
      </c>
      <c r="AQ63" s="109">
        <f t="shared" si="102"/>
        <v>0.49402461944530535</v>
      </c>
      <c r="AR63" s="109">
        <f t="shared" si="102"/>
        <v>0.70183945528044689</v>
      </c>
      <c r="AS63" s="109">
        <f t="shared" si="102"/>
        <v>0.99247443729842544</v>
      </c>
      <c r="AT63" s="109">
        <f>STDEVP(AT54:AT61)/(COUNT(AT54:AT61)^0.5)</f>
        <v>0.86168553513748991</v>
      </c>
      <c r="AU63" s="109">
        <f t="shared" si="102"/>
        <v>0.68681705533183313</v>
      </c>
    </row>
    <row r="64" spans="1:47" x14ac:dyDescent="0.4">
      <c r="A64" s="71"/>
      <c r="B64" s="2"/>
      <c r="C64" s="71"/>
      <c r="D64" s="71"/>
      <c r="E64" s="71"/>
      <c r="F64" s="71"/>
      <c r="G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79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8" customHeight="1" x14ac:dyDescent="0.4">
      <c r="A65" s="80" t="s">
        <v>3</v>
      </c>
      <c r="B65" s="48" t="s">
        <v>32</v>
      </c>
      <c r="C65" s="49"/>
      <c r="D65" s="49" t="s">
        <v>17</v>
      </c>
      <c r="E65" s="49" t="s">
        <v>16</v>
      </c>
      <c r="F65" s="49">
        <v>24</v>
      </c>
      <c r="G65" s="49">
        <v>48</v>
      </c>
      <c r="H65" s="49">
        <v>72</v>
      </c>
      <c r="I65" s="49">
        <v>96</v>
      </c>
      <c r="J65" s="49">
        <v>120</v>
      </c>
      <c r="K65" s="49">
        <v>144</v>
      </c>
      <c r="L65" s="48" t="s">
        <v>31</v>
      </c>
      <c r="M65" s="49"/>
      <c r="N65" s="49" t="s">
        <v>17</v>
      </c>
      <c r="O65" s="49" t="s">
        <v>16</v>
      </c>
      <c r="P65" s="49" t="s">
        <v>23</v>
      </c>
      <c r="Q65" s="49" t="s">
        <v>22</v>
      </c>
      <c r="R65" s="49" t="s">
        <v>21</v>
      </c>
      <c r="S65" s="49" t="s">
        <v>20</v>
      </c>
      <c r="T65" s="49" t="s">
        <v>19</v>
      </c>
      <c r="U65" s="49" t="s">
        <v>18</v>
      </c>
      <c r="AA65" s="81" t="s">
        <v>28</v>
      </c>
      <c r="AB65" s="48" t="s">
        <v>32</v>
      </c>
      <c r="AC65" s="49"/>
      <c r="AD65" s="49" t="s">
        <v>17</v>
      </c>
      <c r="AE65" s="49" t="s">
        <v>16</v>
      </c>
      <c r="AF65" s="49">
        <v>24</v>
      </c>
      <c r="AG65" s="49">
        <v>48</v>
      </c>
      <c r="AH65" s="49">
        <v>72</v>
      </c>
      <c r="AI65" s="49">
        <v>96</v>
      </c>
      <c r="AJ65" s="49">
        <v>120</v>
      </c>
      <c r="AK65" s="49">
        <v>144</v>
      </c>
      <c r="AL65" s="82" t="s">
        <v>31</v>
      </c>
      <c r="AM65" s="49"/>
      <c r="AN65" s="49" t="s">
        <v>17</v>
      </c>
      <c r="AO65" s="49" t="s">
        <v>16</v>
      </c>
      <c r="AP65" s="49">
        <v>24</v>
      </c>
      <c r="AQ65" s="49">
        <v>48</v>
      </c>
      <c r="AR65" s="49">
        <v>72</v>
      </c>
      <c r="AS65" s="49">
        <v>96</v>
      </c>
      <c r="AT65" s="49">
        <v>120</v>
      </c>
      <c r="AU65" s="49">
        <v>144</v>
      </c>
    </row>
    <row r="66" spans="1:47" x14ac:dyDescent="0.4">
      <c r="A66" s="83"/>
      <c r="B66" s="53"/>
      <c r="C66" s="54">
        <v>1</v>
      </c>
      <c r="D66" s="54">
        <f t="shared" ref="D66:K73" si="103">LOG(D54)</f>
        <v>2.2068258760318495</v>
      </c>
      <c r="E66" s="54">
        <f t="shared" si="103"/>
        <v>2.2253092817258628</v>
      </c>
      <c r="F66" s="54">
        <f t="shared" si="103"/>
        <v>2.2695129442179165</v>
      </c>
      <c r="G66" s="54">
        <f t="shared" si="103"/>
        <v>2.77232170672292</v>
      </c>
      <c r="H66" s="54">
        <f t="shared" si="103"/>
        <v>3.1755118133634475</v>
      </c>
      <c r="I66" s="54">
        <f t="shared" si="103"/>
        <v>3.3727279408855955</v>
      </c>
      <c r="J66" s="54">
        <f t="shared" si="103"/>
        <v>3.2265999052073573</v>
      </c>
      <c r="K66" s="54">
        <f t="shared" si="103"/>
        <v>2.9781805169374138</v>
      </c>
      <c r="L66" s="53"/>
      <c r="M66" s="54">
        <v>1</v>
      </c>
      <c r="N66" s="54">
        <f t="shared" ref="N66:U73" si="104">LOG(N54)</f>
        <v>2.2013971243204513</v>
      </c>
      <c r="O66" s="54">
        <f t="shared" si="104"/>
        <v>2.2329961103921536</v>
      </c>
      <c r="P66" s="54">
        <f t="shared" si="104"/>
        <v>2.3031960574204891</v>
      </c>
      <c r="Q66" s="54">
        <f t="shared" si="104"/>
        <v>2.3856062735983121</v>
      </c>
      <c r="R66" s="54">
        <f t="shared" si="104"/>
        <v>2.271841606536499</v>
      </c>
      <c r="S66" s="54">
        <f t="shared" si="104"/>
        <v>2.1461280356782382</v>
      </c>
      <c r="T66" s="54">
        <f t="shared" si="104"/>
        <v>2.2855573090077739</v>
      </c>
      <c r="U66" s="54">
        <f t="shared" si="104"/>
        <v>2.2405492482825999</v>
      </c>
      <c r="AA66" s="84"/>
      <c r="AB66" s="53"/>
      <c r="AC66" s="85">
        <v>1</v>
      </c>
      <c r="AD66" s="106">
        <f>LOG(AD54)</f>
        <v>0.31381459578602189</v>
      </c>
      <c r="AE66" s="106">
        <f t="shared" ref="AE66:AK66" si="105">LOG(AE54)</f>
        <v>0.32926505107746362</v>
      </c>
      <c r="AF66" s="106">
        <f t="shared" si="105"/>
        <v>0.38520596106262217</v>
      </c>
      <c r="AG66" s="106">
        <f t="shared" si="105"/>
        <v>0.77689498248294442</v>
      </c>
      <c r="AH66" s="106">
        <f t="shared" si="105"/>
        <v>1.4723859935341845</v>
      </c>
      <c r="AI66" s="106">
        <f t="shared" si="105"/>
        <v>1.61999335105882</v>
      </c>
      <c r="AJ66" s="106">
        <f t="shared" si="105"/>
        <v>1.6993756273905065</v>
      </c>
      <c r="AK66" s="106">
        <f t="shared" si="105"/>
        <v>1.3292327155214216</v>
      </c>
      <c r="AL66" s="86"/>
      <c r="AM66" s="85">
        <v>1</v>
      </c>
      <c r="AN66" s="106">
        <f>LOG(AN54)</f>
        <v>0.31186290536540306</v>
      </c>
      <c r="AO66" s="106">
        <f t="shared" ref="AO66:AU66" si="106">LOG(AO54)</f>
        <v>0.55718886506590959</v>
      </c>
      <c r="AP66" s="106">
        <f t="shared" si="106"/>
        <v>0.48416199475726263</v>
      </c>
      <c r="AQ66" s="106">
        <f t="shared" si="106"/>
        <v>0.7361347010749737</v>
      </c>
      <c r="AR66" s="106">
        <f t="shared" si="106"/>
        <v>0.53884218039710008</v>
      </c>
      <c r="AS66" s="106">
        <f t="shared" si="106"/>
        <v>0.30339003213042831</v>
      </c>
      <c r="AT66" s="106">
        <f t="shared" si="106"/>
        <v>0.69187508678055898</v>
      </c>
      <c r="AU66" s="106">
        <f t="shared" si="106"/>
        <v>0.56026546605526983</v>
      </c>
    </row>
    <row r="67" spans="1:47" x14ac:dyDescent="0.4">
      <c r="A67" s="83"/>
      <c r="B67" s="53"/>
      <c r="C67" s="54">
        <v>2</v>
      </c>
      <c r="D67" s="54">
        <f t="shared" si="103"/>
        <v>1.9956351945975499</v>
      </c>
      <c r="E67" s="54">
        <f t="shared" si="103"/>
        <v>2.0492180226701815</v>
      </c>
      <c r="F67" s="54">
        <f t="shared" si="103"/>
        <v>2.173186268412274</v>
      </c>
      <c r="G67" s="54">
        <f t="shared" si="103"/>
        <v>2.2253092817258628</v>
      </c>
      <c r="H67" s="54">
        <f t="shared" si="103"/>
        <v>2.4842998393467859</v>
      </c>
      <c r="I67" s="54">
        <f t="shared" si="103"/>
        <v>2.330413773349191</v>
      </c>
      <c r="J67" s="54">
        <f t="shared" si="103"/>
        <v>2.2671717284030137</v>
      </c>
      <c r="K67" s="54">
        <f t="shared" si="103"/>
        <v>2.1903316981702914</v>
      </c>
      <c r="L67" s="53"/>
      <c r="M67" s="54">
        <v>2</v>
      </c>
      <c r="N67" s="54">
        <f t="shared" si="104"/>
        <v>2.2380461031287955</v>
      </c>
      <c r="O67" s="54">
        <f t="shared" si="104"/>
        <v>2.2624510897304293</v>
      </c>
      <c r="P67" s="54">
        <f t="shared" si="104"/>
        <v>2.2013971243204513</v>
      </c>
      <c r="Q67" s="54">
        <f t="shared" si="104"/>
        <v>2.1818435879447726</v>
      </c>
      <c r="R67" s="54">
        <f t="shared" si="104"/>
        <v>2.214843848047698</v>
      </c>
      <c r="S67" s="54">
        <f t="shared" si="104"/>
        <v>2.1038037209559568</v>
      </c>
      <c r="T67" s="54">
        <f t="shared" si="104"/>
        <v>2.1003705451175629</v>
      </c>
      <c r="U67" s="54">
        <f t="shared" si="104"/>
        <v>2.0453229787866576</v>
      </c>
      <c r="AA67" s="84"/>
      <c r="AB67" s="53"/>
      <c r="AC67" s="85">
        <v>2</v>
      </c>
      <c r="AD67" s="106">
        <f t="shared" ref="AD67:AK67" si="107">LOG(AD55)</f>
        <v>0.12805205887257318</v>
      </c>
      <c r="AE67" s="106">
        <f t="shared" si="107"/>
        <v>0.15708943460574143</v>
      </c>
      <c r="AF67" s="106">
        <f t="shared" si="107"/>
        <v>0.44196152316516474</v>
      </c>
      <c r="AG67" s="106">
        <f t="shared" si="107"/>
        <v>0.53454417748674998</v>
      </c>
      <c r="AH67" s="106">
        <f t="shared" si="107"/>
        <v>0.8710647371102993</v>
      </c>
      <c r="AI67" s="106">
        <f t="shared" si="107"/>
        <v>0.75080973372088267</v>
      </c>
      <c r="AJ67" s="106">
        <f t="shared" si="107"/>
        <v>0.61845081333340135</v>
      </c>
      <c r="AK67" s="106">
        <f t="shared" si="107"/>
        <v>0.66179246286764026</v>
      </c>
      <c r="AL67" s="86"/>
      <c r="AM67" s="85">
        <v>2</v>
      </c>
      <c r="AN67" s="106">
        <f t="shared" ref="AN67:AU67" si="108">LOG(AN55)</f>
        <v>0.38105756298881333</v>
      </c>
      <c r="AO67" s="106">
        <f t="shared" si="108"/>
        <v>0.30786582351064301</v>
      </c>
      <c r="AP67" s="106">
        <f t="shared" si="108"/>
        <v>0.39567874053438473</v>
      </c>
      <c r="AQ67" s="106">
        <f t="shared" si="108"/>
        <v>0.56928432621830016</v>
      </c>
      <c r="AR67" s="106">
        <f t="shared" si="108"/>
        <v>0.58208669587461093</v>
      </c>
      <c r="AS67" s="106">
        <f t="shared" si="108"/>
        <v>0.73055233445128209</v>
      </c>
      <c r="AT67" s="106">
        <f t="shared" si="108"/>
        <v>-5.9624611068356724E-2</v>
      </c>
      <c r="AU67" s="106">
        <f t="shared" si="108"/>
        <v>0.441981625426903</v>
      </c>
    </row>
    <row r="68" spans="1:47" x14ac:dyDescent="0.4">
      <c r="A68" s="83"/>
      <c r="B68" s="53"/>
      <c r="C68" s="54">
        <v>3</v>
      </c>
      <c r="D68" s="54">
        <f t="shared" si="103"/>
        <v>2.3944516808262164</v>
      </c>
      <c r="E68" s="54">
        <f t="shared" si="103"/>
        <v>2.5403294747908736</v>
      </c>
      <c r="F68" s="54">
        <f t="shared" si="103"/>
        <v>2.5051499783199058</v>
      </c>
      <c r="G68" s="54">
        <f t="shared" si="103"/>
        <v>2.4653828514484184</v>
      </c>
      <c r="H68" s="54">
        <f t="shared" si="103"/>
        <v>2.5899496013257077</v>
      </c>
      <c r="I68" s="54">
        <f t="shared" si="103"/>
        <v>2.5843312243675309</v>
      </c>
      <c r="J68" s="54">
        <f t="shared" si="103"/>
        <v>2.5954962218255742</v>
      </c>
      <c r="K68" s="54">
        <f t="shared" si="103"/>
        <v>2.5250448070368452</v>
      </c>
      <c r="L68" s="53"/>
      <c r="M68" s="54">
        <v>3</v>
      </c>
      <c r="N68" s="54">
        <f t="shared" si="104"/>
        <v>2.4955443375464483</v>
      </c>
      <c r="O68" s="54">
        <f t="shared" si="104"/>
        <v>2.4941545940184429</v>
      </c>
      <c r="P68" s="54">
        <f t="shared" si="104"/>
        <v>2.4756711883244296</v>
      </c>
      <c r="Q68" s="54">
        <f t="shared" si="104"/>
        <v>2.4668676203541096</v>
      </c>
      <c r="R68" s="54">
        <f t="shared" si="104"/>
        <v>2.5865873046717551</v>
      </c>
      <c r="S68" s="54">
        <f t="shared" si="104"/>
        <v>2.6424645202421213</v>
      </c>
      <c r="T68" s="54">
        <f t="shared" si="104"/>
        <v>2.6324572921847245</v>
      </c>
      <c r="U68" s="54">
        <f t="shared" si="104"/>
        <v>2.568201724066995</v>
      </c>
      <c r="AA68" s="84"/>
      <c r="AB68" s="53"/>
      <c r="AC68" s="85">
        <v>3</v>
      </c>
      <c r="AD68" s="106">
        <f t="shared" ref="AD68:AK68" si="109">LOG(AD56)</f>
        <v>0.68940607881958715</v>
      </c>
      <c r="AE68" s="106">
        <f t="shared" si="109"/>
        <v>0.71765809927263402</v>
      </c>
      <c r="AF68" s="106">
        <f t="shared" si="109"/>
        <v>0.83589322843878666</v>
      </c>
      <c r="AG68" s="106">
        <f t="shared" si="109"/>
        <v>0.62580254531075219</v>
      </c>
      <c r="AH68" s="106">
        <f t="shared" si="109"/>
        <v>1.1032666360510486</v>
      </c>
      <c r="AI68" s="106">
        <f t="shared" si="109"/>
        <v>0.87381742928240391</v>
      </c>
      <c r="AJ68" s="106">
        <f t="shared" si="109"/>
        <v>0.98536317728395884</v>
      </c>
      <c r="AK68" s="106">
        <f t="shared" si="109"/>
        <v>0.84197530776672647</v>
      </c>
      <c r="AL68" s="86"/>
      <c r="AM68" s="85">
        <v>3</v>
      </c>
      <c r="AN68" s="106">
        <f t="shared" ref="AN68:AU68" si="110">LOG(AN56)</f>
        <v>0.85185017283974551</v>
      </c>
      <c r="AO68" s="106">
        <f t="shared" si="110"/>
        <v>0.6875886127431089</v>
      </c>
      <c r="AP68" s="106">
        <f t="shared" si="110"/>
        <v>0.67183663024089113</v>
      </c>
      <c r="AQ68" s="106">
        <f t="shared" si="110"/>
        <v>0.88602913034234299</v>
      </c>
      <c r="AR68" s="106">
        <f t="shared" si="110"/>
        <v>0.97176887387589139</v>
      </c>
      <c r="AS68" s="106">
        <f t="shared" si="110"/>
        <v>1.0210939743331651</v>
      </c>
      <c r="AT68" s="106">
        <f t="shared" si="110"/>
        <v>0.92119390389763145</v>
      </c>
      <c r="AU68" s="106">
        <f t="shared" si="110"/>
        <v>0.86040236835073758</v>
      </c>
    </row>
    <row r="69" spans="1:47" x14ac:dyDescent="0.4">
      <c r="A69" s="83"/>
      <c r="B69" s="53"/>
      <c r="C69" s="54">
        <v>4</v>
      </c>
      <c r="D69" s="54">
        <f t="shared" si="103"/>
        <v>2.2624510897304293</v>
      </c>
      <c r="E69" s="54">
        <f t="shared" si="103"/>
        <v>2.3324384599156054</v>
      </c>
      <c r="F69" s="54">
        <f t="shared" si="103"/>
        <v>2.3856062735983121</v>
      </c>
      <c r="G69" s="54">
        <f t="shared" si="103"/>
        <v>2.4828735836087539</v>
      </c>
      <c r="H69" s="54">
        <f t="shared" si="103"/>
        <v>2.514547752660286</v>
      </c>
      <c r="I69" s="54">
        <f t="shared" si="103"/>
        <v>2.4517864355242902</v>
      </c>
      <c r="J69" s="54">
        <f t="shared" si="103"/>
        <v>2.4216039268698313</v>
      </c>
      <c r="K69" s="54">
        <f t="shared" si="103"/>
        <v>2.428134794028789</v>
      </c>
      <c r="L69" s="53"/>
      <c r="M69" s="54">
        <v>4</v>
      </c>
      <c r="N69" s="54">
        <f t="shared" si="104"/>
        <v>2.1461280356782382</v>
      </c>
      <c r="O69" s="54">
        <f t="shared" si="104"/>
        <v>2.2528530309798933</v>
      </c>
      <c r="P69" s="54">
        <f t="shared" si="104"/>
        <v>2.3729120029701067</v>
      </c>
      <c r="Q69" s="54">
        <f t="shared" si="104"/>
        <v>2.3765769570565118</v>
      </c>
      <c r="R69" s="54">
        <f t="shared" si="104"/>
        <v>2.374748346010104</v>
      </c>
      <c r="S69" s="54">
        <f t="shared" si="104"/>
        <v>2.5910646070264991</v>
      </c>
      <c r="T69" s="54">
        <f t="shared" si="104"/>
        <v>2.6148972160331345</v>
      </c>
      <c r="U69" s="54">
        <f t="shared" si="104"/>
        <v>2.6589648426644348</v>
      </c>
      <c r="AA69" s="84"/>
      <c r="AB69" s="53"/>
      <c r="AC69" s="85">
        <v>4</v>
      </c>
      <c r="AD69" s="106">
        <f t="shared" ref="AD69:AK69" si="111">LOG(AD57)</f>
        <v>0.23152963305500548</v>
      </c>
      <c r="AE69" s="106">
        <f t="shared" si="111"/>
        <v>0.19543537855203838</v>
      </c>
      <c r="AF69" s="106">
        <f t="shared" si="111"/>
        <v>0.54730714198720287</v>
      </c>
      <c r="AG69" s="106">
        <f t="shared" si="111"/>
        <v>0.54255708893315213</v>
      </c>
      <c r="AH69" s="106">
        <f t="shared" si="111"/>
        <v>0.98532316814414778</v>
      </c>
      <c r="AI69" s="106">
        <f t="shared" si="111"/>
        <v>0.81502336087649296</v>
      </c>
      <c r="AJ69" s="106">
        <f t="shared" si="111"/>
        <v>0.64450473457521851</v>
      </c>
      <c r="AK69" s="106">
        <f t="shared" si="111"/>
        <v>0.71884147265124743</v>
      </c>
      <c r="AL69" s="86"/>
      <c r="AM69" s="85">
        <v>4</v>
      </c>
      <c r="AN69" s="106">
        <f t="shared" ref="AN69:AU69" si="112">LOG(AN57)</f>
        <v>0.51777341729292825</v>
      </c>
      <c r="AO69" s="106">
        <f t="shared" si="112"/>
        <v>0.36547422333490293</v>
      </c>
      <c r="AP69" s="106">
        <f t="shared" si="112"/>
        <v>0.54515704407692855</v>
      </c>
      <c r="AQ69" s="106">
        <f t="shared" si="112"/>
        <v>0.51362057511521342</v>
      </c>
      <c r="AR69" s="106">
        <f t="shared" si="112"/>
        <v>0.67981077948732804</v>
      </c>
      <c r="AS69" s="106">
        <f t="shared" si="112"/>
        <v>0.88291125448981445</v>
      </c>
      <c r="AT69" s="106">
        <f t="shared" si="112"/>
        <v>0.87989504613840253</v>
      </c>
      <c r="AU69" s="106">
        <f t="shared" si="112"/>
        <v>0.84931911486301137</v>
      </c>
    </row>
    <row r="70" spans="1:47" x14ac:dyDescent="0.4">
      <c r="A70" s="83"/>
      <c r="B70" s="53"/>
      <c r="C70" s="54">
        <v>5</v>
      </c>
      <c r="D70" s="54">
        <f t="shared" si="103"/>
        <v>2.0086001717619175</v>
      </c>
      <c r="E70" s="54">
        <f t="shared" si="103"/>
        <v>2.0334237554869499</v>
      </c>
      <c r="F70" s="54">
        <f t="shared" si="103"/>
        <v>2.0530784434834195</v>
      </c>
      <c r="G70" s="54">
        <f t="shared" si="103"/>
        <v>2.0334237554869499</v>
      </c>
      <c r="H70" s="54">
        <f t="shared" si="103"/>
        <v>2.3159703454569178</v>
      </c>
      <c r="I70" s="54">
        <f t="shared" si="103"/>
        <v>2.1931245983544616</v>
      </c>
      <c r="J70" s="54">
        <f t="shared" si="103"/>
        <v>2.1958996524092336</v>
      </c>
      <c r="K70" s="54">
        <f t="shared" si="103"/>
        <v>2.1522883443830563</v>
      </c>
      <c r="L70" s="53"/>
      <c r="M70" s="54">
        <v>5</v>
      </c>
      <c r="N70" s="54">
        <f t="shared" si="104"/>
        <v>2.255272505103306</v>
      </c>
      <c r="O70" s="54">
        <f t="shared" si="104"/>
        <v>2.27415784926368</v>
      </c>
      <c r="P70" s="54">
        <f t="shared" si="104"/>
        <v>2.2227164711475833</v>
      </c>
      <c r="Q70" s="54">
        <f t="shared" si="104"/>
        <v>2.1367205671564067</v>
      </c>
      <c r="R70" s="54">
        <f t="shared" si="104"/>
        <v>2.0606978403536118</v>
      </c>
      <c r="S70" s="54">
        <f t="shared" si="104"/>
        <v>2.0334237554869499</v>
      </c>
      <c r="T70" s="54">
        <f t="shared" si="104"/>
        <v>2.0530784434834195</v>
      </c>
      <c r="U70" s="54">
        <f t="shared" si="104"/>
        <v>2.1072099696478683</v>
      </c>
      <c r="AA70" s="84"/>
      <c r="AB70" s="53"/>
      <c r="AC70" s="85">
        <v>5</v>
      </c>
      <c r="AD70" s="106">
        <f t="shared" ref="AD70:AK70" si="113">LOG(AD58)</f>
        <v>0.14611786091557982</v>
      </c>
      <c r="AE70" s="106">
        <f t="shared" si="113"/>
        <v>0.30676706013017663</v>
      </c>
      <c r="AF70" s="106">
        <f t="shared" si="113"/>
        <v>0.16408218965058166</v>
      </c>
      <c r="AG70" s="106">
        <f t="shared" si="113"/>
        <v>0.42857836103485114</v>
      </c>
      <c r="AH70" s="106">
        <f t="shared" si="113"/>
        <v>0.94496546040876883</v>
      </c>
      <c r="AI70" s="106">
        <f t="shared" si="113"/>
        <v>0.73630999336725367</v>
      </c>
      <c r="AJ70" s="106">
        <f t="shared" si="113"/>
        <v>0.60858566424255056</v>
      </c>
      <c r="AK70" s="106">
        <f t="shared" si="113"/>
        <v>0.47521793507342547</v>
      </c>
      <c r="AL70" s="86"/>
      <c r="AM70" s="85">
        <v>5</v>
      </c>
      <c r="AN70" s="106">
        <f t="shared" ref="AN70:AU70" si="114">LOG(AN58)</f>
        <v>0.55164857473534357</v>
      </c>
      <c r="AO70" s="106">
        <f t="shared" si="114"/>
        <v>0.5152966903906645</v>
      </c>
      <c r="AP70" s="106">
        <f t="shared" si="114"/>
        <v>0.55082844765348782</v>
      </c>
      <c r="AQ70" s="106">
        <f t="shared" si="114"/>
        <v>0.54479032245946202</v>
      </c>
      <c r="AR70" s="106">
        <f t="shared" si="114"/>
        <v>0.48418126567163572</v>
      </c>
      <c r="AS70" s="106">
        <f t="shared" si="114"/>
        <v>0.46688081689257782</v>
      </c>
      <c r="AT70" s="106">
        <f t="shared" si="114"/>
        <v>0.50782082523713423</v>
      </c>
      <c r="AU70" s="106">
        <f t="shared" si="114"/>
        <v>0.46773660321081917</v>
      </c>
    </row>
    <row r="71" spans="1:47" x14ac:dyDescent="0.4">
      <c r="A71" s="83"/>
      <c r="B71" s="53"/>
      <c r="C71" s="54">
        <v>6</v>
      </c>
      <c r="D71" s="54">
        <f t="shared" si="103"/>
        <v>1.6334684555795864</v>
      </c>
      <c r="E71" s="54">
        <f t="shared" si="103"/>
        <v>1.6532125137753437</v>
      </c>
      <c r="F71" s="54">
        <f t="shared" si="103"/>
        <v>2.7520484478194387</v>
      </c>
      <c r="G71" s="54">
        <f t="shared" si="103"/>
        <v>3.1755118133634475</v>
      </c>
      <c r="H71" s="54">
        <f t="shared" si="103"/>
        <v>3.7769190028420465</v>
      </c>
      <c r="I71" s="54">
        <f t="shared" si="103"/>
        <v>4.0244446171313495</v>
      </c>
      <c r="J71" s="54">
        <f t="shared" si="103"/>
        <v>3.8051609015994341</v>
      </c>
      <c r="K71" s="54">
        <f t="shared" si="103"/>
        <v>3.6093809442507068</v>
      </c>
      <c r="L71" s="53"/>
      <c r="M71" s="54">
        <v>6</v>
      </c>
      <c r="N71" s="54">
        <f t="shared" si="104"/>
        <v>1.8808135922807914</v>
      </c>
      <c r="O71" s="54">
        <f t="shared" si="104"/>
        <v>1.8864907251724818</v>
      </c>
      <c r="P71" s="54">
        <f t="shared" si="104"/>
        <v>1.8061799739838871</v>
      </c>
      <c r="Q71" s="54">
        <f t="shared" si="104"/>
        <v>1.8260748027008264</v>
      </c>
      <c r="R71" s="54">
        <f t="shared" si="104"/>
        <v>1.7923916894982539</v>
      </c>
      <c r="S71" s="54">
        <f t="shared" si="104"/>
        <v>1.7853298350107671</v>
      </c>
      <c r="T71" s="54">
        <f t="shared" si="104"/>
        <v>1.7403626894942439</v>
      </c>
      <c r="U71" s="54">
        <f t="shared" si="104"/>
        <v>1.8750612633917001</v>
      </c>
      <c r="AA71" s="84"/>
      <c r="AB71" s="53"/>
      <c r="AC71" s="85">
        <v>6</v>
      </c>
      <c r="AD71" s="106">
        <f t="shared" ref="AD71:AK71" si="115">LOG(AD59)</f>
        <v>3.789369411812421E-2</v>
      </c>
      <c r="AE71" s="106">
        <f t="shared" si="115"/>
        <v>9.9925039620198594E-3</v>
      </c>
      <c r="AF71" s="106">
        <f t="shared" si="115"/>
        <v>0.87265853010269212</v>
      </c>
      <c r="AG71" s="106">
        <f t="shared" si="115"/>
        <v>1.789890999988047</v>
      </c>
      <c r="AH71" s="106">
        <f t="shared" si="115"/>
        <v>1.7159599120149915</v>
      </c>
      <c r="AI71" s="106">
        <f t="shared" si="115"/>
        <v>2.1751289552595843</v>
      </c>
      <c r="AJ71" s="106">
        <f t="shared" si="115"/>
        <v>1.8739480439884459</v>
      </c>
      <c r="AK71" s="106">
        <f t="shared" si="115"/>
        <v>1.8784465342487149</v>
      </c>
      <c r="AL71" s="86"/>
      <c r="AM71" s="85">
        <v>6</v>
      </c>
      <c r="AN71" s="106">
        <f t="shared" ref="AN71:AU71" si="116">LOG(AN59)</f>
        <v>0.61191623013399432</v>
      </c>
      <c r="AO71" s="106">
        <f t="shared" si="116"/>
        <v>0.48563850678015735</v>
      </c>
      <c r="AP71" s="106">
        <f t="shared" si="116"/>
        <v>0.37300446597307996</v>
      </c>
      <c r="AQ71" s="106">
        <f t="shared" si="116"/>
        <v>0.5589122928205239</v>
      </c>
      <c r="AR71" s="106">
        <f t="shared" si="116"/>
        <v>0.53406021591553543</v>
      </c>
      <c r="AS71" s="106">
        <f t="shared" si="116"/>
        <v>0.48834308558276612</v>
      </c>
      <c r="AT71" s="106">
        <f t="shared" si="116"/>
        <v>0.52778295748635962</v>
      </c>
      <c r="AU71" s="106">
        <f t="shared" si="116"/>
        <v>0.51353049143562424</v>
      </c>
    </row>
    <row r="72" spans="1:47" x14ac:dyDescent="0.4">
      <c r="A72" s="83"/>
      <c r="B72" s="53"/>
      <c r="C72" s="54">
        <v>7</v>
      </c>
      <c r="D72" s="54">
        <f t="shared" si="103"/>
        <v>2.2304489213782741</v>
      </c>
      <c r="E72" s="54">
        <f t="shared" si="103"/>
        <v>2.2380461031287955</v>
      </c>
      <c r="F72" s="54">
        <f t="shared" si="103"/>
        <v>2.2764618041732443</v>
      </c>
      <c r="G72" s="54">
        <f t="shared" si="103"/>
        <v>2.3053513694466239</v>
      </c>
      <c r="H72" s="54">
        <f t="shared" si="103"/>
        <v>3.5439439424829065</v>
      </c>
      <c r="I72" s="54">
        <f t="shared" si="103"/>
        <v>3.8181598863971855</v>
      </c>
      <c r="J72" s="54">
        <f t="shared" si="103"/>
        <v>3.83499260373303</v>
      </c>
      <c r="K72" s="54">
        <f t="shared" si="103"/>
        <v>3.7098633174403992</v>
      </c>
      <c r="L72" s="53"/>
      <c r="M72" s="54">
        <v>7</v>
      </c>
      <c r="N72" s="54">
        <f t="shared" si="104"/>
        <v>2.271841606536499</v>
      </c>
      <c r="O72" s="54">
        <f t="shared" si="104"/>
        <v>2.2900346113625178</v>
      </c>
      <c r="P72" s="54">
        <f t="shared" si="104"/>
        <v>2.2329961103921536</v>
      </c>
      <c r="Q72" s="54">
        <f t="shared" si="104"/>
        <v>2.173186268412274</v>
      </c>
      <c r="R72" s="54">
        <f t="shared" si="104"/>
        <v>2.12057393120585</v>
      </c>
      <c r="S72" s="54">
        <f t="shared" si="104"/>
        <v>2.0899051114393981</v>
      </c>
      <c r="T72" s="54">
        <f t="shared" si="104"/>
        <v>2.0453229787866576</v>
      </c>
      <c r="U72" s="54">
        <f t="shared" si="104"/>
        <v>2.0569048513364727</v>
      </c>
      <c r="AA72" s="84"/>
      <c r="AB72" s="53"/>
      <c r="AC72" s="85">
        <v>7</v>
      </c>
      <c r="AD72" s="106">
        <f t="shared" ref="AD72:AK72" si="117">LOG(AD60)</f>
        <v>0.32702290695505759</v>
      </c>
      <c r="AE72" s="106">
        <f t="shared" si="117"/>
        <v>0.22583385282154542</v>
      </c>
      <c r="AF72" s="106">
        <f t="shared" si="117"/>
        <v>0.53347861510184547</v>
      </c>
      <c r="AG72" s="106">
        <f t="shared" si="117"/>
        <v>0.6578681937616796</v>
      </c>
      <c r="AH72" s="106">
        <f t="shared" si="117"/>
        <v>1.7858918660348455</v>
      </c>
      <c r="AI72" s="106">
        <f t="shared" si="117"/>
        <v>1.9331496360135105</v>
      </c>
      <c r="AJ72" s="106">
        <f t="shared" si="117"/>
        <v>1.8938523421453171</v>
      </c>
      <c r="AK72" s="106">
        <f t="shared" si="117"/>
        <v>1.901307718499101</v>
      </c>
      <c r="AL72" s="86"/>
      <c r="AM72" s="85">
        <v>7</v>
      </c>
      <c r="AN72" s="106">
        <f t="shared" ref="AN72:AU72" si="118">LOG(AN60)</f>
        <v>0.79134127031554879</v>
      </c>
      <c r="AO72" s="106">
        <f t="shared" si="118"/>
        <v>0.72647534852599893</v>
      </c>
      <c r="AP72" s="106">
        <f t="shared" si="118"/>
        <v>0.56886559348192534</v>
      </c>
      <c r="AQ72" s="106">
        <f t="shared" si="118"/>
        <v>0.59543458987741771</v>
      </c>
      <c r="AR72" s="106">
        <f t="shared" si="118"/>
        <v>0.50126585518772515</v>
      </c>
      <c r="AS72" s="106">
        <f t="shared" si="118"/>
        <v>0.4585113857579261</v>
      </c>
      <c r="AT72" s="106">
        <f t="shared" si="118"/>
        <v>0.49812595782804786</v>
      </c>
      <c r="AU72" s="106">
        <f t="shared" si="118"/>
        <v>0.34072819740667554</v>
      </c>
    </row>
    <row r="73" spans="1:47" x14ac:dyDescent="0.4">
      <c r="A73" s="87"/>
      <c r="B73" s="58"/>
      <c r="C73" s="54">
        <v>8</v>
      </c>
      <c r="D73" s="54">
        <f t="shared" si="103"/>
        <v>2.0755469613925306</v>
      </c>
      <c r="E73" s="54">
        <f t="shared" si="103"/>
        <v>2.1003705451175629</v>
      </c>
      <c r="F73" s="54">
        <f t="shared" si="103"/>
        <v>2.3404441148401185</v>
      </c>
      <c r="G73" s="54">
        <f t="shared" si="103"/>
        <v>3.1122697684172707</v>
      </c>
      <c r="H73" s="54">
        <f t="shared" si="103"/>
        <v>3.3038437748886547</v>
      </c>
      <c r="I73" s="54">
        <f t="shared" si="103"/>
        <v>3.6266482684740105</v>
      </c>
      <c r="J73" s="54">
        <f t="shared" si="103"/>
        <v>3.3955011243056261</v>
      </c>
      <c r="K73" s="54">
        <f t="shared" si="103"/>
        <v>3.2776092143040914</v>
      </c>
      <c r="L73" s="58"/>
      <c r="M73" s="54">
        <v>8</v>
      </c>
      <c r="N73" s="54">
        <f t="shared" si="104"/>
        <v>2.0043213737826426</v>
      </c>
      <c r="O73" s="54">
        <f t="shared" si="104"/>
        <v>2.012837224705172</v>
      </c>
      <c r="P73" s="54">
        <f t="shared" si="104"/>
        <v>2.0934216851622351</v>
      </c>
      <c r="Q73" s="54">
        <f t="shared" si="104"/>
        <v>2.287801729930226</v>
      </c>
      <c r="R73" s="54">
        <f t="shared" si="104"/>
        <v>2.1522883443830563</v>
      </c>
      <c r="S73" s="54">
        <f t="shared" si="104"/>
        <v>2.143014800254095</v>
      </c>
      <c r="T73" s="54">
        <f t="shared" si="104"/>
        <v>2.0755469613925306</v>
      </c>
      <c r="U73" s="54">
        <f t="shared" si="104"/>
        <v>2</v>
      </c>
      <c r="AA73" s="88"/>
      <c r="AB73" s="58"/>
      <c r="AC73" s="85">
        <v>8</v>
      </c>
      <c r="AD73" s="106">
        <f t="shared" ref="AD73:AK73" si="119">LOG(AD61)</f>
        <v>0.36566826499140664</v>
      </c>
      <c r="AE73" s="106">
        <f t="shared" si="119"/>
        <v>0.35636800057324169</v>
      </c>
      <c r="AF73" s="106">
        <f t="shared" si="119"/>
        <v>0.55007647812210758</v>
      </c>
      <c r="AG73" s="106">
        <f t="shared" si="119"/>
        <v>1.5931669404541418</v>
      </c>
      <c r="AH73" s="106">
        <f t="shared" si="119"/>
        <v>1.8108969444608334</v>
      </c>
      <c r="AI73" s="106">
        <f t="shared" si="119"/>
        <v>1.8313318525049167</v>
      </c>
      <c r="AJ73" s="106">
        <f t="shared" si="119"/>
        <v>1.9062084968055673</v>
      </c>
      <c r="AK73" s="106">
        <f t="shared" si="119"/>
        <v>1.7953712352572029</v>
      </c>
      <c r="AL73" s="89"/>
      <c r="AM73" s="85">
        <v>8</v>
      </c>
      <c r="AN73" s="106">
        <f t="shared" ref="AN73:AU73" si="120">LOG(AN61)</f>
        <v>0.50067507896992591</v>
      </c>
      <c r="AO73" s="106">
        <f t="shared" si="120"/>
        <v>0.48931818533428634</v>
      </c>
      <c r="AP73" s="106">
        <f t="shared" si="120"/>
        <v>0.54290576209503694</v>
      </c>
      <c r="AQ73" s="106">
        <f t="shared" si="120"/>
        <v>0.7041427217306867</v>
      </c>
      <c r="AR73" s="106">
        <f t="shared" si="120"/>
        <v>0.51664641831699087</v>
      </c>
      <c r="AS73" s="106">
        <f t="shared" si="120"/>
        <v>0.42938761720150687</v>
      </c>
      <c r="AT73" s="106">
        <f t="shared" si="120"/>
        <v>0.31392751746660053</v>
      </c>
      <c r="AU73" s="106">
        <f t="shared" si="120"/>
        <v>0.31814544281159063</v>
      </c>
    </row>
    <row r="74" spans="1:47" x14ac:dyDescent="0.4">
      <c r="D74" s="110">
        <f t="shared" ref="D74:K74" si="121">AVERAGE(D66:D73)</f>
        <v>2.1009285439122944</v>
      </c>
      <c r="E74" s="110">
        <f t="shared" si="121"/>
        <v>2.1465435195763969</v>
      </c>
      <c r="F74" s="110">
        <f t="shared" si="121"/>
        <v>2.3444360343580786</v>
      </c>
      <c r="G74" s="110">
        <f t="shared" si="121"/>
        <v>2.571555516277531</v>
      </c>
      <c r="H74" s="110">
        <f t="shared" si="121"/>
        <v>2.9631232590458447</v>
      </c>
      <c r="I74" s="110">
        <f t="shared" si="121"/>
        <v>3.0502045930604522</v>
      </c>
      <c r="J74" s="110">
        <f t="shared" si="121"/>
        <v>2.9678032580441376</v>
      </c>
      <c r="K74" s="110">
        <f t="shared" si="121"/>
        <v>2.8588542045689493</v>
      </c>
      <c r="N74" s="110">
        <f t="shared" ref="N74:U74" si="122">AVERAGE(N66:N73)</f>
        <v>2.1866705847971466</v>
      </c>
      <c r="O74" s="110">
        <f t="shared" si="122"/>
        <v>2.2132469044530967</v>
      </c>
      <c r="P74" s="110">
        <f t="shared" si="122"/>
        <v>2.2135613267151673</v>
      </c>
      <c r="Q74" s="110">
        <f t="shared" si="122"/>
        <v>2.22933472589418</v>
      </c>
      <c r="R74" s="110">
        <f t="shared" si="122"/>
        <v>2.1967466138383536</v>
      </c>
      <c r="S74" s="110">
        <f t="shared" si="122"/>
        <v>2.1918917982617536</v>
      </c>
      <c r="T74" s="110">
        <f t="shared" si="122"/>
        <v>2.1934491794375059</v>
      </c>
      <c r="U74" s="110">
        <f t="shared" si="122"/>
        <v>2.1940268597720909</v>
      </c>
      <c r="AA74" s="38" t="s">
        <v>25</v>
      </c>
      <c r="AB74" s="38"/>
      <c r="AC74" s="38"/>
      <c r="AD74" s="107">
        <f t="shared" ref="AD74:AK74" si="123">AVERAGE(AD66:AD73)</f>
        <v>0.2799381366891695</v>
      </c>
      <c r="AE74" s="107">
        <f t="shared" si="123"/>
        <v>0.28730117262435761</v>
      </c>
      <c r="AF74" s="107">
        <f t="shared" si="123"/>
        <v>0.54133295845387541</v>
      </c>
      <c r="AG74" s="107">
        <f t="shared" si="123"/>
        <v>0.86866291118153982</v>
      </c>
      <c r="AH74" s="107">
        <f t="shared" si="123"/>
        <v>1.3362193397198898</v>
      </c>
      <c r="AI74" s="107">
        <f t="shared" si="123"/>
        <v>1.3419455390104833</v>
      </c>
      <c r="AJ74" s="107">
        <f t="shared" si="123"/>
        <v>1.2787861124706208</v>
      </c>
      <c r="AK74" s="107">
        <f t="shared" si="123"/>
        <v>1.200273172735685</v>
      </c>
      <c r="AL74" s="38"/>
      <c r="AM74" s="38"/>
      <c r="AN74" s="107">
        <f t="shared" ref="AN74:AU74" si="124">AVERAGE(AN66:AN73)</f>
        <v>0.56476565158021286</v>
      </c>
      <c r="AO74" s="107">
        <f t="shared" si="124"/>
        <v>0.51685578196070892</v>
      </c>
      <c r="AP74" s="107">
        <f t="shared" si="124"/>
        <v>0.51655483485162468</v>
      </c>
      <c r="AQ74" s="107">
        <f t="shared" si="124"/>
        <v>0.6385435824548652</v>
      </c>
      <c r="AR74" s="107">
        <f t="shared" si="124"/>
        <v>0.60108278559085215</v>
      </c>
      <c r="AS74" s="107">
        <f t="shared" si="124"/>
        <v>0.59763381260493331</v>
      </c>
      <c r="AT74" s="107">
        <f t="shared" si="124"/>
        <v>0.53512458547079733</v>
      </c>
      <c r="AU74" s="107">
        <f t="shared" si="124"/>
        <v>0.54401366369507886</v>
      </c>
    </row>
    <row r="75" spans="1:47" x14ac:dyDescent="0.4">
      <c r="D75" s="110">
        <f t="shared" ref="D75:K75" si="125">STDEVP(D66:D73)/(COUNT(D66:D73)^0.5)</f>
        <v>7.6954685780558668E-2</v>
      </c>
      <c r="E75" s="110">
        <f t="shared" si="125"/>
        <v>8.5875712668294399E-2</v>
      </c>
      <c r="F75" s="110">
        <f t="shared" si="125"/>
        <v>7.0504595252969787E-2</v>
      </c>
      <c r="G75" s="110">
        <f t="shared" si="125"/>
        <v>0.13675458111180974</v>
      </c>
      <c r="H75" s="110">
        <f t="shared" si="125"/>
        <v>0.1832592456490349</v>
      </c>
      <c r="I75" s="110">
        <f t="shared" si="125"/>
        <v>0.24376714062407112</v>
      </c>
      <c r="J75" s="110">
        <f t="shared" si="125"/>
        <v>0.22453953957199052</v>
      </c>
      <c r="K75" s="110">
        <f t="shared" si="125"/>
        <v>0.20616312583303623</v>
      </c>
      <c r="N75" s="110">
        <f t="shared" ref="N75:U75" si="126">STDEVP(N66:N73)/(COUNT(N66:N73)^0.5)</f>
        <v>6.1066442979048015E-2</v>
      </c>
      <c r="O75" s="110">
        <f t="shared" si="126"/>
        <v>6.1215423131180106E-2</v>
      </c>
      <c r="P75" s="110">
        <f t="shared" si="126"/>
        <v>6.6512592540815235E-2</v>
      </c>
      <c r="Q75" s="110">
        <f t="shared" si="126"/>
        <v>6.6443743037450403E-2</v>
      </c>
      <c r="R75" s="110">
        <f t="shared" si="126"/>
        <v>7.6996158346450946E-2</v>
      </c>
      <c r="S75" s="110">
        <f t="shared" si="126"/>
        <v>9.4819197698976926E-2</v>
      </c>
      <c r="T75" s="110">
        <f t="shared" si="126"/>
        <v>0.10064850079054154</v>
      </c>
      <c r="U75" s="110">
        <f t="shared" si="126"/>
        <v>9.2379687419514994E-2</v>
      </c>
      <c r="AA75" s="38" t="s">
        <v>24</v>
      </c>
      <c r="AB75" s="38"/>
      <c r="AC75" s="38"/>
      <c r="AD75" s="107">
        <f t="shared" ref="AD75:AK75" si="127">STDEVP(AD66:AD73)</f>
        <v>0.18717785086964248</v>
      </c>
      <c r="AE75" s="107">
        <f t="shared" si="127"/>
        <v>0.19306409197002203</v>
      </c>
      <c r="AF75" s="107">
        <f t="shared" si="127"/>
        <v>0.21601061369322586</v>
      </c>
      <c r="AG75" s="107">
        <f t="shared" si="127"/>
        <v>0.48696238943152564</v>
      </c>
      <c r="AH75" s="107">
        <f t="shared" si="127"/>
        <v>0.3770132552379778</v>
      </c>
      <c r="AI75" s="107">
        <f t="shared" si="127"/>
        <v>0.56718089072350086</v>
      </c>
      <c r="AJ75" s="107">
        <f t="shared" si="127"/>
        <v>0.57843536948495389</v>
      </c>
      <c r="AK75" s="107">
        <f t="shared" si="127"/>
        <v>0.55878900588246949</v>
      </c>
      <c r="AL75" s="38"/>
      <c r="AM75" s="38"/>
      <c r="AN75" s="107">
        <f t="shared" ref="AN75:AU75" si="128">STDEVP(AN66:AN73)</f>
        <v>0.17326771213672129</v>
      </c>
      <c r="AO75" s="107">
        <f t="shared" si="128"/>
        <v>0.13371857905498935</v>
      </c>
      <c r="AP75" s="107">
        <f t="shared" si="128"/>
        <v>9.0693869964688562E-2</v>
      </c>
      <c r="AQ75" s="107">
        <f t="shared" si="128"/>
        <v>0.11856863705638902</v>
      </c>
      <c r="AR75" s="107">
        <f t="shared" si="128"/>
        <v>0.15128281765836563</v>
      </c>
      <c r="AS75" s="107">
        <f t="shared" si="128"/>
        <v>0.2349603966728615</v>
      </c>
      <c r="AT75" s="107">
        <f t="shared" si="128"/>
        <v>0.29523506562352209</v>
      </c>
      <c r="AU75" s="107">
        <f t="shared" si="128"/>
        <v>0.19463964672438247</v>
      </c>
    </row>
    <row r="77" spans="1:47" x14ac:dyDescent="0.4">
      <c r="C77" s="90" t="s">
        <v>15</v>
      </c>
      <c r="D77" s="90"/>
      <c r="E77" s="90"/>
      <c r="F77" s="90"/>
      <c r="G77" s="90"/>
      <c r="N77" s="33" t="s">
        <v>38</v>
      </c>
    </row>
    <row r="78" spans="1:47" ht="15" customHeight="1" x14ac:dyDescent="0.4">
      <c r="B78" s="93" t="s">
        <v>14</v>
      </c>
      <c r="C78" s="94"/>
      <c r="D78" s="95">
        <v>1</v>
      </c>
      <c r="E78" s="95">
        <v>2</v>
      </c>
      <c r="F78" s="95">
        <v>3</v>
      </c>
      <c r="G78" s="94" t="s">
        <v>13</v>
      </c>
      <c r="H78" s="96"/>
      <c r="I78" s="96"/>
      <c r="J78" s="96"/>
      <c r="K78" s="96"/>
      <c r="L78" s="96"/>
      <c r="M78" s="97"/>
      <c r="N78" s="93" t="s">
        <v>14</v>
      </c>
      <c r="O78" s="94"/>
      <c r="P78" s="95">
        <v>1</v>
      </c>
      <c r="Q78" s="95">
        <v>2</v>
      </c>
      <c r="R78" s="95">
        <v>3</v>
      </c>
    </row>
    <row r="79" spans="1:47" x14ac:dyDescent="0.4">
      <c r="B79" s="93"/>
      <c r="C79" s="54">
        <v>1</v>
      </c>
      <c r="D79" s="98">
        <v>500.3</v>
      </c>
      <c r="E79" s="98">
        <v>365</v>
      </c>
      <c r="F79" s="98">
        <v>390</v>
      </c>
      <c r="G79" s="99">
        <f t="shared" ref="G79:G86" si="129">SUM(D79:F79)</f>
        <v>1255.3</v>
      </c>
      <c r="H79" s="96"/>
      <c r="I79" s="96"/>
      <c r="J79" s="96"/>
      <c r="K79" s="96"/>
      <c r="L79" s="96"/>
      <c r="M79" s="97"/>
      <c r="N79" s="93"/>
      <c r="O79" s="54">
        <v>1</v>
      </c>
      <c r="P79" s="98">
        <v>62.3</v>
      </c>
      <c r="Q79" s="98">
        <v>48.2</v>
      </c>
      <c r="R79" s="98">
        <v>50.2</v>
      </c>
    </row>
    <row r="80" spans="1:47" x14ac:dyDescent="0.4">
      <c r="B80" s="93"/>
      <c r="C80" s="54">
        <v>2</v>
      </c>
      <c r="D80" s="98">
        <v>490.8</v>
      </c>
      <c r="E80" s="98">
        <v>500.1</v>
      </c>
      <c r="F80" s="98">
        <v>467.7</v>
      </c>
      <c r="G80" s="99">
        <f t="shared" si="129"/>
        <v>1458.6000000000001</v>
      </c>
      <c r="H80" s="96"/>
      <c r="I80" s="96"/>
      <c r="J80" s="96"/>
      <c r="K80" s="96"/>
      <c r="L80" s="96"/>
      <c r="M80" s="97"/>
      <c r="N80" s="93"/>
      <c r="O80" s="54">
        <v>2</v>
      </c>
      <c r="P80" s="98">
        <v>50.4</v>
      </c>
      <c r="Q80" s="98">
        <v>41.9</v>
      </c>
      <c r="R80" s="98">
        <v>44.6</v>
      </c>
    </row>
    <row r="81" spans="2:34" x14ac:dyDescent="0.4">
      <c r="B81" s="93"/>
      <c r="C81" s="54">
        <v>3</v>
      </c>
      <c r="D81" s="98">
        <v>494</v>
      </c>
      <c r="E81" s="98">
        <v>439.4</v>
      </c>
      <c r="F81" s="98">
        <v>450.3</v>
      </c>
      <c r="G81" s="99">
        <f t="shared" si="129"/>
        <v>1383.7</v>
      </c>
      <c r="H81" s="96"/>
      <c r="I81" s="96"/>
      <c r="J81" s="100"/>
      <c r="K81" s="100"/>
      <c r="L81" s="96"/>
      <c r="M81" s="97"/>
      <c r="N81" s="93"/>
      <c r="O81" s="54">
        <v>3</v>
      </c>
      <c r="P81" s="98">
        <v>54.2</v>
      </c>
      <c r="Q81" s="98">
        <v>51.7</v>
      </c>
      <c r="R81" s="98">
        <v>50.7</v>
      </c>
    </row>
    <row r="82" spans="2:34" x14ac:dyDescent="0.4">
      <c r="B82" s="93"/>
      <c r="C82" s="54">
        <v>4</v>
      </c>
      <c r="D82" s="98">
        <v>556.5</v>
      </c>
      <c r="E82" s="98">
        <v>521.20000000000005</v>
      </c>
      <c r="F82" s="98">
        <v>501.2</v>
      </c>
      <c r="G82" s="99">
        <f t="shared" si="129"/>
        <v>1578.9</v>
      </c>
      <c r="H82" s="96"/>
      <c r="I82" s="96"/>
      <c r="J82" s="96"/>
      <c r="K82" s="96"/>
      <c r="L82" s="96"/>
      <c r="M82" s="97"/>
      <c r="N82" s="93"/>
      <c r="O82" s="54">
        <v>4</v>
      </c>
      <c r="P82" s="98">
        <v>73.7</v>
      </c>
      <c r="Q82" s="98">
        <v>57.3</v>
      </c>
      <c r="R82" s="98">
        <v>49.5</v>
      </c>
      <c r="AA82" s="101" t="s">
        <v>29</v>
      </c>
      <c r="AB82" s="54"/>
      <c r="AC82" s="54" t="s">
        <v>12</v>
      </c>
      <c r="AD82" s="54" t="s">
        <v>11</v>
      </c>
      <c r="AE82" s="54" t="s">
        <v>10</v>
      </c>
      <c r="AF82" s="54" t="s">
        <v>9</v>
      </c>
      <c r="AG82" s="54" t="s">
        <v>8</v>
      </c>
      <c r="AH82" s="54" t="s">
        <v>7</v>
      </c>
    </row>
    <row r="83" spans="2:34" x14ac:dyDescent="0.4">
      <c r="B83" s="93"/>
      <c r="C83" s="54">
        <v>5</v>
      </c>
      <c r="D83" s="98">
        <v>520.79999999999995</v>
      </c>
      <c r="E83" s="98">
        <v>463.2</v>
      </c>
      <c r="F83" s="98">
        <v>407.3</v>
      </c>
      <c r="G83" s="99">
        <f t="shared" si="129"/>
        <v>1391.3</v>
      </c>
      <c r="H83" s="96"/>
      <c r="I83" s="96"/>
      <c r="J83" s="96"/>
      <c r="K83" s="96"/>
      <c r="L83" s="96"/>
      <c r="M83" s="97"/>
      <c r="N83" s="93"/>
      <c r="O83" s="54">
        <v>5</v>
      </c>
      <c r="P83" s="102">
        <v>55.3</v>
      </c>
      <c r="Q83" s="98">
        <v>49.3</v>
      </c>
      <c r="R83" s="98">
        <v>47.1</v>
      </c>
      <c r="AA83" s="103"/>
      <c r="AB83" s="54" t="s">
        <v>6</v>
      </c>
      <c r="AC83" s="91">
        <f t="shared" ref="AC83:AH83" si="130">(F26-P26)/F26*100</f>
        <v>61.076098203367522</v>
      </c>
      <c r="AD83" s="91">
        <f t="shared" si="130"/>
        <v>75.135732032759719</v>
      </c>
      <c r="AE83" s="91">
        <f t="shared" si="130"/>
        <v>86.788652006043307</v>
      </c>
      <c r="AF83" s="91">
        <f t="shared" si="130"/>
        <v>86.530201955588041</v>
      </c>
      <c r="AG83" s="91">
        <f t="shared" si="130"/>
        <v>85.566024853202251</v>
      </c>
      <c r="AH83" s="91">
        <f t="shared" si="130"/>
        <v>77.619789637709431</v>
      </c>
    </row>
    <row r="84" spans="2:34" x14ac:dyDescent="0.4">
      <c r="B84" s="93"/>
      <c r="C84" s="54">
        <v>6</v>
      </c>
      <c r="D84" s="98">
        <v>507.9</v>
      </c>
      <c r="E84" s="98">
        <v>421.4</v>
      </c>
      <c r="F84" s="98">
        <v>355.9</v>
      </c>
      <c r="G84" s="99">
        <f t="shared" si="129"/>
        <v>1285.1999999999998</v>
      </c>
      <c r="H84" s="96"/>
      <c r="I84" s="96"/>
      <c r="J84" s="96"/>
      <c r="K84" s="96"/>
      <c r="L84" s="96"/>
      <c r="M84" s="97"/>
      <c r="N84" s="93"/>
      <c r="O84" s="54">
        <v>6</v>
      </c>
      <c r="P84" s="98">
        <v>41.2</v>
      </c>
      <c r="Q84" s="98">
        <v>28.1</v>
      </c>
      <c r="R84" s="98">
        <v>25.2</v>
      </c>
      <c r="AA84" s="103"/>
      <c r="AB84" s="54" t="s">
        <v>2</v>
      </c>
      <c r="AC84" s="91">
        <f t="shared" ref="AC84:AH84" si="131">(AF26-AP26)/AF26*100</f>
        <v>79.033515198752923</v>
      </c>
      <c r="AD84" s="91">
        <f t="shared" si="131"/>
        <v>97.775947281713343</v>
      </c>
      <c r="AE84" s="91">
        <f t="shared" si="131"/>
        <v>105.76701268742792</v>
      </c>
      <c r="AF84" s="91">
        <f t="shared" si="131"/>
        <v>172.31329690346087</v>
      </c>
      <c r="AG84" s="91">
        <f t="shared" si="131"/>
        <v>238.25301204819272</v>
      </c>
      <c r="AH84" s="91">
        <f t="shared" si="131"/>
        <v>206.36942675159236</v>
      </c>
    </row>
    <row r="85" spans="2:34" x14ac:dyDescent="0.4">
      <c r="B85" s="93"/>
      <c r="C85" s="54">
        <v>7</v>
      </c>
      <c r="D85" s="98">
        <v>365.1</v>
      </c>
      <c r="E85" s="98">
        <v>272.10000000000002</v>
      </c>
      <c r="F85" s="98">
        <v>207.4</v>
      </c>
      <c r="G85" s="99">
        <f t="shared" si="129"/>
        <v>844.6</v>
      </c>
      <c r="H85" s="104"/>
      <c r="I85" s="105"/>
      <c r="J85" s="96"/>
      <c r="M85" s="97"/>
      <c r="N85" s="93"/>
      <c r="O85" s="54">
        <v>7</v>
      </c>
      <c r="P85" s="98">
        <v>43.8</v>
      </c>
      <c r="Q85" s="98">
        <v>37.1</v>
      </c>
      <c r="R85" s="98">
        <v>30.8</v>
      </c>
      <c r="AA85" s="103"/>
      <c r="AB85" s="91" t="s">
        <v>1</v>
      </c>
      <c r="AC85" s="91">
        <f t="shared" ref="AC85:AH85" si="132">(F50-P50)/F50*100</f>
        <v>75.130890052356023</v>
      </c>
      <c r="AD85" s="91">
        <f t="shared" si="132"/>
        <v>76.283618581907092</v>
      </c>
      <c r="AE85" s="91">
        <f t="shared" si="132"/>
        <v>89.72972972972974</v>
      </c>
      <c r="AF85" s="91">
        <f t="shared" si="132"/>
        <v>94.642857142857139</v>
      </c>
      <c r="AG85" s="91">
        <f t="shared" si="132"/>
        <v>100</v>
      </c>
      <c r="AH85" s="91">
        <f t="shared" si="132"/>
        <v>100</v>
      </c>
    </row>
    <row r="86" spans="2:34" x14ac:dyDescent="0.4">
      <c r="B86" s="93"/>
      <c r="C86" s="54">
        <v>8</v>
      </c>
      <c r="D86" s="98">
        <v>631.4</v>
      </c>
      <c r="E86" s="98">
        <v>428.9</v>
      </c>
      <c r="F86" s="98">
        <v>359.9</v>
      </c>
      <c r="G86" s="99">
        <f t="shared" si="129"/>
        <v>1420.1999999999998</v>
      </c>
      <c r="H86" s="96"/>
      <c r="I86" s="96"/>
      <c r="J86" s="96"/>
      <c r="M86" s="97"/>
      <c r="N86" s="93"/>
      <c r="O86" s="54">
        <v>8</v>
      </c>
      <c r="P86" s="98">
        <v>63.3</v>
      </c>
      <c r="Q86" s="98">
        <v>47.6</v>
      </c>
      <c r="R86" s="98">
        <v>33.799999999999997</v>
      </c>
      <c r="AA86" s="103"/>
      <c r="AB86" s="54" t="s">
        <v>4</v>
      </c>
      <c r="AC86" s="91">
        <f>(AF62-AP62)/AF62*100</f>
        <v>14.6308750126452</v>
      </c>
      <c r="AD86" s="91">
        <f t="shared" ref="AD86:AH86" si="133">(AG62-AQ62)/AG62*100</f>
        <v>71.052444702099478</v>
      </c>
      <c r="AE86" s="91">
        <f t="shared" si="133"/>
        <v>86.03482805357099</v>
      </c>
      <c r="AF86" s="91">
        <f t="shared" si="133"/>
        <v>89.974755147300328</v>
      </c>
      <c r="AG86" s="91">
        <f t="shared" si="133"/>
        <v>89.048845174640917</v>
      </c>
      <c r="AH86" s="91">
        <f t="shared" si="133"/>
        <v>87.9479568577744</v>
      </c>
    </row>
    <row r="87" spans="2:34" x14ac:dyDescent="0.4">
      <c r="B87" s="93"/>
      <c r="C87" s="100"/>
      <c r="D87" s="100">
        <f>AVERAGE(D79:D86)</f>
        <v>508.34999999999997</v>
      </c>
      <c r="E87" s="100">
        <f>AVERAGE(E79:E86)</f>
        <v>426.41250000000002</v>
      </c>
      <c r="F87" s="100">
        <f>AVERAGE(F79:F86)</f>
        <v>392.46250000000003</v>
      </c>
      <c r="G87" s="100">
        <f>AVERAGE(G79:G86)</f>
        <v>1327.2249999999999</v>
      </c>
      <c r="H87" s="96"/>
      <c r="I87" s="96"/>
      <c r="J87" s="96"/>
      <c r="M87" s="97"/>
      <c r="N87" s="93"/>
      <c r="O87" s="100"/>
      <c r="P87" s="100">
        <f>AVERAGE(P79:P86)</f>
        <v>55.524999999999999</v>
      </c>
      <c r="Q87" s="100">
        <f>AVERAGE(Q79:Q86)</f>
        <v>45.150000000000013</v>
      </c>
      <c r="R87" s="100">
        <f>AVERAGE(R79:R86)</f>
        <v>41.487500000000004</v>
      </c>
      <c r="AA87" s="103"/>
      <c r="AB87" s="92" t="s">
        <v>3</v>
      </c>
      <c r="AC87" s="92">
        <f t="shared" ref="AC87:AH87" si="134">(F62-P62)/F62*100</f>
        <v>28.377016129032256</v>
      </c>
      <c r="AD87" s="92">
        <f t="shared" si="134"/>
        <v>66.965687373850642</v>
      </c>
      <c r="AE87" s="92">
        <f t="shared" si="134"/>
        <v>89.979607622530068</v>
      </c>
      <c r="AF87" s="92">
        <f t="shared" si="134"/>
        <v>93.839512647758909</v>
      </c>
      <c r="AG87" s="92">
        <f t="shared" si="134"/>
        <v>91.530307148681715</v>
      </c>
      <c r="AH87" s="92">
        <f t="shared" si="134"/>
        <v>88.192566262267206</v>
      </c>
    </row>
    <row r="88" spans="2:34" x14ac:dyDescent="0.4">
      <c r="B88" s="93"/>
      <c r="C88" s="100"/>
      <c r="D88" s="100">
        <f>STDEVP(D79:D86)</f>
        <v>69.564915726248287</v>
      </c>
      <c r="E88" s="100">
        <f>STDEVP(E79:E86)</f>
        <v>73.783186389244293</v>
      </c>
      <c r="F88" s="100">
        <f>STDEVP(F79:F86)</f>
        <v>84.927306231564856</v>
      </c>
      <c r="G88" s="100">
        <f>STDEVP(G79:G86)</f>
        <v>205.06257429136124</v>
      </c>
      <c r="H88" s="96"/>
      <c r="I88" s="96"/>
      <c r="J88" s="96"/>
      <c r="K88" s="96"/>
      <c r="L88" s="96"/>
      <c r="M88" s="97"/>
      <c r="N88" s="93"/>
      <c r="O88" s="100"/>
      <c r="P88" s="100">
        <f>STDEVP(P79:P86)</f>
        <v>10.046361281578505</v>
      </c>
      <c r="Q88" s="100">
        <f>STDEVP(Q79:Q86)</f>
        <v>8.5813751811699266</v>
      </c>
      <c r="R88" s="100">
        <f>STDEVP(R79:R86)</f>
        <v>9.3859519362715389</v>
      </c>
    </row>
    <row r="89" spans="2:34" x14ac:dyDescent="0.4">
      <c r="B89" s="93"/>
      <c r="C89" s="54">
        <v>1</v>
      </c>
      <c r="D89" s="98">
        <v>502.7</v>
      </c>
      <c r="E89" s="98">
        <v>370.1</v>
      </c>
      <c r="F89" s="98">
        <v>336.5</v>
      </c>
      <c r="G89" s="99">
        <f t="shared" ref="G89:G96" si="135">SUM(D89:F89)</f>
        <v>1209.3</v>
      </c>
      <c r="H89" s="96"/>
      <c r="I89" s="96"/>
      <c r="J89" s="96"/>
      <c r="K89" s="96"/>
      <c r="L89" s="96"/>
      <c r="M89" s="97"/>
      <c r="N89" s="93"/>
      <c r="O89" s="54">
        <v>1</v>
      </c>
      <c r="P89" s="98">
        <v>56.8</v>
      </c>
      <c r="Q89" s="98">
        <v>50.1</v>
      </c>
      <c r="R89" s="98">
        <v>46.7</v>
      </c>
    </row>
    <row r="90" spans="2:34" x14ac:dyDescent="0.4">
      <c r="B90" s="93"/>
      <c r="C90" s="54">
        <v>2</v>
      </c>
      <c r="D90" s="98">
        <v>527.4</v>
      </c>
      <c r="E90" s="98">
        <v>451.1</v>
      </c>
      <c r="F90" s="98">
        <v>396.1</v>
      </c>
      <c r="G90" s="99">
        <f t="shared" si="135"/>
        <v>1374.6</v>
      </c>
      <c r="H90" s="104"/>
      <c r="I90" s="105"/>
      <c r="J90" s="96"/>
      <c r="K90" s="96"/>
      <c r="L90" s="96"/>
      <c r="M90" s="97"/>
      <c r="N90" s="93"/>
      <c r="O90" s="54">
        <v>2</v>
      </c>
      <c r="P90" s="98">
        <v>57</v>
      </c>
      <c r="Q90" s="98">
        <v>50.2</v>
      </c>
      <c r="R90" s="98">
        <v>49.9</v>
      </c>
    </row>
    <row r="91" spans="2:34" x14ac:dyDescent="0.4">
      <c r="B91" s="93"/>
      <c r="C91" s="54">
        <v>3</v>
      </c>
      <c r="D91" s="98">
        <v>450</v>
      </c>
      <c r="E91" s="98">
        <v>415.9</v>
      </c>
      <c r="F91" s="98">
        <v>234.7</v>
      </c>
      <c r="G91" s="99">
        <f t="shared" si="135"/>
        <v>1100.5999999999999</v>
      </c>
      <c r="H91" s="96"/>
      <c r="I91" s="96"/>
      <c r="J91" s="96"/>
      <c r="K91" s="96"/>
      <c r="L91" s="96"/>
      <c r="M91" s="97"/>
      <c r="N91" s="93"/>
      <c r="O91" s="54">
        <v>3</v>
      </c>
      <c r="P91" s="98">
        <v>43.5</v>
      </c>
      <c r="Q91" s="98">
        <v>34.5</v>
      </c>
      <c r="R91" s="98">
        <v>33.4</v>
      </c>
    </row>
    <row r="92" spans="2:34" x14ac:dyDescent="0.4">
      <c r="B92" s="93"/>
      <c r="C92" s="54">
        <v>4</v>
      </c>
      <c r="D92" s="98">
        <v>589.70000000000005</v>
      </c>
      <c r="E92" s="98">
        <v>505.8</v>
      </c>
      <c r="F92" s="98">
        <v>499.3</v>
      </c>
      <c r="G92" s="99">
        <f t="shared" si="135"/>
        <v>1594.8</v>
      </c>
      <c r="H92" s="96"/>
      <c r="I92" s="96"/>
      <c r="J92" s="96"/>
      <c r="K92" s="96"/>
      <c r="L92" s="96"/>
      <c r="M92" s="97"/>
      <c r="N92" s="93"/>
      <c r="O92" s="54">
        <v>4</v>
      </c>
      <c r="P92" s="98">
        <v>87.5</v>
      </c>
      <c r="Q92" s="98">
        <v>74.2</v>
      </c>
      <c r="R92" s="98">
        <v>58.6</v>
      </c>
    </row>
    <row r="93" spans="2:34" x14ac:dyDescent="0.4">
      <c r="B93" s="93"/>
      <c r="C93" s="54">
        <v>5</v>
      </c>
      <c r="D93" s="98">
        <v>453.7</v>
      </c>
      <c r="E93" s="98">
        <v>514.1</v>
      </c>
      <c r="F93" s="98">
        <v>493.8</v>
      </c>
      <c r="G93" s="99">
        <f t="shared" si="135"/>
        <v>1461.6</v>
      </c>
      <c r="H93" s="96"/>
      <c r="I93" s="96"/>
      <c r="J93" s="96"/>
      <c r="K93" s="96"/>
      <c r="L93" s="96"/>
      <c r="M93" s="97"/>
      <c r="N93" s="93"/>
      <c r="O93" s="54">
        <v>5</v>
      </c>
      <c r="P93" s="98">
        <v>47.1</v>
      </c>
      <c r="Q93" s="98">
        <v>48.5</v>
      </c>
      <c r="R93" s="98">
        <v>47</v>
      </c>
    </row>
    <row r="94" spans="2:34" x14ac:dyDescent="0.4">
      <c r="B94" s="93"/>
      <c r="C94" s="54">
        <v>6</v>
      </c>
      <c r="D94" s="98">
        <v>198.4</v>
      </c>
      <c r="E94" s="98">
        <v>162.30000000000001</v>
      </c>
      <c r="F94" s="98">
        <v>129.80000000000001</v>
      </c>
      <c r="G94" s="99">
        <f t="shared" si="135"/>
        <v>490.50000000000006</v>
      </c>
      <c r="H94" s="96"/>
      <c r="I94" s="96"/>
      <c r="J94" s="96"/>
      <c r="K94" s="96"/>
      <c r="L94" s="96"/>
      <c r="M94" s="97"/>
      <c r="N94" s="93"/>
      <c r="O94" s="54">
        <v>6</v>
      </c>
      <c r="P94" s="98">
        <v>23.8</v>
      </c>
      <c r="Q94" s="98">
        <v>21.7</v>
      </c>
      <c r="R94" s="98">
        <v>17</v>
      </c>
    </row>
    <row r="95" spans="2:34" x14ac:dyDescent="0.4">
      <c r="B95" s="93"/>
      <c r="C95" s="54">
        <v>7</v>
      </c>
      <c r="D95" s="98">
        <v>321.60000000000002</v>
      </c>
      <c r="E95" s="98">
        <v>242.7</v>
      </c>
      <c r="F95" s="98">
        <v>219.2</v>
      </c>
      <c r="G95" s="99">
        <f t="shared" si="135"/>
        <v>783.5</v>
      </c>
      <c r="H95" s="104"/>
      <c r="I95" s="105"/>
      <c r="J95" s="96"/>
      <c r="K95" s="96"/>
      <c r="L95" s="96"/>
      <c r="M95" s="97"/>
      <c r="N95" s="93"/>
      <c r="O95" s="54">
        <v>7</v>
      </c>
      <c r="P95" s="98">
        <v>36.299999999999997</v>
      </c>
      <c r="Q95" s="98">
        <v>31.7</v>
      </c>
      <c r="R95" s="98">
        <v>27.3</v>
      </c>
    </row>
    <row r="96" spans="2:34" x14ac:dyDescent="0.4">
      <c r="B96" s="93"/>
      <c r="C96" s="54">
        <v>8</v>
      </c>
      <c r="D96" s="98">
        <v>455.6</v>
      </c>
      <c r="E96" s="98">
        <v>417</v>
      </c>
      <c r="F96" s="98">
        <v>374.2</v>
      </c>
      <c r="G96" s="99">
        <f t="shared" si="135"/>
        <v>1246.8</v>
      </c>
      <c r="H96" s="96"/>
      <c r="I96" s="96"/>
      <c r="J96" s="96"/>
      <c r="K96" s="96"/>
      <c r="L96" s="96"/>
      <c r="M96" s="97"/>
      <c r="N96" s="93"/>
      <c r="O96" s="54">
        <v>8</v>
      </c>
      <c r="P96" s="98">
        <v>54.5</v>
      </c>
      <c r="Q96" s="98">
        <v>48.4</v>
      </c>
      <c r="R96" s="98">
        <v>43.5</v>
      </c>
    </row>
    <row r="97" spans="2:18" x14ac:dyDescent="0.4">
      <c r="B97" s="96"/>
      <c r="C97" s="96"/>
      <c r="D97" s="96">
        <f>AVERAGE(D89:D96)</f>
        <v>437.38749999999999</v>
      </c>
      <c r="E97" s="96">
        <f>AVERAGE(E89:E96)</f>
        <v>384.875</v>
      </c>
      <c r="F97" s="96">
        <f>AVERAGE(F89:F96)</f>
        <v>335.44999999999993</v>
      </c>
      <c r="G97" s="96">
        <f>AVERAGE(G89:G96)</f>
        <v>1157.7124999999999</v>
      </c>
      <c r="H97" s="96"/>
      <c r="I97" s="96"/>
      <c r="J97" s="96"/>
      <c r="K97" s="96"/>
      <c r="L97" s="96"/>
      <c r="M97" s="96"/>
      <c r="N97" s="96"/>
      <c r="O97" s="96"/>
      <c r="P97" s="96">
        <f>AVERAGE(P89:P96)</f>
        <v>50.812500000000007</v>
      </c>
      <c r="Q97" s="96">
        <f>AVERAGE(Q89:Q96)</f>
        <v>44.912499999999994</v>
      </c>
      <c r="R97" s="96">
        <f>AVERAGE(R89:R96)</f>
        <v>40.424999999999997</v>
      </c>
    </row>
    <row r="98" spans="2:18" x14ac:dyDescent="0.4">
      <c r="B98" s="96"/>
      <c r="C98" s="96"/>
      <c r="D98" s="96">
        <f>STDEVP(D89:D96)</f>
        <v>115.56692257627192</v>
      </c>
      <c r="E98" s="96">
        <f>STDEVP(E89:E96)</f>
        <v>116.01397275759506</v>
      </c>
      <c r="F98" s="96">
        <f>STDEVP(F89:F96)</f>
        <v>124.02579368824878</v>
      </c>
      <c r="G98" s="96">
        <f>STDEVP(G89:G96)</f>
        <v>340.86296527160323</v>
      </c>
      <c r="H98" s="96"/>
      <c r="I98" s="96"/>
      <c r="J98" s="96"/>
      <c r="K98" s="96"/>
      <c r="L98" s="96"/>
      <c r="M98" s="96"/>
      <c r="N98" s="96"/>
      <c r="O98" s="96"/>
      <c r="P98" s="96">
        <f>STDEVP(P89:P96)</f>
        <v>17.4687175759985</v>
      </c>
      <c r="Q98" s="96">
        <f>STDEVP(Q89:Q96)</f>
        <v>14.830158251010031</v>
      </c>
      <c r="R98" s="96">
        <f>STDEVP(R89:R96)</f>
        <v>12.661531305493824</v>
      </c>
    </row>
  </sheetData>
  <mergeCells count="43">
    <mergeCell ref="K1:AU3"/>
    <mergeCell ref="N78:N96"/>
    <mergeCell ref="H90:I90"/>
    <mergeCell ref="AA29:AA37"/>
    <mergeCell ref="AA82:AA87"/>
    <mergeCell ref="AL41:AL49"/>
    <mergeCell ref="AB41:AB49"/>
    <mergeCell ref="AA41:AA49"/>
    <mergeCell ref="L29:L37"/>
    <mergeCell ref="AL29:AL37"/>
    <mergeCell ref="AB53:AB61"/>
    <mergeCell ref="AB65:AB73"/>
    <mergeCell ref="AA5:AA13"/>
    <mergeCell ref="AL5:AL13"/>
    <mergeCell ref="AA53:AA61"/>
    <mergeCell ref="AL53:AL61"/>
    <mergeCell ref="A41:A49"/>
    <mergeCell ref="L41:L49"/>
    <mergeCell ref="B41:B49"/>
    <mergeCell ref="H85:I85"/>
    <mergeCell ref="H95:I95"/>
    <mergeCell ref="B78:B96"/>
    <mergeCell ref="A53:A61"/>
    <mergeCell ref="L53:L61"/>
    <mergeCell ref="B53:B61"/>
    <mergeCell ref="A65:A73"/>
    <mergeCell ref="L65:L73"/>
    <mergeCell ref="AA65:AA73"/>
    <mergeCell ref="AL65:AL73"/>
    <mergeCell ref="AB5:AB13"/>
    <mergeCell ref="B65:B73"/>
    <mergeCell ref="A17:A25"/>
    <mergeCell ref="L17:L25"/>
    <mergeCell ref="B17:B25"/>
    <mergeCell ref="AA17:AA25"/>
    <mergeCell ref="AL17:AL25"/>
    <mergeCell ref="AB17:AB25"/>
    <mergeCell ref="A5:A13"/>
    <mergeCell ref="L5:L13"/>
    <mergeCell ref="B5:B13"/>
    <mergeCell ref="B29:B37"/>
    <mergeCell ref="AB29:AB37"/>
    <mergeCell ref="A29:A37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test-retest</vt:lpstr>
      <vt:lpstr>row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2019-10-18T11:08:09Z</dcterms:created>
  <dcterms:modified xsi:type="dcterms:W3CDTF">2019-11-04T09:40:59Z</dcterms:modified>
</cp:coreProperties>
</file>