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2" windowWidth="18192" windowHeight="7620" tabRatio="703"/>
  </bookViews>
  <sheets>
    <sheet name="VariacaodeChuva.ElNino" sheetId="4" r:id="rId1"/>
    <sheet name="Cronologia.Chuva" sheetId="2" r:id="rId2"/>
    <sheet name="Resumo" sheetId="5" r:id="rId3"/>
  </sheets>
  <definedNames>
    <definedName name="_xlnm._FilterDatabase" localSheetId="0" hidden="1">VariacaodeChuva.ElNino!$A$7:$Q$15</definedName>
  </definedNames>
  <calcPr calcId="145621"/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H9" i="2"/>
  <c r="I9" i="2"/>
  <c r="J9" i="2"/>
  <c r="K9" i="2"/>
  <c r="L9" i="2"/>
  <c r="M9" i="2"/>
  <c r="N9" i="2"/>
  <c r="O9" i="2"/>
  <c r="P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B16" i="2"/>
  <c r="B15" i="2"/>
  <c r="B14" i="2"/>
  <c r="B13" i="2"/>
  <c r="B12" i="2"/>
  <c r="B11" i="2"/>
  <c r="B10" i="2"/>
  <c r="B9" i="2"/>
  <c r="B25" i="2" l="1"/>
  <c r="M25" i="2"/>
  <c r="I25" i="2"/>
  <c r="E25" i="2"/>
  <c r="P25" i="2"/>
  <c r="L25" i="2"/>
  <c r="H25" i="2"/>
  <c r="D25" i="2"/>
  <c r="O25" i="2"/>
  <c r="K25" i="2"/>
  <c r="G25" i="2"/>
  <c r="C25" i="2"/>
  <c r="N25" i="2"/>
  <c r="J25" i="2"/>
  <c r="F25" i="2"/>
  <c r="K21" i="2" l="1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Q18" i="4"/>
  <c r="Q28" i="4" s="1"/>
  <c r="H36" i="4" s="1"/>
  <c r="P18" i="4"/>
  <c r="O18" i="4"/>
  <c r="O28" i="4" s="1"/>
  <c r="N18" i="4"/>
  <c r="N28" i="4" s="1"/>
  <c r="M18" i="4"/>
  <c r="M28" i="4" s="1"/>
  <c r="L18" i="4"/>
  <c r="L28" i="4" s="1"/>
  <c r="K18" i="4"/>
  <c r="K28" i="4" s="1"/>
  <c r="J18" i="4"/>
  <c r="J28" i="4" s="1"/>
  <c r="I18" i="4"/>
  <c r="I28" i="4" s="1"/>
  <c r="H18" i="4"/>
  <c r="H28" i="4" s="1"/>
  <c r="G18" i="4"/>
  <c r="G28" i="4" s="1"/>
  <c r="F18" i="4"/>
  <c r="F28" i="4" s="1"/>
  <c r="E18" i="4"/>
  <c r="E28" i="4" s="1"/>
  <c r="D18" i="4"/>
  <c r="D28" i="4" s="1"/>
  <c r="C18" i="4"/>
  <c r="C28" i="4" s="1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G30" i="4" l="1"/>
  <c r="K30" i="4"/>
  <c r="D30" i="4"/>
  <c r="H30" i="4"/>
  <c r="L30" i="4"/>
  <c r="O30" i="4"/>
  <c r="C30" i="4"/>
  <c r="D22" i="2"/>
  <c r="F30" i="4"/>
  <c r="J30" i="4"/>
  <c r="E38" i="4" s="1"/>
  <c r="E44" i="4" s="1"/>
  <c r="N30" i="4"/>
  <c r="E30" i="4"/>
  <c r="I30" i="4"/>
  <c r="M30" i="4"/>
  <c r="Q30" i="4"/>
  <c r="H38" i="4" s="1"/>
  <c r="H44" i="4" s="1"/>
  <c r="M24" i="2"/>
  <c r="D38" i="4"/>
  <c r="D44" i="4" s="1"/>
  <c r="C27" i="4"/>
  <c r="E27" i="4"/>
  <c r="O27" i="4"/>
  <c r="Q27" i="4"/>
  <c r="H35" i="4" s="1"/>
  <c r="F36" i="4"/>
  <c r="C29" i="4"/>
  <c r="O29" i="4"/>
  <c r="Q29" i="4"/>
  <c r="H37" i="4" s="1"/>
  <c r="H45" i="4" s="1"/>
  <c r="C31" i="4"/>
  <c r="O31" i="4"/>
  <c r="I23" i="2"/>
  <c r="M23" i="2"/>
  <c r="E22" i="2"/>
  <c r="E24" i="2"/>
  <c r="M22" i="2"/>
  <c r="O21" i="2"/>
  <c r="K23" i="2"/>
  <c r="I22" i="2"/>
  <c r="G21" i="2"/>
  <c r="C23" i="2"/>
  <c r="I24" i="2"/>
  <c r="E23" i="2"/>
  <c r="C21" i="2"/>
  <c r="O24" i="2"/>
  <c r="K24" i="2"/>
  <c r="G24" i="2"/>
  <c r="O23" i="2"/>
  <c r="G23" i="2"/>
  <c r="P21" i="2"/>
  <c r="N23" i="2"/>
  <c r="L23" i="2"/>
  <c r="J23" i="2"/>
  <c r="H23" i="2"/>
  <c r="F23" i="2"/>
  <c r="D23" i="2"/>
  <c r="N24" i="2"/>
  <c r="L24" i="2"/>
  <c r="J24" i="2"/>
  <c r="H24" i="2"/>
  <c r="F24" i="2"/>
  <c r="P23" i="2"/>
  <c r="O22" i="2"/>
  <c r="M21" i="2"/>
  <c r="K22" i="2"/>
  <c r="K26" i="2" s="1"/>
  <c r="K35" i="2" s="1"/>
  <c r="I21" i="2"/>
  <c r="G22" i="2"/>
  <c r="E21" i="2"/>
  <c r="E26" i="2" s="1"/>
  <c r="E35" i="2" s="1"/>
  <c r="C22" i="2"/>
  <c r="C24" i="2"/>
  <c r="P22" i="2"/>
  <c r="N21" i="2"/>
  <c r="L21" i="2"/>
  <c r="J21" i="2"/>
  <c r="H21" i="2"/>
  <c r="F21" i="2"/>
  <c r="D21" i="2"/>
  <c r="N22" i="2"/>
  <c r="L22" i="2"/>
  <c r="J22" i="2"/>
  <c r="H22" i="2"/>
  <c r="F22" i="2"/>
  <c r="P24" i="2"/>
  <c r="B24" i="2"/>
  <c r="B22" i="2"/>
  <c r="B23" i="2"/>
  <c r="B21" i="2"/>
  <c r="D24" i="2"/>
  <c r="M27" i="4"/>
  <c r="M29" i="4"/>
  <c r="M31" i="4"/>
  <c r="Q31" i="4"/>
  <c r="H39" i="4" s="1"/>
  <c r="P28" i="4"/>
  <c r="G36" i="4" s="1"/>
  <c r="P30" i="4"/>
  <c r="G38" i="4" s="1"/>
  <c r="G44" i="4" s="1"/>
  <c r="G27" i="4"/>
  <c r="G29" i="4"/>
  <c r="G31" i="4"/>
  <c r="I27" i="4"/>
  <c r="E29" i="4"/>
  <c r="E31" i="4"/>
  <c r="K27" i="4"/>
  <c r="K29" i="4"/>
  <c r="K31" i="4"/>
  <c r="I29" i="4"/>
  <c r="I31" i="4"/>
  <c r="D36" i="4"/>
  <c r="C36" i="4"/>
  <c r="D27" i="4"/>
  <c r="F27" i="4"/>
  <c r="H27" i="4"/>
  <c r="J27" i="4"/>
  <c r="L27" i="4"/>
  <c r="N27" i="4"/>
  <c r="P27" i="4"/>
  <c r="D29" i="4"/>
  <c r="F29" i="4"/>
  <c r="H29" i="4"/>
  <c r="J29" i="4"/>
  <c r="E37" i="4" s="1"/>
  <c r="L29" i="4"/>
  <c r="N29" i="4"/>
  <c r="P29" i="4"/>
  <c r="D31" i="4"/>
  <c r="F31" i="4"/>
  <c r="H31" i="4"/>
  <c r="J31" i="4"/>
  <c r="L31" i="4"/>
  <c r="N31" i="4"/>
  <c r="P31" i="4"/>
  <c r="E36" i="4"/>
  <c r="D39" i="4" l="1"/>
  <c r="E45" i="4"/>
  <c r="G35" i="4"/>
  <c r="I26" i="2"/>
  <c r="I35" i="2" s="1"/>
  <c r="H43" i="4"/>
  <c r="F26" i="2"/>
  <c r="F35" i="2" s="1"/>
  <c r="G44" i="2" s="1"/>
  <c r="N26" i="2"/>
  <c r="N35" i="2" s="1"/>
  <c r="M26" i="2"/>
  <c r="M35" i="2" s="1"/>
  <c r="E39" i="4"/>
  <c r="F39" i="4"/>
  <c r="G39" i="4"/>
  <c r="C39" i="4"/>
  <c r="C26" i="2"/>
  <c r="C35" i="2" s="1"/>
  <c r="G26" i="2"/>
  <c r="G35" i="2" s="1"/>
  <c r="B26" i="2"/>
  <c r="B35" i="2" s="1"/>
  <c r="H26" i="2"/>
  <c r="H35" i="2" s="1"/>
  <c r="J26" i="2"/>
  <c r="J35" i="2" s="1"/>
  <c r="P26" i="2"/>
  <c r="P35" i="2" s="1"/>
  <c r="F44" i="2" s="1"/>
  <c r="D26" i="2"/>
  <c r="D35" i="2" s="1"/>
  <c r="L26" i="2"/>
  <c r="L35" i="2" s="1"/>
  <c r="O26" i="2"/>
  <c r="O35" i="2" s="1"/>
  <c r="F38" i="4"/>
  <c r="F44" i="4" s="1"/>
  <c r="C38" i="4"/>
  <c r="C44" i="4" s="1"/>
  <c r="E35" i="4"/>
  <c r="G37" i="4"/>
  <c r="G45" i="4" s="1"/>
  <c r="D35" i="4"/>
  <c r="F35" i="4"/>
  <c r="F37" i="4"/>
  <c r="F45" i="4" s="1"/>
  <c r="D37" i="4"/>
  <c r="D45" i="4" s="1"/>
  <c r="C37" i="4"/>
  <c r="C45" i="4" s="1"/>
  <c r="C35" i="4"/>
  <c r="D43" i="4" l="1"/>
  <c r="C44" i="2"/>
  <c r="C43" i="4"/>
  <c r="F43" i="4"/>
  <c r="C31" i="2"/>
  <c r="B31" i="2"/>
  <c r="D34" i="2"/>
  <c r="E43" i="4"/>
  <c r="G43" i="4"/>
  <c r="P31" i="2"/>
  <c r="D44" i="2"/>
  <c r="E44" i="2"/>
  <c r="B44" i="2"/>
  <c r="C33" i="2"/>
  <c r="P32" i="2"/>
  <c r="B33" i="2"/>
  <c r="C34" i="2"/>
  <c r="B32" i="2"/>
  <c r="B34" i="2"/>
  <c r="C32" i="2"/>
  <c r="P33" i="2"/>
  <c r="P34" i="2"/>
  <c r="F32" i="2"/>
  <c r="G41" i="2" s="1"/>
  <c r="F31" i="2"/>
  <c r="G40" i="2" s="1"/>
  <c r="F34" i="2"/>
  <c r="G43" i="2" s="1"/>
  <c r="F33" i="2"/>
  <c r="G42" i="2" s="1"/>
  <c r="E33" i="2"/>
  <c r="E31" i="2"/>
  <c r="E34" i="2"/>
  <c r="E32" i="2"/>
  <c r="D31" i="2"/>
  <c r="D33" i="2"/>
  <c r="D32" i="2"/>
  <c r="G32" i="2" l="1"/>
  <c r="G34" i="2"/>
  <c r="G31" i="2"/>
  <c r="G33" i="2"/>
  <c r="H32" i="2" l="1"/>
  <c r="H31" i="2"/>
  <c r="H33" i="2"/>
  <c r="H34" i="2"/>
  <c r="I31" i="2" l="1"/>
  <c r="I33" i="2"/>
  <c r="I32" i="2"/>
  <c r="I34" i="2"/>
  <c r="J32" i="2" l="1"/>
  <c r="D41" i="2" s="1"/>
  <c r="J31" i="2"/>
  <c r="D40" i="2" s="1"/>
  <c r="J34" i="2"/>
  <c r="D43" i="2" s="1"/>
  <c r="J33" i="2"/>
  <c r="D42" i="2" s="1"/>
  <c r="K32" i="2" l="1"/>
  <c r="F41" i="2" s="1"/>
  <c r="K34" i="2"/>
  <c r="F43" i="2" s="1"/>
  <c r="K31" i="2"/>
  <c r="F40" i="2" s="1"/>
  <c r="K33" i="2"/>
  <c r="F42" i="2" s="1"/>
  <c r="L32" i="2" l="1"/>
  <c r="E41" i="2" s="1"/>
  <c r="L31" i="2"/>
  <c r="E40" i="2" s="1"/>
  <c r="L33" i="2"/>
  <c r="E42" i="2" s="1"/>
  <c r="L34" i="2"/>
  <c r="E43" i="2" s="1"/>
  <c r="M31" i="2" l="1"/>
  <c r="C40" i="2" s="1"/>
  <c r="M33" i="2"/>
  <c r="C42" i="2" s="1"/>
  <c r="M32" i="2"/>
  <c r="C41" i="2" s="1"/>
  <c r="M34" i="2"/>
  <c r="C43" i="2" s="1"/>
  <c r="N32" i="2" l="1"/>
  <c r="N31" i="2"/>
  <c r="N34" i="2"/>
  <c r="N33" i="2"/>
  <c r="O32" i="2"/>
  <c r="O34" i="2"/>
  <c r="O31" i="2"/>
  <c r="O33" i="2"/>
  <c r="B43" i="2" l="1"/>
  <c r="B40" i="2"/>
  <c r="B42" i="2"/>
  <c r="B41" i="2"/>
</calcChain>
</file>

<file path=xl/sharedStrings.xml><?xml version="1.0" encoding="utf-8"?>
<sst xmlns="http://schemas.openxmlformats.org/spreadsheetml/2006/main" count="524" uniqueCount="57">
  <si>
    <t>El Nino</t>
  </si>
  <si>
    <t>Fraco</t>
  </si>
  <si>
    <t>Moderado</t>
  </si>
  <si>
    <t>Forte</t>
  </si>
  <si>
    <t>Muito Forte</t>
  </si>
  <si>
    <t>La Nina</t>
  </si>
  <si>
    <t>1979-1980</t>
  </si>
  <si>
    <t>1994-1995</t>
  </si>
  <si>
    <t>2004-2005</t>
  </si>
  <si>
    <t>2006-2007</t>
  </si>
  <si>
    <t>1986-1988</t>
  </si>
  <si>
    <t>1991-1992</t>
  </si>
  <si>
    <t>2002-2003</t>
  </si>
  <si>
    <t>1982-1983</t>
  </si>
  <si>
    <t>1983-1985</t>
  </si>
  <si>
    <t>1995-1996</t>
  </si>
  <si>
    <t>2000-2001</t>
  </si>
  <si>
    <t>2007-2008</t>
  </si>
  <si>
    <t>1998-2000</t>
  </si>
  <si>
    <t>1988-1989</t>
  </si>
  <si>
    <t>Metrpopolitana</t>
  </si>
  <si>
    <t>Costa Verde</t>
  </si>
  <si>
    <t>Centro Sul</t>
  </si>
  <si>
    <t>Noroeste</t>
  </si>
  <si>
    <t>Norte</t>
  </si>
  <si>
    <t>Serrana</t>
  </si>
  <si>
    <t>Med. Paraiba</t>
  </si>
  <si>
    <t>↑</t>
  </si>
  <si>
    <t>↓</t>
  </si>
  <si>
    <t>−</t>
  </si>
  <si>
    <t>↕</t>
  </si>
  <si>
    <t>1997-1998</t>
  </si>
  <si>
    <t>Total Regioes</t>
  </si>
  <si>
    <t>Baixadas Litoraneas</t>
  </si>
  <si>
    <t>Não variou</t>
  </si>
  <si>
    <t>Aumento da Chuva Média Anual</t>
  </si>
  <si>
    <t>Redução da Chuva Média Anual</t>
  </si>
  <si>
    <t>Oscilação da Chuva Média Anual</t>
  </si>
  <si>
    <t>Regiao do ERJ</t>
  </si>
  <si>
    <t>% de Regiões Influenciadas</t>
  </si>
  <si>
    <t>Chuva 1979-2009</t>
  </si>
  <si>
    <t>Chuva</t>
  </si>
  <si>
    <t>↕↑</t>
  </si>
  <si>
    <t>↕↓</t>
  </si>
  <si>
    <t>Aumento da Chuva Média Anual na Escala SPI</t>
  </si>
  <si>
    <t>Redução da Chuva Média Anual na Escala SPI</t>
  </si>
  <si>
    <t>Grande Redução da Chuva Média Anual na Escala SPI</t>
  </si>
  <si>
    <t>Grande Aumento da Chuva Média Anual na Escala SPI</t>
  </si>
  <si>
    <t>Não aumentou Chuva Média Anual na Escala SPI</t>
  </si>
  <si>
    <t>Metropolitana</t>
  </si>
  <si>
    <t>Muito
Forte</t>
  </si>
  <si>
    <t>Classificação 
do El Niño</t>
  </si>
  <si>
    <t>Ano 
Hidrológico</t>
  </si>
  <si>
    <t>Costa 
Verde</t>
  </si>
  <si>
    <t>Baixadas 
Litoraneas</t>
  </si>
  <si>
    <t>Centro 
Sul</t>
  </si>
  <si>
    <t>Médio
Paraíba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</si>
</sst>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3" borderId="16" xfId="2" applyBorder="1" applyAlignment="1">
      <alignment horizontal="center"/>
    </xf>
    <xf numFmtId="0" fontId="1" fillId="3" borderId="6" xfId="2" applyBorder="1" applyAlignment="1">
      <alignment horizontal="center"/>
    </xf>
    <xf numFmtId="0" fontId="1" fillId="3" borderId="7" xfId="2" applyBorder="1" applyAlignment="1">
      <alignment horizontal="center"/>
    </xf>
    <xf numFmtId="0" fontId="1" fillId="3" borderId="8" xfId="2" applyBorder="1" applyAlignment="1">
      <alignment horizontal="center"/>
    </xf>
    <xf numFmtId="0" fontId="1" fillId="3" borderId="17" xfId="2" applyBorder="1" applyAlignment="1">
      <alignment horizontal="center"/>
    </xf>
    <xf numFmtId="9" fontId="1" fillId="3" borderId="1" xfId="2" applyNumberFormat="1" applyBorder="1"/>
    <xf numFmtId="0" fontId="1" fillId="2" borderId="6" xfId="1" applyBorder="1" applyAlignment="1">
      <alignment horizontal="center"/>
    </xf>
    <xf numFmtId="0" fontId="1" fillId="2" borderId="7" xfId="1" applyBorder="1" applyAlignment="1">
      <alignment horizontal="center"/>
    </xf>
    <xf numFmtId="0" fontId="1" fillId="2" borderId="8" xfId="1" applyBorder="1" applyAlignment="1">
      <alignment horizontal="center"/>
    </xf>
    <xf numFmtId="9" fontId="1" fillId="2" borderId="1" xfId="1" applyNumberFormat="1" applyBorder="1"/>
    <xf numFmtId="9" fontId="0" fillId="0" borderId="1" xfId="0" applyNumberFormat="1" applyBorder="1" applyAlignment="1">
      <alignment horizontal="center"/>
    </xf>
    <xf numFmtId="0" fontId="1" fillId="2" borderId="11" xfId="1" applyBorder="1" applyAlignment="1">
      <alignment horizontal="center"/>
    </xf>
    <xf numFmtId="9" fontId="1" fillId="2" borderId="10" xfId="1" applyNumberFormat="1" applyBorder="1"/>
    <xf numFmtId="0" fontId="1" fillId="2" borderId="1" xfId="1" applyBorder="1" applyAlignment="1">
      <alignment horizontal="center"/>
    </xf>
    <xf numFmtId="0" fontId="1" fillId="3" borderId="1" xfId="2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/>
    <xf numFmtId="9" fontId="2" fillId="0" borderId="2" xfId="0" applyNumberFormat="1" applyFont="1" applyBorder="1" applyAlignment="1">
      <alignment horizontal="center"/>
    </xf>
    <xf numFmtId="0" fontId="2" fillId="2" borderId="25" xfId="1" applyFont="1" applyBorder="1" applyAlignment="1">
      <alignment horizontal="center"/>
    </xf>
    <xf numFmtId="0" fontId="2" fillId="2" borderId="27" xfId="1" applyFont="1" applyBorder="1" applyAlignment="1">
      <alignment horizontal="center"/>
    </xf>
    <xf numFmtId="0" fontId="2" fillId="2" borderId="28" xfId="1" applyFont="1" applyBorder="1" applyAlignment="1">
      <alignment horizontal="center"/>
    </xf>
    <xf numFmtId="0" fontId="2" fillId="7" borderId="27" xfId="1" applyFont="1" applyFill="1" applyBorder="1" applyAlignment="1">
      <alignment horizontal="center"/>
    </xf>
    <xf numFmtId="0" fontId="2" fillId="7" borderId="28" xfId="1" applyFont="1" applyFill="1" applyBorder="1" applyAlignment="1">
      <alignment horizontal="center"/>
    </xf>
    <xf numFmtId="0" fontId="2" fillId="7" borderId="25" xfId="1" applyFont="1" applyFill="1" applyBorder="1" applyAlignment="1">
      <alignment horizontal="center"/>
    </xf>
    <xf numFmtId="0" fontId="1" fillId="3" borderId="23" xfId="2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29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2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0" xfId="1" applyBorder="1" applyAlignment="1">
      <alignment horizontal="center"/>
    </xf>
    <xf numFmtId="0" fontId="1" fillId="3" borderId="40" xfId="2" applyBorder="1" applyAlignment="1">
      <alignment horizontal="center"/>
    </xf>
    <xf numFmtId="0" fontId="1" fillId="2" borderId="41" xfId="1" applyBorder="1" applyAlignment="1">
      <alignment horizontal="center"/>
    </xf>
    <xf numFmtId="0" fontId="1" fillId="2" borderId="42" xfId="1" applyBorder="1" applyAlignment="1">
      <alignment horizontal="center"/>
    </xf>
    <xf numFmtId="0" fontId="1" fillId="3" borderId="41" xfId="2" applyBorder="1" applyAlignment="1">
      <alignment horizontal="center"/>
    </xf>
    <xf numFmtId="0" fontId="1" fillId="3" borderId="42" xfId="2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0" borderId="34" xfId="0" applyFont="1" applyBorder="1"/>
    <xf numFmtId="0" fontId="2" fillId="0" borderId="39" xfId="0" applyFont="1" applyBorder="1"/>
    <xf numFmtId="0" fontId="1" fillId="3" borderId="43" xfId="2" applyBorder="1" applyAlignment="1">
      <alignment horizontal="center"/>
    </xf>
    <xf numFmtId="0" fontId="0" fillId="8" borderId="0" xfId="0" applyFill="1"/>
    <xf numFmtId="0" fontId="3" fillId="9" borderId="1" xfId="0" applyFont="1" applyFill="1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2" borderId="21" xfId="1" applyBorder="1" applyAlignment="1">
      <alignment horizontal="center"/>
    </xf>
    <xf numFmtId="0" fontId="1" fillId="2" borderId="14" xfId="1" applyBorder="1" applyAlignment="1">
      <alignment horizontal="center"/>
    </xf>
    <xf numFmtId="0" fontId="1" fillId="2" borderId="10" xfId="1" applyBorder="1" applyAlignment="1">
      <alignment horizontal="center"/>
    </xf>
    <xf numFmtId="0" fontId="1" fillId="3" borderId="21" xfId="2" applyBorder="1" applyAlignment="1">
      <alignment horizontal="center"/>
    </xf>
    <xf numFmtId="0" fontId="1" fillId="3" borderId="14" xfId="2" applyBorder="1" applyAlignment="1">
      <alignment horizontal="center"/>
    </xf>
    <xf numFmtId="0" fontId="1" fillId="3" borderId="10" xfId="2" applyBorder="1" applyAlignment="1">
      <alignment horizontal="center"/>
    </xf>
    <xf numFmtId="0" fontId="1" fillId="2" borderId="12" xfId="1" applyBorder="1" applyAlignment="1">
      <alignment horizontal="center"/>
    </xf>
    <xf numFmtId="0" fontId="1" fillId="2" borderId="13" xfId="1" applyBorder="1" applyAlignment="1">
      <alignment horizontal="center"/>
    </xf>
    <xf numFmtId="0" fontId="1" fillId="2" borderId="15" xfId="1" applyBorder="1" applyAlignment="1">
      <alignment horizontal="center"/>
    </xf>
    <xf numFmtId="0" fontId="1" fillId="3" borderId="18" xfId="2" applyBorder="1" applyAlignment="1">
      <alignment horizontal="center"/>
    </xf>
    <xf numFmtId="0" fontId="1" fillId="3" borderId="19" xfId="2" applyBorder="1" applyAlignment="1">
      <alignment horizontal="center"/>
    </xf>
    <xf numFmtId="0" fontId="1" fillId="3" borderId="20" xfId="2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9" xfId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3" borderId="3" xfId="2" applyBorder="1" applyAlignment="1">
      <alignment horizontal="center"/>
    </xf>
    <xf numFmtId="0" fontId="1" fillId="3" borderId="4" xfId="2" applyBorder="1" applyAlignment="1">
      <alignment horizontal="center"/>
    </xf>
    <xf numFmtId="0" fontId="1" fillId="3" borderId="5" xfId="2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" borderId="33" xfId="2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3">
    <cellStyle name="20% - Ênfase5" xfId="2" builtinId="46"/>
    <cellStyle name="40% - Ênfase2" xfId="1" builtinId="35"/>
    <cellStyle name="Normal" xfId="0" builtinId="0"/>
  </cellStyles>
  <dxfs count="349"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-0.24994659260841701"/>
        </patternFill>
      </fill>
    </dxf>
    <dxf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8" sqref="C48:D52"/>
    </sheetView>
  </sheetViews>
  <sheetFormatPr defaultRowHeight="14.4" x14ac:dyDescent="0.3"/>
  <cols>
    <col min="1" max="1" width="4" customWidth="1"/>
    <col min="2" max="2" width="17.109375" customWidth="1"/>
    <col min="3" max="3" width="16.88671875" bestFit="1" customWidth="1"/>
    <col min="4" max="4" width="16.88671875" customWidth="1"/>
    <col min="5" max="17" width="16.88671875" bestFit="1" customWidth="1"/>
  </cols>
  <sheetData>
    <row r="1" spans="1:17" x14ac:dyDescent="0.3">
      <c r="A1" s="32" t="s">
        <v>27</v>
      </c>
      <c r="B1" t="s">
        <v>44</v>
      </c>
      <c r="F1" s="45" t="s">
        <v>29</v>
      </c>
      <c r="G1" t="s">
        <v>48</v>
      </c>
    </row>
    <row r="2" spans="1:17" x14ac:dyDescent="0.3">
      <c r="A2" s="59" t="s">
        <v>28</v>
      </c>
      <c r="B2" t="s">
        <v>45</v>
      </c>
    </row>
    <row r="3" spans="1:17" x14ac:dyDescent="0.3">
      <c r="A3" s="53" t="s">
        <v>43</v>
      </c>
      <c r="B3" t="s">
        <v>46</v>
      </c>
    </row>
    <row r="4" spans="1:17" ht="15" thickBot="1" x14ac:dyDescent="0.35">
      <c r="A4" s="54" t="s">
        <v>42</v>
      </c>
      <c r="B4" t="s">
        <v>47</v>
      </c>
    </row>
    <row r="5" spans="1:17" ht="15" thickBot="1" x14ac:dyDescent="0.35">
      <c r="B5" s="74" t="s">
        <v>41</v>
      </c>
      <c r="C5" s="82" t="s">
        <v>0</v>
      </c>
      <c r="D5" s="83"/>
      <c r="E5" s="83"/>
      <c r="F5" s="83"/>
      <c r="G5" s="83"/>
      <c r="H5" s="83"/>
      <c r="I5" s="83"/>
      <c r="J5" s="83"/>
      <c r="K5" s="84"/>
      <c r="L5" s="85" t="s">
        <v>5</v>
      </c>
      <c r="M5" s="86"/>
      <c r="N5" s="86"/>
      <c r="O5" s="86"/>
      <c r="P5" s="86"/>
      <c r="Q5" s="87"/>
    </row>
    <row r="6" spans="1:17" ht="15" thickBot="1" x14ac:dyDescent="0.35">
      <c r="B6" s="75"/>
      <c r="C6" s="92" t="s">
        <v>1</v>
      </c>
      <c r="D6" s="90"/>
      <c r="E6" s="90"/>
      <c r="F6" s="91"/>
      <c r="G6" s="92" t="s">
        <v>2</v>
      </c>
      <c r="H6" s="90"/>
      <c r="I6" s="91"/>
      <c r="J6" s="92" t="s">
        <v>4</v>
      </c>
      <c r="K6" s="91"/>
      <c r="L6" s="93" t="s">
        <v>1</v>
      </c>
      <c r="M6" s="94"/>
      <c r="N6" s="95"/>
      <c r="O6" s="93" t="s">
        <v>2</v>
      </c>
      <c r="P6" s="95"/>
      <c r="Q6" s="3" t="s">
        <v>3</v>
      </c>
    </row>
    <row r="7" spans="1:17" ht="15" thickBot="1" x14ac:dyDescent="0.35">
      <c r="B7" s="21" t="s">
        <v>38</v>
      </c>
      <c r="C7" s="49" t="s">
        <v>6</v>
      </c>
      <c r="D7" s="47" t="s">
        <v>7</v>
      </c>
      <c r="E7" s="47" t="s">
        <v>8</v>
      </c>
      <c r="F7" s="50" t="s">
        <v>9</v>
      </c>
      <c r="G7" s="49" t="s">
        <v>10</v>
      </c>
      <c r="H7" s="47" t="s">
        <v>11</v>
      </c>
      <c r="I7" s="50" t="s">
        <v>12</v>
      </c>
      <c r="J7" s="49" t="s">
        <v>13</v>
      </c>
      <c r="K7" s="50" t="s">
        <v>31</v>
      </c>
      <c r="L7" s="51" t="s">
        <v>14</v>
      </c>
      <c r="M7" s="48" t="s">
        <v>15</v>
      </c>
      <c r="N7" s="52" t="s">
        <v>16</v>
      </c>
      <c r="O7" s="51" t="s">
        <v>18</v>
      </c>
      <c r="P7" s="52" t="s">
        <v>17</v>
      </c>
      <c r="Q7" s="57" t="s">
        <v>19</v>
      </c>
    </row>
    <row r="8" spans="1:17" x14ac:dyDescent="0.3">
      <c r="B8" s="55" t="s">
        <v>20</v>
      </c>
      <c r="C8" s="45" t="s">
        <v>29</v>
      </c>
      <c r="D8" s="45" t="s">
        <v>29</v>
      </c>
      <c r="E8" s="32" t="s">
        <v>27</v>
      </c>
      <c r="F8" s="45" t="s">
        <v>29</v>
      </c>
      <c r="G8" s="45" t="s">
        <v>29</v>
      </c>
      <c r="H8" s="32" t="s">
        <v>27</v>
      </c>
      <c r="I8" s="45" t="s">
        <v>29</v>
      </c>
      <c r="J8" s="45" t="s">
        <v>29</v>
      </c>
      <c r="K8" s="59" t="s">
        <v>28</v>
      </c>
      <c r="L8" s="53" t="s">
        <v>43</v>
      </c>
      <c r="M8" s="32" t="s">
        <v>27</v>
      </c>
      <c r="N8" s="45" t="s">
        <v>29</v>
      </c>
      <c r="O8" s="53" t="s">
        <v>43</v>
      </c>
      <c r="P8" s="59" t="s">
        <v>28</v>
      </c>
      <c r="Q8" s="32" t="s">
        <v>27</v>
      </c>
    </row>
    <row r="9" spans="1:17" x14ac:dyDescent="0.3">
      <c r="B9" s="55" t="s">
        <v>21</v>
      </c>
      <c r="C9" s="45" t="s">
        <v>29</v>
      </c>
      <c r="D9" s="45" t="s">
        <v>29</v>
      </c>
      <c r="E9" s="32" t="s">
        <v>27</v>
      </c>
      <c r="F9" s="59" t="s">
        <v>28</v>
      </c>
      <c r="G9" s="53" t="s">
        <v>43</v>
      </c>
      <c r="H9" s="45" t="s">
        <v>29</v>
      </c>
      <c r="I9" s="45" t="s">
        <v>29</v>
      </c>
      <c r="J9" s="45" t="s">
        <v>29</v>
      </c>
      <c r="K9" s="45" t="s">
        <v>29</v>
      </c>
      <c r="L9" s="53" t="s">
        <v>43</v>
      </c>
      <c r="M9" s="32" t="s">
        <v>27</v>
      </c>
      <c r="N9" s="59" t="s">
        <v>28</v>
      </c>
      <c r="O9" s="45" t="s">
        <v>29</v>
      </c>
      <c r="P9" s="59" t="s">
        <v>28</v>
      </c>
      <c r="Q9" s="45" t="s">
        <v>29</v>
      </c>
    </row>
    <row r="10" spans="1:17" x14ac:dyDescent="0.3">
      <c r="B10" s="55" t="s">
        <v>33</v>
      </c>
      <c r="C10" s="45" t="s">
        <v>29</v>
      </c>
      <c r="D10" s="45" t="s">
        <v>29</v>
      </c>
      <c r="E10" s="32" t="s">
        <v>27</v>
      </c>
      <c r="F10" s="45" t="s">
        <v>29</v>
      </c>
      <c r="G10" s="45" t="s">
        <v>29</v>
      </c>
      <c r="H10" s="45" t="s">
        <v>29</v>
      </c>
      <c r="I10" s="59" t="s">
        <v>28</v>
      </c>
      <c r="J10" s="45" t="s">
        <v>29</v>
      </c>
      <c r="K10" s="59" t="s">
        <v>28</v>
      </c>
      <c r="L10" s="53" t="s">
        <v>43</v>
      </c>
      <c r="M10" s="45" t="s">
        <v>29</v>
      </c>
      <c r="N10" s="59" t="s">
        <v>28</v>
      </c>
      <c r="O10" s="53" t="s">
        <v>43</v>
      </c>
      <c r="P10" s="45" t="s">
        <v>29</v>
      </c>
      <c r="Q10" s="32" t="s">
        <v>27</v>
      </c>
    </row>
    <row r="11" spans="1:17" x14ac:dyDescent="0.3">
      <c r="B11" s="55" t="s">
        <v>22</v>
      </c>
      <c r="C11" s="32" t="s">
        <v>27</v>
      </c>
      <c r="D11" s="59" t="s">
        <v>28</v>
      </c>
      <c r="E11" s="32" t="s">
        <v>27</v>
      </c>
      <c r="F11" s="45" t="s">
        <v>29</v>
      </c>
      <c r="G11" s="45" t="s">
        <v>29</v>
      </c>
      <c r="H11" s="45" t="s">
        <v>29</v>
      </c>
      <c r="I11" s="59" t="s">
        <v>28</v>
      </c>
      <c r="J11" s="32" t="s">
        <v>27</v>
      </c>
      <c r="K11" s="59" t="s">
        <v>28</v>
      </c>
      <c r="L11" s="53" t="s">
        <v>43</v>
      </c>
      <c r="M11" s="45" t="s">
        <v>29</v>
      </c>
      <c r="N11" s="59" t="s">
        <v>28</v>
      </c>
      <c r="O11" s="53" t="s">
        <v>43</v>
      </c>
      <c r="P11" s="59" t="s">
        <v>28</v>
      </c>
      <c r="Q11" s="45" t="s">
        <v>29</v>
      </c>
    </row>
    <row r="12" spans="1:17" x14ac:dyDescent="0.3">
      <c r="B12" s="55" t="s">
        <v>23</v>
      </c>
      <c r="C12" s="32" t="s">
        <v>27</v>
      </c>
      <c r="D12" s="59" t="s">
        <v>28</v>
      </c>
      <c r="E12" s="32" t="s">
        <v>27</v>
      </c>
      <c r="F12" s="32" t="s">
        <v>27</v>
      </c>
      <c r="G12" s="54" t="s">
        <v>42</v>
      </c>
      <c r="H12" s="32" t="s">
        <v>27</v>
      </c>
      <c r="I12" s="59" t="s">
        <v>28</v>
      </c>
      <c r="J12" s="45" t="s">
        <v>29</v>
      </c>
      <c r="K12" s="45" t="s">
        <v>29</v>
      </c>
      <c r="L12" s="53" t="s">
        <v>43</v>
      </c>
      <c r="M12" s="45" t="s">
        <v>29</v>
      </c>
      <c r="N12" s="45" t="s">
        <v>29</v>
      </c>
      <c r="O12" s="53" t="s">
        <v>43</v>
      </c>
      <c r="P12" s="59" t="s">
        <v>28</v>
      </c>
      <c r="Q12" s="32" t="s">
        <v>27</v>
      </c>
    </row>
    <row r="13" spans="1:17" x14ac:dyDescent="0.3">
      <c r="B13" s="55" t="s">
        <v>24</v>
      </c>
      <c r="C13" s="45" t="s">
        <v>29</v>
      </c>
      <c r="D13" s="45" t="s">
        <v>29</v>
      </c>
      <c r="E13" s="32" t="s">
        <v>27</v>
      </c>
      <c r="F13" s="45" t="s">
        <v>29</v>
      </c>
      <c r="G13" s="54" t="s">
        <v>42</v>
      </c>
      <c r="H13" s="32" t="s">
        <v>27</v>
      </c>
      <c r="I13" s="59" t="s">
        <v>28</v>
      </c>
      <c r="J13" s="45" t="s">
        <v>29</v>
      </c>
      <c r="K13" s="45" t="s">
        <v>29</v>
      </c>
      <c r="L13" s="53" t="s">
        <v>43</v>
      </c>
      <c r="M13" s="45" t="s">
        <v>29</v>
      </c>
      <c r="N13" s="45" t="s">
        <v>29</v>
      </c>
      <c r="O13" s="59" t="s">
        <v>28</v>
      </c>
      <c r="P13" s="45" t="s">
        <v>29</v>
      </c>
      <c r="Q13" s="45" t="s">
        <v>29</v>
      </c>
    </row>
    <row r="14" spans="1:17" x14ac:dyDescent="0.3">
      <c r="B14" s="55" t="s">
        <v>25</v>
      </c>
      <c r="C14" s="32" t="s">
        <v>27</v>
      </c>
      <c r="D14" s="45" t="s">
        <v>29</v>
      </c>
      <c r="E14" s="32" t="s">
        <v>27</v>
      </c>
      <c r="F14" s="45" t="s">
        <v>29</v>
      </c>
      <c r="G14" s="45" t="s">
        <v>29</v>
      </c>
      <c r="H14" s="45" t="s">
        <v>29</v>
      </c>
      <c r="I14" s="59" t="s">
        <v>28</v>
      </c>
      <c r="J14" s="45" t="s">
        <v>29</v>
      </c>
      <c r="K14" s="59" t="s">
        <v>28</v>
      </c>
      <c r="L14" s="53" t="s">
        <v>43</v>
      </c>
      <c r="M14" s="45" t="s">
        <v>29</v>
      </c>
      <c r="N14" s="59" t="s">
        <v>28</v>
      </c>
      <c r="O14" s="53" t="s">
        <v>43</v>
      </c>
      <c r="P14" s="59" t="s">
        <v>28</v>
      </c>
      <c r="Q14" s="45" t="s">
        <v>29</v>
      </c>
    </row>
    <row r="15" spans="1:17" ht="15" thickBot="1" x14ac:dyDescent="0.35">
      <c r="B15" s="56" t="s">
        <v>26</v>
      </c>
      <c r="C15" s="45" t="s">
        <v>29</v>
      </c>
      <c r="D15" s="45" t="s">
        <v>29</v>
      </c>
      <c r="E15" s="32" t="s">
        <v>27</v>
      </c>
      <c r="F15" s="45" t="s">
        <v>29</v>
      </c>
      <c r="G15" s="45" t="s">
        <v>29</v>
      </c>
      <c r="H15" s="45" t="s">
        <v>29</v>
      </c>
      <c r="I15" s="45" t="s">
        <v>29</v>
      </c>
      <c r="J15" s="45" t="s">
        <v>29</v>
      </c>
      <c r="K15" s="59" t="s">
        <v>28</v>
      </c>
      <c r="L15" s="53" t="s">
        <v>43</v>
      </c>
      <c r="M15" s="45" t="s">
        <v>29</v>
      </c>
      <c r="N15" s="45" t="s">
        <v>29</v>
      </c>
      <c r="O15" s="59" t="s">
        <v>28</v>
      </c>
      <c r="P15" s="59" t="s">
        <v>28</v>
      </c>
      <c r="Q15" s="45" t="s">
        <v>29</v>
      </c>
    </row>
    <row r="17" spans="2:17" x14ac:dyDescent="0.3">
      <c r="B17" s="32" t="s">
        <v>27</v>
      </c>
      <c r="C17" s="1">
        <f>COUNTIF(C8:C15,$B$17)</f>
        <v>3</v>
      </c>
      <c r="D17" s="1">
        <f t="shared" ref="D17:Q17" si="0">COUNTIF(D8:D15,$B$17)</f>
        <v>0</v>
      </c>
      <c r="E17" s="1">
        <f t="shared" si="0"/>
        <v>8</v>
      </c>
      <c r="F17" s="1">
        <f t="shared" si="0"/>
        <v>1</v>
      </c>
      <c r="G17" s="1">
        <f t="shared" si="0"/>
        <v>0</v>
      </c>
      <c r="H17" s="1">
        <f t="shared" si="0"/>
        <v>3</v>
      </c>
      <c r="I17" s="1">
        <f t="shared" si="0"/>
        <v>0</v>
      </c>
      <c r="J17" s="1">
        <f t="shared" si="0"/>
        <v>1</v>
      </c>
      <c r="K17" s="1">
        <f t="shared" si="0"/>
        <v>0</v>
      </c>
      <c r="L17" s="1">
        <f t="shared" si="0"/>
        <v>0</v>
      </c>
      <c r="M17" s="1">
        <f t="shared" si="0"/>
        <v>2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3</v>
      </c>
    </row>
    <row r="18" spans="2:17" x14ac:dyDescent="0.3">
      <c r="B18" s="59" t="s">
        <v>28</v>
      </c>
      <c r="C18" s="1">
        <f>COUNTIF(C8:C15,$B$18)</f>
        <v>0</v>
      </c>
      <c r="D18" s="1">
        <f t="shared" ref="D18:Q18" si="1">COUNTIF(D8:D15,$B$18)</f>
        <v>2</v>
      </c>
      <c r="E18" s="1">
        <f t="shared" si="1"/>
        <v>0</v>
      </c>
      <c r="F18" s="1">
        <f t="shared" si="1"/>
        <v>1</v>
      </c>
      <c r="G18" s="1">
        <f t="shared" si="1"/>
        <v>0</v>
      </c>
      <c r="H18" s="1">
        <f t="shared" si="1"/>
        <v>0</v>
      </c>
      <c r="I18" s="1">
        <f t="shared" si="1"/>
        <v>5</v>
      </c>
      <c r="J18" s="1">
        <f t="shared" si="1"/>
        <v>0</v>
      </c>
      <c r="K18" s="1">
        <f t="shared" si="1"/>
        <v>5</v>
      </c>
      <c r="L18" s="1">
        <f t="shared" si="1"/>
        <v>0</v>
      </c>
      <c r="M18" s="1">
        <f t="shared" si="1"/>
        <v>0</v>
      </c>
      <c r="N18" s="1">
        <f t="shared" si="1"/>
        <v>4</v>
      </c>
      <c r="O18" s="1">
        <f t="shared" si="1"/>
        <v>2</v>
      </c>
      <c r="P18" s="1">
        <f t="shared" si="1"/>
        <v>6</v>
      </c>
      <c r="Q18" s="1">
        <f t="shared" si="1"/>
        <v>0</v>
      </c>
    </row>
    <row r="19" spans="2:17" x14ac:dyDescent="0.3">
      <c r="B19" s="53" t="s">
        <v>43</v>
      </c>
      <c r="C19" s="1">
        <f>COUNTIF(C8:C15,$B$19)</f>
        <v>0</v>
      </c>
      <c r="D19" s="1">
        <f t="shared" ref="D19:Q19" si="2">COUNTIF(D8:D15,$B$19)</f>
        <v>0</v>
      </c>
      <c r="E19" s="1">
        <f t="shared" si="2"/>
        <v>0</v>
      </c>
      <c r="F19" s="1">
        <f t="shared" si="2"/>
        <v>0</v>
      </c>
      <c r="G19" s="1">
        <f t="shared" si="2"/>
        <v>1</v>
      </c>
      <c r="H19" s="1">
        <f t="shared" si="2"/>
        <v>0</v>
      </c>
      <c r="I19" s="1">
        <f t="shared" si="2"/>
        <v>0</v>
      </c>
      <c r="J19" s="1">
        <f t="shared" si="2"/>
        <v>0</v>
      </c>
      <c r="K19" s="1">
        <f t="shared" si="2"/>
        <v>0</v>
      </c>
      <c r="L19" s="1">
        <f t="shared" si="2"/>
        <v>8</v>
      </c>
      <c r="M19" s="1">
        <f t="shared" si="2"/>
        <v>0</v>
      </c>
      <c r="N19" s="1">
        <f t="shared" si="2"/>
        <v>0</v>
      </c>
      <c r="O19" s="1">
        <f t="shared" si="2"/>
        <v>5</v>
      </c>
      <c r="P19" s="1">
        <f t="shared" si="2"/>
        <v>0</v>
      </c>
      <c r="Q19" s="1">
        <f t="shared" si="2"/>
        <v>0</v>
      </c>
    </row>
    <row r="20" spans="2:17" x14ac:dyDescent="0.3">
      <c r="B20" s="45" t="s">
        <v>29</v>
      </c>
      <c r="C20" s="1">
        <f>COUNTIF(C8:C15,$B$20)</f>
        <v>5</v>
      </c>
      <c r="D20" s="1">
        <f t="shared" ref="D20:Q20" si="3">COUNTIF(D8:D15,$B$20)</f>
        <v>6</v>
      </c>
      <c r="E20" s="1">
        <f t="shared" si="3"/>
        <v>0</v>
      </c>
      <c r="F20" s="1">
        <f t="shared" si="3"/>
        <v>6</v>
      </c>
      <c r="G20" s="1">
        <f t="shared" si="3"/>
        <v>5</v>
      </c>
      <c r="H20" s="1">
        <f t="shared" si="3"/>
        <v>5</v>
      </c>
      <c r="I20" s="1">
        <f t="shared" si="3"/>
        <v>3</v>
      </c>
      <c r="J20" s="1">
        <f t="shared" si="3"/>
        <v>7</v>
      </c>
      <c r="K20" s="1">
        <f t="shared" si="3"/>
        <v>3</v>
      </c>
      <c r="L20" s="1">
        <f t="shared" si="3"/>
        <v>0</v>
      </c>
      <c r="M20" s="1">
        <f t="shared" si="3"/>
        <v>6</v>
      </c>
      <c r="N20" s="1">
        <f t="shared" si="3"/>
        <v>4</v>
      </c>
      <c r="O20" s="1">
        <f t="shared" si="3"/>
        <v>1</v>
      </c>
      <c r="P20" s="1">
        <f t="shared" si="3"/>
        <v>2</v>
      </c>
      <c r="Q20" s="1">
        <f t="shared" si="3"/>
        <v>5</v>
      </c>
    </row>
    <row r="21" spans="2:17" x14ac:dyDescent="0.3">
      <c r="B21" s="54" t="s">
        <v>42</v>
      </c>
      <c r="C21" s="1">
        <f t="shared" ref="C21:Q21" si="4">COUNTIF(C8:C15,$B$21)</f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2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">
        <f t="shared" si="4"/>
        <v>0</v>
      </c>
      <c r="M21" s="1">
        <f t="shared" si="4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</row>
    <row r="22" spans="2:17" x14ac:dyDescent="0.3">
      <c r="B22" s="18" t="s">
        <v>32</v>
      </c>
      <c r="C22" s="1">
        <f t="shared" ref="C22:Q22" si="5">COUNTA(C8:C15)</f>
        <v>8</v>
      </c>
      <c r="D22" s="1">
        <f t="shared" si="5"/>
        <v>8</v>
      </c>
      <c r="E22" s="1">
        <f t="shared" si="5"/>
        <v>8</v>
      </c>
      <c r="F22" s="1">
        <f t="shared" si="5"/>
        <v>8</v>
      </c>
      <c r="G22" s="1">
        <f t="shared" si="5"/>
        <v>8</v>
      </c>
      <c r="H22" s="1">
        <f t="shared" si="5"/>
        <v>8</v>
      </c>
      <c r="I22" s="1">
        <f t="shared" si="5"/>
        <v>8</v>
      </c>
      <c r="J22" s="1">
        <f t="shared" si="5"/>
        <v>8</v>
      </c>
      <c r="K22" s="1">
        <f t="shared" si="5"/>
        <v>8</v>
      </c>
      <c r="L22" s="1">
        <f t="shared" si="5"/>
        <v>8</v>
      </c>
      <c r="M22" s="1">
        <f t="shared" si="5"/>
        <v>8</v>
      </c>
      <c r="N22" s="1">
        <f t="shared" si="5"/>
        <v>8</v>
      </c>
      <c r="O22" s="1">
        <f t="shared" si="5"/>
        <v>8</v>
      </c>
      <c r="P22" s="1">
        <f t="shared" si="5"/>
        <v>8</v>
      </c>
      <c r="Q22" s="1">
        <f t="shared" si="5"/>
        <v>8</v>
      </c>
    </row>
    <row r="23" spans="2:17" ht="15" thickBot="1" x14ac:dyDescent="0.35"/>
    <row r="24" spans="2:17" ht="15" thickBot="1" x14ac:dyDescent="0.35">
      <c r="C24" s="82" t="s">
        <v>0</v>
      </c>
      <c r="D24" s="83"/>
      <c r="E24" s="83"/>
      <c r="F24" s="83"/>
      <c r="G24" s="83"/>
      <c r="H24" s="83"/>
      <c r="I24" s="83"/>
      <c r="J24" s="83"/>
      <c r="K24" s="84"/>
      <c r="L24" s="85" t="s">
        <v>5</v>
      </c>
      <c r="M24" s="86"/>
      <c r="N24" s="86"/>
      <c r="O24" s="86"/>
      <c r="P24" s="86"/>
      <c r="Q24" s="87"/>
    </row>
    <row r="25" spans="2:17" x14ac:dyDescent="0.3">
      <c r="C25" s="88" t="s">
        <v>1</v>
      </c>
      <c r="D25" s="88"/>
      <c r="E25" s="88"/>
      <c r="F25" s="88"/>
      <c r="G25" s="89" t="s">
        <v>2</v>
      </c>
      <c r="H25" s="90"/>
      <c r="I25" s="91"/>
      <c r="J25" s="92" t="s">
        <v>4</v>
      </c>
      <c r="K25" s="91"/>
      <c r="L25" s="93" t="s">
        <v>1</v>
      </c>
      <c r="M25" s="94"/>
      <c r="N25" s="95"/>
      <c r="O25" s="93" t="s">
        <v>2</v>
      </c>
      <c r="P25" s="95"/>
      <c r="Q25" s="3" t="s">
        <v>3</v>
      </c>
    </row>
    <row r="26" spans="2:17" ht="15" thickBot="1" x14ac:dyDescent="0.35">
      <c r="C26" s="16" t="s">
        <v>6</v>
      </c>
      <c r="D26" s="16" t="s">
        <v>7</v>
      </c>
      <c r="E26" s="16" t="s">
        <v>8</v>
      </c>
      <c r="F26" s="16" t="s">
        <v>9</v>
      </c>
      <c r="G26" s="14" t="s">
        <v>10</v>
      </c>
      <c r="H26" s="10" t="s">
        <v>11</v>
      </c>
      <c r="I26" s="11" t="s">
        <v>12</v>
      </c>
      <c r="J26" s="9" t="s">
        <v>13</v>
      </c>
      <c r="K26" s="11" t="s">
        <v>31</v>
      </c>
      <c r="L26" s="4" t="s">
        <v>14</v>
      </c>
      <c r="M26" s="5" t="s">
        <v>15</v>
      </c>
      <c r="N26" s="6" t="s">
        <v>16</v>
      </c>
      <c r="O26" s="4" t="s">
        <v>18</v>
      </c>
      <c r="P26" s="6" t="s">
        <v>17</v>
      </c>
      <c r="Q26" s="7" t="s">
        <v>19</v>
      </c>
    </row>
    <row r="27" spans="2:17" x14ac:dyDescent="0.3">
      <c r="B27" s="32" t="s">
        <v>27</v>
      </c>
      <c r="C27" s="12">
        <f t="shared" ref="C27:Q27" si="6">C17/C22</f>
        <v>0.375</v>
      </c>
      <c r="D27" s="12">
        <f t="shared" si="6"/>
        <v>0</v>
      </c>
      <c r="E27" s="12">
        <f t="shared" si="6"/>
        <v>1</v>
      </c>
      <c r="F27" s="12">
        <f t="shared" si="6"/>
        <v>0.125</v>
      </c>
      <c r="G27" s="15">
        <f t="shared" si="6"/>
        <v>0</v>
      </c>
      <c r="H27" s="12">
        <f t="shared" si="6"/>
        <v>0.375</v>
      </c>
      <c r="I27" s="12">
        <f t="shared" si="6"/>
        <v>0</v>
      </c>
      <c r="J27" s="12">
        <f t="shared" si="6"/>
        <v>0.125</v>
      </c>
      <c r="K27" s="12">
        <f t="shared" si="6"/>
        <v>0</v>
      </c>
      <c r="L27" s="8">
        <f t="shared" si="6"/>
        <v>0</v>
      </c>
      <c r="M27" s="8">
        <f t="shared" si="6"/>
        <v>0.25</v>
      </c>
      <c r="N27" s="8">
        <f t="shared" si="6"/>
        <v>0</v>
      </c>
      <c r="O27" s="8">
        <f t="shared" si="6"/>
        <v>0</v>
      </c>
      <c r="P27" s="8">
        <f t="shared" si="6"/>
        <v>0</v>
      </c>
      <c r="Q27" s="8">
        <f t="shared" si="6"/>
        <v>0.375</v>
      </c>
    </row>
    <row r="28" spans="2:17" x14ac:dyDescent="0.3">
      <c r="B28" s="59" t="s">
        <v>28</v>
      </c>
      <c r="C28" s="12">
        <f t="shared" ref="C28:Q28" si="7">C18/C22</f>
        <v>0</v>
      </c>
      <c r="D28" s="12">
        <f t="shared" si="7"/>
        <v>0.25</v>
      </c>
      <c r="E28" s="12">
        <f t="shared" si="7"/>
        <v>0</v>
      </c>
      <c r="F28" s="12">
        <f t="shared" si="7"/>
        <v>0.125</v>
      </c>
      <c r="G28" s="15">
        <f t="shared" si="7"/>
        <v>0</v>
      </c>
      <c r="H28" s="12">
        <f t="shared" si="7"/>
        <v>0</v>
      </c>
      <c r="I28" s="12">
        <f t="shared" si="7"/>
        <v>0.625</v>
      </c>
      <c r="J28" s="12">
        <f t="shared" si="7"/>
        <v>0</v>
      </c>
      <c r="K28" s="12">
        <f t="shared" si="7"/>
        <v>0.625</v>
      </c>
      <c r="L28" s="8">
        <f t="shared" si="7"/>
        <v>0</v>
      </c>
      <c r="M28" s="8">
        <f t="shared" si="7"/>
        <v>0</v>
      </c>
      <c r="N28" s="8">
        <f t="shared" si="7"/>
        <v>0.5</v>
      </c>
      <c r="O28" s="8">
        <f t="shared" si="7"/>
        <v>0.25</v>
      </c>
      <c r="P28" s="8">
        <f t="shared" si="7"/>
        <v>0.75</v>
      </c>
      <c r="Q28" s="8">
        <f t="shared" si="7"/>
        <v>0</v>
      </c>
    </row>
    <row r="29" spans="2:17" x14ac:dyDescent="0.3">
      <c r="B29" s="53" t="s">
        <v>43</v>
      </c>
      <c r="C29" s="12">
        <f t="shared" ref="C29:Q29" si="8">C19/C22</f>
        <v>0</v>
      </c>
      <c r="D29" s="12">
        <f t="shared" si="8"/>
        <v>0</v>
      </c>
      <c r="E29" s="12">
        <f t="shared" si="8"/>
        <v>0</v>
      </c>
      <c r="F29" s="12">
        <f t="shared" si="8"/>
        <v>0</v>
      </c>
      <c r="G29" s="15">
        <f t="shared" si="8"/>
        <v>0.125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8">
        <f t="shared" si="8"/>
        <v>1</v>
      </c>
      <c r="M29" s="8">
        <f t="shared" si="8"/>
        <v>0</v>
      </c>
      <c r="N29" s="8">
        <f t="shared" si="8"/>
        <v>0</v>
      </c>
      <c r="O29" s="8">
        <f t="shared" si="8"/>
        <v>0.625</v>
      </c>
      <c r="P29" s="8">
        <f t="shared" si="8"/>
        <v>0</v>
      </c>
      <c r="Q29" s="8">
        <f t="shared" si="8"/>
        <v>0</v>
      </c>
    </row>
    <row r="30" spans="2:17" x14ac:dyDescent="0.3">
      <c r="B30" s="45" t="s">
        <v>29</v>
      </c>
      <c r="C30" s="12">
        <f t="shared" ref="C30:Q30" si="9">C20/C22</f>
        <v>0.625</v>
      </c>
      <c r="D30" s="12">
        <f t="shared" si="9"/>
        <v>0.75</v>
      </c>
      <c r="E30" s="12">
        <f t="shared" si="9"/>
        <v>0</v>
      </c>
      <c r="F30" s="12">
        <f t="shared" si="9"/>
        <v>0.75</v>
      </c>
      <c r="G30" s="15">
        <f t="shared" si="9"/>
        <v>0.625</v>
      </c>
      <c r="H30" s="12">
        <f t="shared" si="9"/>
        <v>0.625</v>
      </c>
      <c r="I30" s="12">
        <f t="shared" si="9"/>
        <v>0.375</v>
      </c>
      <c r="J30" s="12">
        <f t="shared" si="9"/>
        <v>0.875</v>
      </c>
      <c r="K30" s="12">
        <f t="shared" si="9"/>
        <v>0.375</v>
      </c>
      <c r="L30" s="8">
        <f t="shared" si="9"/>
        <v>0</v>
      </c>
      <c r="M30" s="8">
        <f t="shared" si="9"/>
        <v>0.75</v>
      </c>
      <c r="N30" s="8">
        <f t="shared" si="9"/>
        <v>0.5</v>
      </c>
      <c r="O30" s="8">
        <f t="shared" si="9"/>
        <v>0.125</v>
      </c>
      <c r="P30" s="8">
        <f t="shared" si="9"/>
        <v>0.25</v>
      </c>
      <c r="Q30" s="8">
        <f t="shared" si="9"/>
        <v>0.625</v>
      </c>
    </row>
    <row r="31" spans="2:17" x14ac:dyDescent="0.3">
      <c r="B31" s="54" t="s">
        <v>42</v>
      </c>
      <c r="C31" s="12">
        <f t="shared" ref="C31:Q31" si="10">C21/C22</f>
        <v>0</v>
      </c>
      <c r="D31" s="12">
        <f t="shared" si="10"/>
        <v>0</v>
      </c>
      <c r="E31" s="12">
        <f t="shared" si="10"/>
        <v>0</v>
      </c>
      <c r="F31" s="12">
        <f t="shared" si="10"/>
        <v>0</v>
      </c>
      <c r="G31" s="15">
        <f t="shared" si="10"/>
        <v>0.25</v>
      </c>
      <c r="H31" s="12">
        <f t="shared" si="10"/>
        <v>0</v>
      </c>
      <c r="I31" s="12">
        <f t="shared" si="10"/>
        <v>0</v>
      </c>
      <c r="J31" s="12">
        <f t="shared" si="10"/>
        <v>0</v>
      </c>
      <c r="K31" s="12">
        <f t="shared" si="10"/>
        <v>0</v>
      </c>
      <c r="L31" s="8">
        <f t="shared" si="10"/>
        <v>0</v>
      </c>
      <c r="M31" s="8">
        <f t="shared" si="10"/>
        <v>0</v>
      </c>
      <c r="N31" s="8">
        <f t="shared" si="10"/>
        <v>0</v>
      </c>
      <c r="O31" s="8">
        <f t="shared" si="10"/>
        <v>0</v>
      </c>
      <c r="P31" s="8">
        <f t="shared" si="10"/>
        <v>0</v>
      </c>
      <c r="Q31" s="8">
        <f t="shared" si="10"/>
        <v>0</v>
      </c>
    </row>
    <row r="33" spans="2:8" x14ac:dyDescent="0.3">
      <c r="C33" s="76" t="s">
        <v>0</v>
      </c>
      <c r="D33" s="77"/>
      <c r="E33" s="78"/>
      <c r="F33" s="79" t="s">
        <v>5</v>
      </c>
      <c r="G33" s="80"/>
      <c r="H33" s="81"/>
    </row>
    <row r="34" spans="2:8" x14ac:dyDescent="0.3">
      <c r="C34" s="16" t="s">
        <v>1</v>
      </c>
      <c r="D34" s="16" t="s">
        <v>2</v>
      </c>
      <c r="E34" s="16" t="s">
        <v>4</v>
      </c>
      <c r="F34" s="17" t="s">
        <v>1</v>
      </c>
      <c r="G34" s="17" t="s">
        <v>2</v>
      </c>
      <c r="H34" s="17" t="s">
        <v>3</v>
      </c>
    </row>
    <row r="35" spans="2:8" x14ac:dyDescent="0.3">
      <c r="B35" s="32" t="s">
        <v>27</v>
      </c>
      <c r="C35" s="13">
        <f>AVERAGE(C27:F27)</f>
        <v>0.375</v>
      </c>
      <c r="D35" s="13">
        <f>AVERAGE(G27:I27)</f>
        <v>0.125</v>
      </c>
      <c r="E35" s="13">
        <f>AVERAGE(J27:K27)</f>
        <v>6.25E-2</v>
      </c>
      <c r="F35" s="13">
        <f>AVERAGE(L27:N27)</f>
        <v>8.3333333333333329E-2</v>
      </c>
      <c r="G35" s="13">
        <f>AVERAGE(O27:P27)</f>
        <v>0</v>
      </c>
      <c r="H35" s="13">
        <f>AVERAGE(Q27)</f>
        <v>0.375</v>
      </c>
    </row>
    <row r="36" spans="2:8" x14ac:dyDescent="0.3">
      <c r="B36" s="59" t="s">
        <v>28</v>
      </c>
      <c r="C36" s="13">
        <f t="shared" ref="C36:C37" si="11">AVERAGE(C28:F28)</f>
        <v>9.375E-2</v>
      </c>
      <c r="D36" s="13">
        <f t="shared" ref="D36:D37" si="12">AVERAGE(G28:I28)</f>
        <v>0.20833333333333334</v>
      </c>
      <c r="E36" s="13">
        <f t="shared" ref="E36:E37" si="13">AVERAGE(J28:K28)</f>
        <v>0.3125</v>
      </c>
      <c r="F36" s="13">
        <f t="shared" ref="F36:F37" si="14">AVERAGE(L28:N28)</f>
        <v>0.16666666666666666</v>
      </c>
      <c r="G36" s="13">
        <f t="shared" ref="G36:G37" si="15">AVERAGE(O28:P28)</f>
        <v>0.5</v>
      </c>
      <c r="H36" s="13">
        <f t="shared" ref="H36:H37" si="16">AVERAGE(Q28)</f>
        <v>0</v>
      </c>
    </row>
    <row r="37" spans="2:8" x14ac:dyDescent="0.3">
      <c r="B37" s="53" t="s">
        <v>43</v>
      </c>
      <c r="C37" s="13">
        <f t="shared" si="11"/>
        <v>0</v>
      </c>
      <c r="D37" s="13">
        <f t="shared" si="12"/>
        <v>4.1666666666666664E-2</v>
      </c>
      <c r="E37" s="13">
        <f t="shared" si="13"/>
        <v>0</v>
      </c>
      <c r="F37" s="13">
        <f t="shared" si="14"/>
        <v>0.33333333333333331</v>
      </c>
      <c r="G37" s="13">
        <f t="shared" si="15"/>
        <v>0.3125</v>
      </c>
      <c r="H37" s="13">
        <f t="shared" si="16"/>
        <v>0</v>
      </c>
    </row>
    <row r="38" spans="2:8" x14ac:dyDescent="0.3">
      <c r="B38" s="45" t="s">
        <v>29</v>
      </c>
      <c r="C38" s="13">
        <f t="shared" ref="C38" si="17">AVERAGE(C30:F30)</f>
        <v>0.53125</v>
      </c>
      <c r="D38" s="13">
        <f t="shared" ref="D38" si="18">AVERAGE(G30:I30)</f>
        <v>0.54166666666666663</v>
      </c>
      <c r="E38" s="13">
        <f t="shared" ref="E38" si="19">AVERAGE(J30:K30)</f>
        <v>0.625</v>
      </c>
      <c r="F38" s="13">
        <f t="shared" ref="F38" si="20">AVERAGE(L30:N30)</f>
        <v>0.41666666666666669</v>
      </c>
      <c r="G38" s="13">
        <f t="shared" ref="G38" si="21">AVERAGE(O30:P30)</f>
        <v>0.1875</v>
      </c>
      <c r="H38" s="13">
        <f t="shared" ref="H38" si="22">AVERAGE(Q30)</f>
        <v>0.625</v>
      </c>
    </row>
    <row r="39" spans="2:8" x14ac:dyDescent="0.3">
      <c r="B39" s="54" t="s">
        <v>42</v>
      </c>
      <c r="C39" s="13">
        <f t="shared" ref="C39" si="23">AVERAGE(C31:F31)</f>
        <v>0</v>
      </c>
      <c r="D39" s="13">
        <f t="shared" ref="D39" si="24">AVERAGE(G31:I31)</f>
        <v>8.3333333333333329E-2</v>
      </c>
      <c r="E39" s="13">
        <f t="shared" ref="E39" si="25">AVERAGE(J31:K31)</f>
        <v>0</v>
      </c>
      <c r="F39" s="13">
        <f t="shared" ref="F39" si="26">AVERAGE(L31:N31)</f>
        <v>0</v>
      </c>
      <c r="G39" s="13">
        <f t="shared" ref="G39" si="27">AVERAGE(O31:P31)</f>
        <v>0</v>
      </c>
      <c r="H39" s="13">
        <f t="shared" ref="H39" si="28">AVERAGE(Q31)</f>
        <v>0</v>
      </c>
    </row>
    <row r="41" spans="2:8" x14ac:dyDescent="0.3">
      <c r="C41" s="76" t="s">
        <v>0</v>
      </c>
      <c r="D41" s="77"/>
      <c r="E41" s="78"/>
      <c r="F41" s="79" t="s">
        <v>5</v>
      </c>
      <c r="G41" s="80"/>
      <c r="H41" s="81"/>
    </row>
    <row r="42" spans="2:8" x14ac:dyDescent="0.3">
      <c r="C42" s="45" t="s">
        <v>1</v>
      </c>
      <c r="D42" s="45" t="s">
        <v>2</v>
      </c>
      <c r="E42" s="45" t="s">
        <v>4</v>
      </c>
      <c r="F42" s="17" t="s">
        <v>1</v>
      </c>
      <c r="G42" s="17" t="s">
        <v>2</v>
      </c>
      <c r="H42" s="17" t="s">
        <v>3</v>
      </c>
    </row>
    <row r="43" spans="2:8" x14ac:dyDescent="0.3">
      <c r="B43" s="32" t="s">
        <v>27</v>
      </c>
      <c r="C43" s="13">
        <f>SUM(C35,C39)</f>
        <v>0.375</v>
      </c>
      <c r="D43" s="13">
        <f t="shared" ref="D43:H43" si="29">SUM(D35,D39)</f>
        <v>0.20833333333333331</v>
      </c>
      <c r="E43" s="13">
        <f t="shared" si="29"/>
        <v>6.25E-2</v>
      </c>
      <c r="F43" s="13">
        <f t="shared" si="29"/>
        <v>8.3333333333333329E-2</v>
      </c>
      <c r="G43" s="13">
        <f t="shared" si="29"/>
        <v>0</v>
      </c>
      <c r="H43" s="13">
        <f t="shared" si="29"/>
        <v>0.375</v>
      </c>
    </row>
    <row r="44" spans="2:8" x14ac:dyDescent="0.3">
      <c r="B44" s="45" t="s">
        <v>29</v>
      </c>
      <c r="C44" s="13">
        <f>C38</f>
        <v>0.53125</v>
      </c>
      <c r="D44" s="13">
        <f t="shared" ref="D44:H44" si="30">D38</f>
        <v>0.54166666666666663</v>
      </c>
      <c r="E44" s="13">
        <f t="shared" si="30"/>
        <v>0.625</v>
      </c>
      <c r="F44" s="13">
        <f t="shared" si="30"/>
        <v>0.41666666666666669</v>
      </c>
      <c r="G44" s="13">
        <f t="shared" si="30"/>
        <v>0.1875</v>
      </c>
      <c r="H44" s="13">
        <f t="shared" si="30"/>
        <v>0.625</v>
      </c>
    </row>
    <row r="45" spans="2:8" x14ac:dyDescent="0.3">
      <c r="B45" s="59" t="s">
        <v>28</v>
      </c>
      <c r="C45" s="13">
        <f>SUM(C36:C37)</f>
        <v>9.375E-2</v>
      </c>
      <c r="D45" s="13">
        <f t="shared" ref="D45:H45" si="31">SUM(D36:D37)</f>
        <v>0.25</v>
      </c>
      <c r="E45" s="13">
        <f t="shared" si="31"/>
        <v>0.3125</v>
      </c>
      <c r="F45" s="13">
        <f t="shared" si="31"/>
        <v>0.5</v>
      </c>
      <c r="G45" s="13">
        <f t="shared" si="31"/>
        <v>0.8125</v>
      </c>
      <c r="H45" s="13">
        <f t="shared" si="31"/>
        <v>0</v>
      </c>
    </row>
    <row r="48" spans="2:8" x14ac:dyDescent="0.3">
      <c r="C48" s="60" t="s">
        <v>29</v>
      </c>
      <c r="D48" s="1" t="s">
        <v>48</v>
      </c>
    </row>
    <row r="49" spans="3:4" x14ac:dyDescent="0.3">
      <c r="C49" s="32" t="s">
        <v>27</v>
      </c>
      <c r="D49" s="1" t="s">
        <v>44</v>
      </c>
    </row>
    <row r="50" spans="3:4" x14ac:dyDescent="0.3">
      <c r="C50" s="59" t="s">
        <v>28</v>
      </c>
      <c r="D50" s="1" t="s">
        <v>45</v>
      </c>
    </row>
    <row r="51" spans="3:4" x14ac:dyDescent="0.3">
      <c r="C51" s="53" t="s">
        <v>43</v>
      </c>
      <c r="D51" s="1" t="s">
        <v>46</v>
      </c>
    </row>
    <row r="52" spans="3:4" x14ac:dyDescent="0.3">
      <c r="C52" s="54" t="s">
        <v>42</v>
      </c>
      <c r="D52" s="1" t="s">
        <v>47</v>
      </c>
    </row>
    <row r="1048576" spans="7:7" x14ac:dyDescent="0.3">
      <c r="G1048576" s="2"/>
    </row>
  </sheetData>
  <autoFilter ref="A7:Q15"/>
  <mergeCells count="19">
    <mergeCell ref="C41:E41"/>
    <mergeCell ref="F41:H41"/>
    <mergeCell ref="J6:K6"/>
    <mergeCell ref="L6:N6"/>
    <mergeCell ref="O6:P6"/>
    <mergeCell ref="B5:B6"/>
    <mergeCell ref="C33:E33"/>
    <mergeCell ref="F33:H33"/>
    <mergeCell ref="C24:K24"/>
    <mergeCell ref="L24:Q24"/>
    <mergeCell ref="C25:F25"/>
    <mergeCell ref="G25:I25"/>
    <mergeCell ref="J25:K25"/>
    <mergeCell ref="L25:N25"/>
    <mergeCell ref="O25:P25"/>
    <mergeCell ref="C5:K5"/>
    <mergeCell ref="L5:Q5"/>
    <mergeCell ref="C6:F6"/>
    <mergeCell ref="G6:I6"/>
  </mergeCells>
  <conditionalFormatting sqref="C35:H39">
    <cfRule type="cellIs" dxfId="348" priority="402" operator="greaterThan">
      <formula>0.5</formula>
    </cfRule>
  </conditionalFormatting>
  <conditionalFormatting sqref="B20">
    <cfRule type="cellIs" dxfId="347" priority="392" operator="equal">
      <formula>$B$21</formula>
    </cfRule>
    <cfRule type="cellIs" dxfId="346" priority="393" operator="equal">
      <formula>$B$20</formula>
    </cfRule>
    <cfRule type="cellIs" dxfId="345" priority="394" operator="equal">
      <formula>$A$3</formula>
    </cfRule>
    <cfRule type="cellIs" dxfId="344" priority="395" operator="equal">
      <formula>$A$2</formula>
    </cfRule>
    <cfRule type="cellIs" dxfId="343" priority="396" operator="equal">
      <formula>$A$1</formula>
    </cfRule>
  </conditionalFormatting>
  <conditionalFormatting sqref="F1">
    <cfRule type="cellIs" dxfId="342" priority="382" operator="equal">
      <formula>$B$21</formula>
    </cfRule>
    <cfRule type="cellIs" dxfId="341" priority="383" operator="equal">
      <formula>$B$20</formula>
    </cfRule>
    <cfRule type="cellIs" dxfId="340" priority="384" operator="equal">
      <formula>$A$3</formula>
    </cfRule>
    <cfRule type="cellIs" dxfId="339" priority="385" operator="equal">
      <formula>$A$2</formula>
    </cfRule>
    <cfRule type="cellIs" dxfId="338" priority="386" operator="equal">
      <formula>$A$1</formula>
    </cfRule>
  </conditionalFormatting>
  <conditionalFormatting sqref="C10">
    <cfRule type="cellIs" dxfId="337" priority="312" operator="equal">
      <formula>$B$21</formula>
    </cfRule>
    <cfRule type="cellIs" dxfId="336" priority="313" operator="equal">
      <formula>$B$20</formula>
    </cfRule>
    <cfRule type="cellIs" dxfId="335" priority="314" operator="equal">
      <formula>$A$3</formula>
    </cfRule>
    <cfRule type="cellIs" dxfId="334" priority="315" operator="equal">
      <formula>$A$2</formula>
    </cfRule>
    <cfRule type="cellIs" dxfId="333" priority="316" operator="equal">
      <formula>$A$1</formula>
    </cfRule>
  </conditionalFormatting>
  <conditionalFormatting sqref="G8">
    <cfRule type="cellIs" dxfId="332" priority="142" operator="equal">
      <formula>$B$21</formula>
    </cfRule>
    <cfRule type="cellIs" dxfId="331" priority="143" operator="equal">
      <formula>$B$20</formula>
    </cfRule>
    <cfRule type="cellIs" dxfId="330" priority="144" operator="equal">
      <formula>$A$3</formula>
    </cfRule>
    <cfRule type="cellIs" dxfId="329" priority="145" operator="equal">
      <formula>$A$2</formula>
    </cfRule>
    <cfRule type="cellIs" dxfId="328" priority="146" operator="equal">
      <formula>$A$1</formula>
    </cfRule>
  </conditionalFormatting>
  <conditionalFormatting sqref="C8">
    <cfRule type="cellIs" dxfId="327" priority="157" operator="equal">
      <formula>$B$21</formula>
    </cfRule>
    <cfRule type="cellIs" dxfId="326" priority="158" operator="equal">
      <formula>$B$20</formula>
    </cfRule>
    <cfRule type="cellIs" dxfId="325" priority="159" operator="equal">
      <formula>$A$3</formula>
    </cfRule>
    <cfRule type="cellIs" dxfId="324" priority="160" operator="equal">
      <formula>$A$2</formula>
    </cfRule>
    <cfRule type="cellIs" dxfId="323" priority="161" operator="equal">
      <formula>$A$1</formula>
    </cfRule>
  </conditionalFormatting>
  <conditionalFormatting sqref="M13">
    <cfRule type="cellIs" dxfId="322" priority="77" operator="equal">
      <formula>$B$21</formula>
    </cfRule>
    <cfRule type="cellIs" dxfId="321" priority="78" operator="equal">
      <formula>$B$20</formula>
    </cfRule>
    <cfRule type="cellIs" dxfId="320" priority="79" operator="equal">
      <formula>$A$3</formula>
    </cfRule>
    <cfRule type="cellIs" dxfId="319" priority="80" operator="equal">
      <formula>$A$2</formula>
    </cfRule>
    <cfRule type="cellIs" dxfId="318" priority="81" operator="equal">
      <formula>$A$1</formula>
    </cfRule>
  </conditionalFormatting>
  <conditionalFormatting sqref="G15">
    <cfRule type="cellIs" dxfId="317" priority="192" operator="equal">
      <formula>$B$21</formula>
    </cfRule>
    <cfRule type="cellIs" dxfId="316" priority="193" operator="equal">
      <formula>$B$20</formula>
    </cfRule>
    <cfRule type="cellIs" dxfId="315" priority="194" operator="equal">
      <formula>$A$3</formula>
    </cfRule>
    <cfRule type="cellIs" dxfId="314" priority="195" operator="equal">
      <formula>$A$2</formula>
    </cfRule>
    <cfRule type="cellIs" dxfId="313" priority="196" operator="equal">
      <formula>$A$1</formula>
    </cfRule>
  </conditionalFormatting>
  <conditionalFormatting sqref="D9">
    <cfRule type="cellIs" dxfId="312" priority="242" operator="equal">
      <formula>$B$21</formula>
    </cfRule>
    <cfRule type="cellIs" dxfId="311" priority="243" operator="equal">
      <formula>$B$20</formula>
    </cfRule>
    <cfRule type="cellIs" dxfId="310" priority="244" operator="equal">
      <formula>$A$3</formula>
    </cfRule>
    <cfRule type="cellIs" dxfId="309" priority="245" operator="equal">
      <formula>$A$2</formula>
    </cfRule>
    <cfRule type="cellIs" dxfId="308" priority="246" operator="equal">
      <formula>$A$1</formula>
    </cfRule>
  </conditionalFormatting>
  <conditionalFormatting sqref="J8">
    <cfRule type="cellIs" dxfId="307" priority="132" operator="equal">
      <formula>$B$21</formula>
    </cfRule>
    <cfRule type="cellIs" dxfId="306" priority="133" operator="equal">
      <formula>$B$20</formula>
    </cfRule>
    <cfRule type="cellIs" dxfId="305" priority="134" operator="equal">
      <formula>$A$3</formula>
    </cfRule>
    <cfRule type="cellIs" dxfId="304" priority="135" operator="equal">
      <formula>$A$2</formula>
    </cfRule>
    <cfRule type="cellIs" dxfId="303" priority="136" operator="equal">
      <formula>$A$1</formula>
    </cfRule>
  </conditionalFormatting>
  <conditionalFormatting sqref="O9">
    <cfRule type="cellIs" dxfId="302" priority="217" operator="equal">
      <formula>$B$21</formula>
    </cfRule>
    <cfRule type="cellIs" dxfId="301" priority="218" operator="equal">
      <formula>$B$20</formula>
    </cfRule>
    <cfRule type="cellIs" dxfId="300" priority="219" operator="equal">
      <formula>$A$3</formula>
    </cfRule>
    <cfRule type="cellIs" dxfId="299" priority="220" operator="equal">
      <formula>$A$2</formula>
    </cfRule>
    <cfRule type="cellIs" dxfId="298" priority="221" operator="equal">
      <formula>$A$1</formula>
    </cfRule>
  </conditionalFormatting>
  <conditionalFormatting sqref="N15">
    <cfRule type="cellIs" dxfId="297" priority="167" operator="equal">
      <formula>$B$21</formula>
    </cfRule>
    <cfRule type="cellIs" dxfId="296" priority="168" operator="equal">
      <formula>$B$20</formula>
    </cfRule>
    <cfRule type="cellIs" dxfId="295" priority="169" operator="equal">
      <formula>$A$3</formula>
    </cfRule>
    <cfRule type="cellIs" dxfId="294" priority="170" operator="equal">
      <formula>$A$2</formula>
    </cfRule>
    <cfRule type="cellIs" dxfId="293" priority="171" operator="equal">
      <formula>$A$1</formula>
    </cfRule>
  </conditionalFormatting>
  <conditionalFormatting sqref="D10">
    <cfRule type="cellIs" dxfId="292" priority="307" operator="equal">
      <formula>$B$21</formula>
    </cfRule>
    <cfRule type="cellIs" dxfId="291" priority="308" operator="equal">
      <formula>$B$20</formula>
    </cfRule>
    <cfRule type="cellIs" dxfId="290" priority="309" operator="equal">
      <formula>$A$3</formula>
    </cfRule>
    <cfRule type="cellIs" dxfId="289" priority="310" operator="equal">
      <formula>$A$2</formula>
    </cfRule>
    <cfRule type="cellIs" dxfId="288" priority="311" operator="equal">
      <formula>$A$1</formula>
    </cfRule>
  </conditionalFormatting>
  <conditionalFormatting sqref="F10">
    <cfRule type="cellIs" dxfId="287" priority="302" operator="equal">
      <formula>$B$21</formula>
    </cfRule>
    <cfRule type="cellIs" dxfId="286" priority="303" operator="equal">
      <formula>$B$20</formula>
    </cfRule>
    <cfRule type="cellIs" dxfId="285" priority="304" operator="equal">
      <formula>$A$3</formula>
    </cfRule>
    <cfRule type="cellIs" dxfId="284" priority="305" operator="equal">
      <formula>$A$2</formula>
    </cfRule>
    <cfRule type="cellIs" dxfId="283" priority="306" operator="equal">
      <formula>$A$1</formula>
    </cfRule>
  </conditionalFormatting>
  <conditionalFormatting sqref="G10">
    <cfRule type="cellIs" dxfId="282" priority="297" operator="equal">
      <formula>$B$21</formula>
    </cfRule>
    <cfRule type="cellIs" dxfId="281" priority="298" operator="equal">
      <formula>$B$20</formula>
    </cfRule>
    <cfRule type="cellIs" dxfId="280" priority="299" operator="equal">
      <formula>$A$3</formula>
    </cfRule>
    <cfRule type="cellIs" dxfId="279" priority="300" operator="equal">
      <formula>$A$2</formula>
    </cfRule>
    <cfRule type="cellIs" dxfId="278" priority="301" operator="equal">
      <formula>$A$1</formula>
    </cfRule>
  </conditionalFormatting>
  <conditionalFormatting sqref="H10">
    <cfRule type="cellIs" dxfId="277" priority="292" operator="equal">
      <formula>$B$21</formula>
    </cfRule>
    <cfRule type="cellIs" dxfId="276" priority="293" operator="equal">
      <formula>$B$20</formula>
    </cfRule>
    <cfRule type="cellIs" dxfId="275" priority="294" operator="equal">
      <formula>$A$3</formula>
    </cfRule>
    <cfRule type="cellIs" dxfId="274" priority="295" operator="equal">
      <formula>$A$2</formula>
    </cfRule>
    <cfRule type="cellIs" dxfId="273" priority="296" operator="equal">
      <formula>$A$1</formula>
    </cfRule>
  </conditionalFormatting>
  <conditionalFormatting sqref="J10">
    <cfRule type="cellIs" dxfId="272" priority="287" operator="equal">
      <formula>$B$21</formula>
    </cfRule>
    <cfRule type="cellIs" dxfId="271" priority="288" operator="equal">
      <formula>$B$20</formula>
    </cfRule>
    <cfRule type="cellIs" dxfId="270" priority="289" operator="equal">
      <formula>$A$3</formula>
    </cfRule>
    <cfRule type="cellIs" dxfId="269" priority="290" operator="equal">
      <formula>$A$2</formula>
    </cfRule>
    <cfRule type="cellIs" dxfId="268" priority="291" operator="equal">
      <formula>$A$1</formula>
    </cfRule>
  </conditionalFormatting>
  <conditionalFormatting sqref="M10">
    <cfRule type="cellIs" dxfId="267" priority="282" operator="equal">
      <formula>$B$21</formula>
    </cfRule>
    <cfRule type="cellIs" dxfId="266" priority="283" operator="equal">
      <formula>$B$20</formula>
    </cfRule>
    <cfRule type="cellIs" dxfId="265" priority="284" operator="equal">
      <formula>$A$3</formula>
    </cfRule>
    <cfRule type="cellIs" dxfId="264" priority="285" operator="equal">
      <formula>$A$2</formula>
    </cfRule>
    <cfRule type="cellIs" dxfId="263" priority="286" operator="equal">
      <formula>$A$1</formula>
    </cfRule>
  </conditionalFormatting>
  <conditionalFormatting sqref="B38">
    <cfRule type="cellIs" dxfId="262" priority="12" operator="equal">
      <formula>$B$21</formula>
    </cfRule>
    <cfRule type="cellIs" dxfId="261" priority="13" operator="equal">
      <formula>$B$20</formula>
    </cfRule>
    <cfRule type="cellIs" dxfId="260" priority="14" operator="equal">
      <formula>$A$3</formula>
    </cfRule>
    <cfRule type="cellIs" dxfId="259" priority="15" operator="equal">
      <formula>$A$2</formula>
    </cfRule>
    <cfRule type="cellIs" dxfId="258" priority="16" operator="equal">
      <formula>$A$1</formula>
    </cfRule>
  </conditionalFormatting>
  <conditionalFormatting sqref="P10">
    <cfRule type="cellIs" dxfId="257" priority="277" operator="equal">
      <formula>$B$21</formula>
    </cfRule>
    <cfRule type="cellIs" dxfId="256" priority="278" operator="equal">
      <formula>$B$20</formula>
    </cfRule>
    <cfRule type="cellIs" dxfId="255" priority="279" operator="equal">
      <formula>$A$3</formula>
    </cfRule>
    <cfRule type="cellIs" dxfId="254" priority="280" operator="equal">
      <formula>$A$2</formula>
    </cfRule>
    <cfRule type="cellIs" dxfId="253" priority="281" operator="equal">
      <formula>$A$1</formula>
    </cfRule>
  </conditionalFormatting>
  <conditionalFormatting sqref="F11">
    <cfRule type="cellIs" dxfId="252" priority="272" operator="equal">
      <formula>$B$21</formula>
    </cfRule>
    <cfRule type="cellIs" dxfId="251" priority="273" operator="equal">
      <formula>$B$20</formula>
    </cfRule>
    <cfRule type="cellIs" dxfId="250" priority="274" operator="equal">
      <formula>$A$3</formula>
    </cfRule>
    <cfRule type="cellIs" dxfId="249" priority="275" operator="equal">
      <formula>$A$2</formula>
    </cfRule>
    <cfRule type="cellIs" dxfId="248" priority="276" operator="equal">
      <formula>$A$1</formula>
    </cfRule>
  </conditionalFormatting>
  <conditionalFormatting sqref="G11">
    <cfRule type="cellIs" dxfId="247" priority="267" operator="equal">
      <formula>$B$21</formula>
    </cfRule>
    <cfRule type="cellIs" dxfId="246" priority="268" operator="equal">
      <formula>$B$20</formula>
    </cfRule>
    <cfRule type="cellIs" dxfId="245" priority="269" operator="equal">
      <formula>$A$3</formula>
    </cfRule>
    <cfRule type="cellIs" dxfId="244" priority="270" operator="equal">
      <formula>$A$2</formula>
    </cfRule>
    <cfRule type="cellIs" dxfId="243" priority="271" operator="equal">
      <formula>$A$1</formula>
    </cfRule>
  </conditionalFormatting>
  <conditionalFormatting sqref="H11">
    <cfRule type="cellIs" dxfId="242" priority="262" operator="equal">
      <formula>$B$21</formula>
    </cfRule>
    <cfRule type="cellIs" dxfId="241" priority="263" operator="equal">
      <formula>$B$20</formula>
    </cfRule>
    <cfRule type="cellIs" dxfId="240" priority="264" operator="equal">
      <formula>$A$3</formula>
    </cfRule>
    <cfRule type="cellIs" dxfId="239" priority="265" operator="equal">
      <formula>$A$2</formula>
    </cfRule>
    <cfRule type="cellIs" dxfId="238" priority="266" operator="equal">
      <formula>$A$1</formula>
    </cfRule>
  </conditionalFormatting>
  <conditionalFormatting sqref="M11">
    <cfRule type="cellIs" dxfId="237" priority="257" operator="equal">
      <formula>$B$21</formula>
    </cfRule>
    <cfRule type="cellIs" dxfId="236" priority="258" operator="equal">
      <formula>$B$20</formula>
    </cfRule>
    <cfRule type="cellIs" dxfId="235" priority="259" operator="equal">
      <formula>$A$3</formula>
    </cfRule>
    <cfRule type="cellIs" dxfId="234" priority="260" operator="equal">
      <formula>$A$2</formula>
    </cfRule>
    <cfRule type="cellIs" dxfId="233" priority="261" operator="equal">
      <formula>$A$1</formula>
    </cfRule>
  </conditionalFormatting>
  <conditionalFormatting sqref="Q11">
    <cfRule type="cellIs" dxfId="232" priority="252" operator="equal">
      <formula>$B$21</formula>
    </cfRule>
    <cfRule type="cellIs" dxfId="231" priority="253" operator="equal">
      <formula>$B$20</formula>
    </cfRule>
    <cfRule type="cellIs" dxfId="230" priority="254" operator="equal">
      <formula>$A$3</formula>
    </cfRule>
    <cfRule type="cellIs" dxfId="229" priority="255" operator="equal">
      <formula>$A$2</formula>
    </cfRule>
    <cfRule type="cellIs" dxfId="228" priority="256" operator="equal">
      <formula>$A$1</formula>
    </cfRule>
  </conditionalFormatting>
  <conditionalFormatting sqref="C9">
    <cfRule type="cellIs" dxfId="227" priority="247" operator="equal">
      <formula>$B$21</formula>
    </cfRule>
    <cfRule type="cellIs" dxfId="226" priority="248" operator="equal">
      <formula>$B$20</formula>
    </cfRule>
    <cfRule type="cellIs" dxfId="225" priority="249" operator="equal">
      <formula>$A$3</formula>
    </cfRule>
    <cfRule type="cellIs" dxfId="224" priority="250" operator="equal">
      <formula>$A$2</formula>
    </cfRule>
    <cfRule type="cellIs" dxfId="223" priority="251" operator="equal">
      <formula>$A$1</formula>
    </cfRule>
  </conditionalFormatting>
  <conditionalFormatting sqref="H9">
    <cfRule type="cellIs" dxfId="222" priority="237" operator="equal">
      <formula>$B$21</formula>
    </cfRule>
    <cfRule type="cellIs" dxfId="221" priority="238" operator="equal">
      <formula>$B$20</formula>
    </cfRule>
    <cfRule type="cellIs" dxfId="220" priority="239" operator="equal">
      <formula>$A$3</formula>
    </cfRule>
    <cfRule type="cellIs" dxfId="219" priority="240" operator="equal">
      <formula>$A$2</formula>
    </cfRule>
    <cfRule type="cellIs" dxfId="218" priority="241" operator="equal">
      <formula>$A$1</formula>
    </cfRule>
  </conditionalFormatting>
  <conditionalFormatting sqref="I9">
    <cfRule type="cellIs" dxfId="217" priority="232" operator="equal">
      <formula>$B$21</formula>
    </cfRule>
    <cfRule type="cellIs" dxfId="216" priority="233" operator="equal">
      <formula>$B$20</formula>
    </cfRule>
    <cfRule type="cellIs" dxfId="215" priority="234" operator="equal">
      <formula>$A$3</formula>
    </cfRule>
    <cfRule type="cellIs" dxfId="214" priority="235" operator="equal">
      <formula>$A$2</formula>
    </cfRule>
    <cfRule type="cellIs" dxfId="213" priority="236" operator="equal">
      <formula>$A$1</formula>
    </cfRule>
  </conditionalFormatting>
  <conditionalFormatting sqref="J9">
    <cfRule type="cellIs" dxfId="212" priority="227" operator="equal">
      <formula>$B$21</formula>
    </cfRule>
    <cfRule type="cellIs" dxfId="211" priority="228" operator="equal">
      <formula>$B$20</formula>
    </cfRule>
    <cfRule type="cellIs" dxfId="210" priority="229" operator="equal">
      <formula>$A$3</formula>
    </cfRule>
    <cfRule type="cellIs" dxfId="209" priority="230" operator="equal">
      <formula>$A$2</formula>
    </cfRule>
    <cfRule type="cellIs" dxfId="208" priority="231" operator="equal">
      <formula>$A$1</formula>
    </cfRule>
  </conditionalFormatting>
  <conditionalFormatting sqref="K9">
    <cfRule type="cellIs" dxfId="207" priority="222" operator="equal">
      <formula>$B$21</formula>
    </cfRule>
    <cfRule type="cellIs" dxfId="206" priority="223" operator="equal">
      <formula>$B$20</formula>
    </cfRule>
    <cfRule type="cellIs" dxfId="205" priority="224" operator="equal">
      <formula>$A$3</formula>
    </cfRule>
    <cfRule type="cellIs" dxfId="204" priority="225" operator="equal">
      <formula>$A$2</formula>
    </cfRule>
    <cfRule type="cellIs" dxfId="203" priority="226" operator="equal">
      <formula>$A$1</formula>
    </cfRule>
  </conditionalFormatting>
  <conditionalFormatting sqref="Q9">
    <cfRule type="cellIs" dxfId="202" priority="212" operator="equal">
      <formula>$B$21</formula>
    </cfRule>
    <cfRule type="cellIs" dxfId="201" priority="213" operator="equal">
      <formula>$B$20</formula>
    </cfRule>
    <cfRule type="cellIs" dxfId="200" priority="214" operator="equal">
      <formula>$A$3</formula>
    </cfRule>
    <cfRule type="cellIs" dxfId="199" priority="215" operator="equal">
      <formula>$A$2</formula>
    </cfRule>
    <cfRule type="cellIs" dxfId="198" priority="216" operator="equal">
      <formula>$A$1</formula>
    </cfRule>
  </conditionalFormatting>
  <conditionalFormatting sqref="C15">
    <cfRule type="cellIs" dxfId="197" priority="207" operator="equal">
      <formula>$B$21</formula>
    </cfRule>
    <cfRule type="cellIs" dxfId="196" priority="208" operator="equal">
      <formula>$B$20</formula>
    </cfRule>
    <cfRule type="cellIs" dxfId="195" priority="209" operator="equal">
      <formula>$A$3</formula>
    </cfRule>
    <cfRule type="cellIs" dxfId="194" priority="210" operator="equal">
      <formula>$A$2</formula>
    </cfRule>
    <cfRule type="cellIs" dxfId="193" priority="211" operator="equal">
      <formula>$A$1</formula>
    </cfRule>
  </conditionalFormatting>
  <conditionalFormatting sqref="D15">
    <cfRule type="cellIs" dxfId="192" priority="202" operator="equal">
      <formula>$B$21</formula>
    </cfRule>
    <cfRule type="cellIs" dxfId="191" priority="203" operator="equal">
      <formula>$B$20</formula>
    </cfRule>
    <cfRule type="cellIs" dxfId="190" priority="204" operator="equal">
      <formula>$A$3</formula>
    </cfRule>
    <cfRule type="cellIs" dxfId="189" priority="205" operator="equal">
      <formula>$A$2</formula>
    </cfRule>
    <cfRule type="cellIs" dxfId="188" priority="206" operator="equal">
      <formula>$A$1</formula>
    </cfRule>
  </conditionalFormatting>
  <conditionalFormatting sqref="F15">
    <cfRule type="cellIs" dxfId="187" priority="197" operator="equal">
      <formula>$B$21</formula>
    </cfRule>
    <cfRule type="cellIs" dxfId="186" priority="198" operator="equal">
      <formula>$B$20</formula>
    </cfRule>
    <cfRule type="cellIs" dxfId="185" priority="199" operator="equal">
      <formula>$A$3</formula>
    </cfRule>
    <cfRule type="cellIs" dxfId="184" priority="200" operator="equal">
      <formula>$A$2</formula>
    </cfRule>
    <cfRule type="cellIs" dxfId="183" priority="201" operator="equal">
      <formula>$A$1</formula>
    </cfRule>
  </conditionalFormatting>
  <conditionalFormatting sqref="H15">
    <cfRule type="cellIs" dxfId="182" priority="187" operator="equal">
      <formula>$B$21</formula>
    </cfRule>
    <cfRule type="cellIs" dxfId="181" priority="188" operator="equal">
      <formula>$B$20</formula>
    </cfRule>
    <cfRule type="cellIs" dxfId="180" priority="189" operator="equal">
      <formula>$A$3</formula>
    </cfRule>
    <cfRule type="cellIs" dxfId="179" priority="190" operator="equal">
      <formula>$A$2</formula>
    </cfRule>
    <cfRule type="cellIs" dxfId="178" priority="191" operator="equal">
      <formula>$A$1</formula>
    </cfRule>
  </conditionalFormatting>
  <conditionalFormatting sqref="I15">
    <cfRule type="cellIs" dxfId="177" priority="182" operator="equal">
      <formula>$B$21</formula>
    </cfRule>
    <cfRule type="cellIs" dxfId="176" priority="183" operator="equal">
      <formula>$B$20</formula>
    </cfRule>
    <cfRule type="cellIs" dxfId="175" priority="184" operator="equal">
      <formula>$A$3</formula>
    </cfRule>
    <cfRule type="cellIs" dxfId="174" priority="185" operator="equal">
      <formula>$A$2</formula>
    </cfRule>
    <cfRule type="cellIs" dxfId="173" priority="186" operator="equal">
      <formula>$A$1</formula>
    </cfRule>
  </conditionalFormatting>
  <conditionalFormatting sqref="J15">
    <cfRule type="cellIs" dxfId="172" priority="177" operator="equal">
      <formula>$B$21</formula>
    </cfRule>
    <cfRule type="cellIs" dxfId="171" priority="178" operator="equal">
      <formula>$B$20</formula>
    </cfRule>
    <cfRule type="cellIs" dxfId="170" priority="179" operator="equal">
      <formula>$A$3</formula>
    </cfRule>
    <cfRule type="cellIs" dxfId="169" priority="180" operator="equal">
      <formula>$A$2</formula>
    </cfRule>
    <cfRule type="cellIs" dxfId="168" priority="181" operator="equal">
      <formula>$A$1</formula>
    </cfRule>
  </conditionalFormatting>
  <conditionalFormatting sqref="M15">
    <cfRule type="cellIs" dxfId="167" priority="172" operator="equal">
      <formula>$B$21</formula>
    </cfRule>
    <cfRule type="cellIs" dxfId="166" priority="173" operator="equal">
      <formula>$B$20</formula>
    </cfRule>
    <cfRule type="cellIs" dxfId="165" priority="174" operator="equal">
      <formula>$A$3</formula>
    </cfRule>
    <cfRule type="cellIs" dxfId="164" priority="175" operator="equal">
      <formula>$A$2</formula>
    </cfRule>
    <cfRule type="cellIs" dxfId="163" priority="176" operator="equal">
      <formula>$A$1</formula>
    </cfRule>
  </conditionalFormatting>
  <conditionalFormatting sqref="Q15">
    <cfRule type="cellIs" dxfId="162" priority="162" operator="equal">
      <formula>$B$21</formula>
    </cfRule>
    <cfRule type="cellIs" dxfId="161" priority="163" operator="equal">
      <formula>$B$20</formula>
    </cfRule>
    <cfRule type="cellIs" dxfId="160" priority="164" operator="equal">
      <formula>$A$3</formula>
    </cfRule>
    <cfRule type="cellIs" dxfId="159" priority="165" operator="equal">
      <formula>$A$2</formula>
    </cfRule>
    <cfRule type="cellIs" dxfId="158" priority="166" operator="equal">
      <formula>$A$1</formula>
    </cfRule>
  </conditionalFormatting>
  <conditionalFormatting sqref="D8">
    <cfRule type="cellIs" dxfId="157" priority="152" operator="equal">
      <formula>$B$21</formula>
    </cfRule>
    <cfRule type="cellIs" dxfId="156" priority="153" operator="equal">
      <formula>$B$20</formula>
    </cfRule>
    <cfRule type="cellIs" dxfId="155" priority="154" operator="equal">
      <formula>$A$3</formula>
    </cfRule>
    <cfRule type="cellIs" dxfId="154" priority="155" operator="equal">
      <formula>$A$2</formula>
    </cfRule>
    <cfRule type="cellIs" dxfId="153" priority="156" operator="equal">
      <formula>$A$1</formula>
    </cfRule>
  </conditionalFormatting>
  <conditionalFormatting sqref="F8">
    <cfRule type="cellIs" dxfId="152" priority="147" operator="equal">
      <formula>$B$21</formula>
    </cfRule>
    <cfRule type="cellIs" dxfId="151" priority="148" operator="equal">
      <formula>$B$20</formula>
    </cfRule>
    <cfRule type="cellIs" dxfId="150" priority="149" operator="equal">
      <formula>$A$3</formula>
    </cfRule>
    <cfRule type="cellIs" dxfId="149" priority="150" operator="equal">
      <formula>$A$2</formula>
    </cfRule>
    <cfRule type="cellIs" dxfId="148" priority="151" operator="equal">
      <formula>$A$1</formula>
    </cfRule>
  </conditionalFormatting>
  <conditionalFormatting sqref="I8">
    <cfRule type="cellIs" dxfId="147" priority="137" operator="equal">
      <formula>$B$21</formula>
    </cfRule>
    <cfRule type="cellIs" dxfId="146" priority="138" operator="equal">
      <formula>$B$20</formula>
    </cfRule>
    <cfRule type="cellIs" dxfId="145" priority="139" operator="equal">
      <formula>$A$3</formula>
    </cfRule>
    <cfRule type="cellIs" dxfId="144" priority="140" operator="equal">
      <formula>$A$2</formula>
    </cfRule>
    <cfRule type="cellIs" dxfId="143" priority="141" operator="equal">
      <formula>$A$1</formula>
    </cfRule>
  </conditionalFormatting>
  <conditionalFormatting sqref="N8">
    <cfRule type="cellIs" dxfId="142" priority="127" operator="equal">
      <formula>$B$21</formula>
    </cfRule>
    <cfRule type="cellIs" dxfId="141" priority="128" operator="equal">
      <formula>$B$20</formula>
    </cfRule>
    <cfRule type="cellIs" dxfId="140" priority="129" operator="equal">
      <formula>$A$3</formula>
    </cfRule>
    <cfRule type="cellIs" dxfId="139" priority="130" operator="equal">
      <formula>$A$2</formula>
    </cfRule>
    <cfRule type="cellIs" dxfId="138" priority="131" operator="equal">
      <formula>$A$1</formula>
    </cfRule>
  </conditionalFormatting>
  <conditionalFormatting sqref="J12">
    <cfRule type="cellIs" dxfId="137" priority="122" operator="equal">
      <formula>$B$21</formula>
    </cfRule>
    <cfRule type="cellIs" dxfId="136" priority="123" operator="equal">
      <formula>$B$20</formula>
    </cfRule>
    <cfRule type="cellIs" dxfId="135" priority="124" operator="equal">
      <formula>$A$3</formula>
    </cfRule>
    <cfRule type="cellIs" dxfId="134" priority="125" operator="equal">
      <formula>$A$2</formula>
    </cfRule>
    <cfRule type="cellIs" dxfId="133" priority="126" operator="equal">
      <formula>$A$1</formula>
    </cfRule>
  </conditionalFormatting>
  <conditionalFormatting sqref="K12">
    <cfRule type="cellIs" dxfId="132" priority="117" operator="equal">
      <formula>$B$21</formula>
    </cfRule>
    <cfRule type="cellIs" dxfId="131" priority="118" operator="equal">
      <formula>$B$20</formula>
    </cfRule>
    <cfRule type="cellIs" dxfId="130" priority="119" operator="equal">
      <formula>$A$3</formula>
    </cfRule>
    <cfRule type="cellIs" dxfId="129" priority="120" operator="equal">
      <formula>$A$2</formula>
    </cfRule>
    <cfRule type="cellIs" dxfId="128" priority="121" operator="equal">
      <formula>$A$1</formula>
    </cfRule>
  </conditionalFormatting>
  <conditionalFormatting sqref="M12">
    <cfRule type="cellIs" dxfId="127" priority="112" operator="equal">
      <formula>$B$21</formula>
    </cfRule>
    <cfRule type="cellIs" dxfId="126" priority="113" operator="equal">
      <formula>$B$20</formula>
    </cfRule>
    <cfRule type="cellIs" dxfId="125" priority="114" operator="equal">
      <formula>$A$3</formula>
    </cfRule>
    <cfRule type="cellIs" dxfId="124" priority="115" operator="equal">
      <formula>$A$2</formula>
    </cfRule>
    <cfRule type="cellIs" dxfId="123" priority="116" operator="equal">
      <formula>$A$1</formula>
    </cfRule>
  </conditionalFormatting>
  <conditionalFormatting sqref="N12">
    <cfRule type="cellIs" dxfId="122" priority="107" operator="equal">
      <formula>$B$21</formula>
    </cfRule>
    <cfRule type="cellIs" dxfId="121" priority="108" operator="equal">
      <formula>$B$20</formula>
    </cfRule>
    <cfRule type="cellIs" dxfId="120" priority="109" operator="equal">
      <formula>$A$3</formula>
    </cfRule>
    <cfRule type="cellIs" dxfId="119" priority="110" operator="equal">
      <formula>$A$2</formula>
    </cfRule>
    <cfRule type="cellIs" dxfId="118" priority="111" operator="equal">
      <formula>$A$1</formula>
    </cfRule>
  </conditionalFormatting>
  <conditionalFormatting sqref="C13">
    <cfRule type="cellIs" dxfId="117" priority="102" operator="equal">
      <formula>$B$21</formula>
    </cfRule>
    <cfRule type="cellIs" dxfId="116" priority="103" operator="equal">
      <formula>$B$20</formula>
    </cfRule>
    <cfRule type="cellIs" dxfId="115" priority="104" operator="equal">
      <formula>$A$3</formula>
    </cfRule>
    <cfRule type="cellIs" dxfId="114" priority="105" operator="equal">
      <formula>$A$2</formula>
    </cfRule>
    <cfRule type="cellIs" dxfId="113" priority="106" operator="equal">
      <formula>$A$1</formula>
    </cfRule>
  </conditionalFormatting>
  <conditionalFormatting sqref="D13">
    <cfRule type="cellIs" dxfId="112" priority="97" operator="equal">
      <formula>$B$21</formula>
    </cfRule>
    <cfRule type="cellIs" dxfId="111" priority="98" operator="equal">
      <formula>$B$20</formula>
    </cfRule>
    <cfRule type="cellIs" dxfId="110" priority="99" operator="equal">
      <formula>$A$3</formula>
    </cfRule>
    <cfRule type="cellIs" dxfId="109" priority="100" operator="equal">
      <formula>$A$2</formula>
    </cfRule>
    <cfRule type="cellIs" dxfId="108" priority="101" operator="equal">
      <formula>$A$1</formula>
    </cfRule>
  </conditionalFormatting>
  <conditionalFormatting sqref="F13">
    <cfRule type="cellIs" dxfId="107" priority="92" operator="equal">
      <formula>$B$21</formula>
    </cfRule>
    <cfRule type="cellIs" dxfId="106" priority="93" operator="equal">
      <formula>$B$20</formula>
    </cfRule>
    <cfRule type="cellIs" dxfId="105" priority="94" operator="equal">
      <formula>$A$3</formula>
    </cfRule>
    <cfRule type="cellIs" dxfId="104" priority="95" operator="equal">
      <formula>$A$2</formula>
    </cfRule>
    <cfRule type="cellIs" dxfId="103" priority="96" operator="equal">
      <formula>$A$1</formula>
    </cfRule>
  </conditionalFormatting>
  <conditionalFormatting sqref="J13">
    <cfRule type="cellIs" dxfId="102" priority="87" operator="equal">
      <formula>$B$21</formula>
    </cfRule>
    <cfRule type="cellIs" dxfId="101" priority="88" operator="equal">
      <formula>$B$20</formula>
    </cfRule>
    <cfRule type="cellIs" dxfId="100" priority="89" operator="equal">
      <formula>$A$3</formula>
    </cfRule>
    <cfRule type="cellIs" dxfId="99" priority="90" operator="equal">
      <formula>$A$2</formula>
    </cfRule>
    <cfRule type="cellIs" dxfId="98" priority="91" operator="equal">
      <formula>$A$1</formula>
    </cfRule>
  </conditionalFormatting>
  <conditionalFormatting sqref="K13">
    <cfRule type="cellIs" dxfId="97" priority="82" operator="equal">
      <formula>$B$21</formula>
    </cfRule>
    <cfRule type="cellIs" dxfId="96" priority="83" operator="equal">
      <formula>$B$20</formula>
    </cfRule>
    <cfRule type="cellIs" dxfId="95" priority="84" operator="equal">
      <formula>$A$3</formula>
    </cfRule>
    <cfRule type="cellIs" dxfId="94" priority="85" operator="equal">
      <formula>$A$2</formula>
    </cfRule>
    <cfRule type="cellIs" dxfId="93" priority="86" operator="equal">
      <formula>$A$1</formula>
    </cfRule>
  </conditionalFormatting>
  <conditionalFormatting sqref="N13">
    <cfRule type="cellIs" dxfId="92" priority="72" operator="equal">
      <formula>$B$21</formula>
    </cfRule>
    <cfRule type="cellIs" dxfId="91" priority="73" operator="equal">
      <formula>$B$20</formula>
    </cfRule>
    <cfRule type="cellIs" dxfId="90" priority="74" operator="equal">
      <formula>$A$3</formula>
    </cfRule>
    <cfRule type="cellIs" dxfId="89" priority="75" operator="equal">
      <formula>$A$2</formula>
    </cfRule>
    <cfRule type="cellIs" dxfId="88" priority="76" operator="equal">
      <formula>$A$1</formula>
    </cfRule>
  </conditionalFormatting>
  <conditionalFormatting sqref="P13">
    <cfRule type="cellIs" dxfId="87" priority="67" operator="equal">
      <formula>$B$21</formula>
    </cfRule>
    <cfRule type="cellIs" dxfId="86" priority="68" operator="equal">
      <formula>$B$20</formula>
    </cfRule>
    <cfRule type="cellIs" dxfId="85" priority="69" operator="equal">
      <formula>$A$3</formula>
    </cfRule>
    <cfRule type="cellIs" dxfId="84" priority="70" operator="equal">
      <formula>$A$2</formula>
    </cfRule>
    <cfRule type="cellIs" dxfId="83" priority="71" operator="equal">
      <formula>$A$1</formula>
    </cfRule>
  </conditionalFormatting>
  <conditionalFormatting sqref="Q13">
    <cfRule type="cellIs" dxfId="82" priority="62" operator="equal">
      <formula>$B$21</formula>
    </cfRule>
    <cfRule type="cellIs" dxfId="81" priority="63" operator="equal">
      <formula>$B$20</formula>
    </cfRule>
    <cfRule type="cellIs" dxfId="80" priority="64" operator="equal">
      <formula>$A$3</formula>
    </cfRule>
    <cfRule type="cellIs" dxfId="79" priority="65" operator="equal">
      <formula>$A$2</formula>
    </cfRule>
    <cfRule type="cellIs" dxfId="78" priority="66" operator="equal">
      <formula>$A$1</formula>
    </cfRule>
  </conditionalFormatting>
  <conditionalFormatting sqref="D14">
    <cfRule type="cellIs" dxfId="77" priority="57" operator="equal">
      <formula>$B$21</formula>
    </cfRule>
    <cfRule type="cellIs" dxfId="76" priority="58" operator="equal">
      <formula>$B$20</formula>
    </cfRule>
    <cfRule type="cellIs" dxfId="75" priority="59" operator="equal">
      <formula>$A$3</formula>
    </cfRule>
    <cfRule type="cellIs" dxfId="74" priority="60" operator="equal">
      <formula>$A$2</formula>
    </cfRule>
    <cfRule type="cellIs" dxfId="73" priority="61" operator="equal">
      <formula>$A$1</formula>
    </cfRule>
  </conditionalFormatting>
  <conditionalFormatting sqref="F14">
    <cfRule type="cellIs" dxfId="72" priority="52" operator="equal">
      <formula>$B$21</formula>
    </cfRule>
    <cfRule type="cellIs" dxfId="71" priority="53" operator="equal">
      <formula>$B$20</formula>
    </cfRule>
    <cfRule type="cellIs" dxfId="70" priority="54" operator="equal">
      <formula>$A$3</formula>
    </cfRule>
    <cfRule type="cellIs" dxfId="69" priority="55" operator="equal">
      <formula>$A$2</formula>
    </cfRule>
    <cfRule type="cellIs" dxfId="68" priority="56" operator="equal">
      <formula>$A$1</formula>
    </cfRule>
  </conditionalFormatting>
  <conditionalFormatting sqref="G14">
    <cfRule type="cellIs" dxfId="67" priority="47" operator="equal">
      <formula>$B$21</formula>
    </cfRule>
    <cfRule type="cellIs" dxfId="66" priority="48" operator="equal">
      <formula>$B$20</formula>
    </cfRule>
    <cfRule type="cellIs" dxfId="65" priority="49" operator="equal">
      <formula>$A$3</formula>
    </cfRule>
    <cfRule type="cellIs" dxfId="64" priority="50" operator="equal">
      <formula>$A$2</formula>
    </cfRule>
    <cfRule type="cellIs" dxfId="63" priority="51" operator="equal">
      <formula>$A$1</formula>
    </cfRule>
  </conditionalFormatting>
  <conditionalFormatting sqref="H14">
    <cfRule type="cellIs" dxfId="62" priority="42" operator="equal">
      <formula>$B$21</formula>
    </cfRule>
    <cfRule type="cellIs" dxfId="61" priority="43" operator="equal">
      <formula>$B$20</formula>
    </cfRule>
    <cfRule type="cellIs" dxfId="60" priority="44" operator="equal">
      <formula>$A$3</formula>
    </cfRule>
    <cfRule type="cellIs" dxfId="59" priority="45" operator="equal">
      <formula>$A$2</formula>
    </cfRule>
    <cfRule type="cellIs" dxfId="58" priority="46" operator="equal">
      <formula>$A$1</formula>
    </cfRule>
  </conditionalFormatting>
  <conditionalFormatting sqref="J14">
    <cfRule type="cellIs" dxfId="57" priority="37" operator="equal">
      <formula>$B$21</formula>
    </cfRule>
    <cfRule type="cellIs" dxfId="56" priority="38" operator="equal">
      <formula>$B$20</formula>
    </cfRule>
    <cfRule type="cellIs" dxfId="55" priority="39" operator="equal">
      <formula>$A$3</formula>
    </cfRule>
    <cfRule type="cellIs" dxfId="54" priority="40" operator="equal">
      <formula>$A$2</formula>
    </cfRule>
    <cfRule type="cellIs" dxfId="53" priority="41" operator="equal">
      <formula>$A$1</formula>
    </cfRule>
  </conditionalFormatting>
  <conditionalFormatting sqref="M14">
    <cfRule type="cellIs" dxfId="52" priority="32" operator="equal">
      <formula>$B$21</formula>
    </cfRule>
    <cfRule type="cellIs" dxfId="51" priority="33" operator="equal">
      <formula>$B$20</formula>
    </cfRule>
    <cfRule type="cellIs" dxfId="50" priority="34" operator="equal">
      <formula>$A$3</formula>
    </cfRule>
    <cfRule type="cellIs" dxfId="49" priority="35" operator="equal">
      <formula>$A$2</formula>
    </cfRule>
    <cfRule type="cellIs" dxfId="48" priority="36" operator="equal">
      <formula>$A$1</formula>
    </cfRule>
  </conditionalFormatting>
  <conditionalFormatting sqref="Q14">
    <cfRule type="cellIs" dxfId="47" priority="27" operator="equal">
      <formula>$B$21</formula>
    </cfRule>
    <cfRule type="cellIs" dxfId="46" priority="28" operator="equal">
      <formula>$B$20</formula>
    </cfRule>
    <cfRule type="cellIs" dxfId="45" priority="29" operator="equal">
      <formula>$A$3</formula>
    </cfRule>
    <cfRule type="cellIs" dxfId="44" priority="30" operator="equal">
      <formula>$A$2</formula>
    </cfRule>
    <cfRule type="cellIs" dxfId="43" priority="31" operator="equal">
      <formula>$A$1</formula>
    </cfRule>
  </conditionalFormatting>
  <conditionalFormatting sqref="B30">
    <cfRule type="cellIs" dxfId="42" priority="17" operator="equal">
      <formula>$B$21</formula>
    </cfRule>
    <cfRule type="cellIs" dxfId="41" priority="18" operator="equal">
      <formula>$B$20</formula>
    </cfRule>
    <cfRule type="cellIs" dxfId="40" priority="19" operator="equal">
      <formula>$A$3</formula>
    </cfRule>
    <cfRule type="cellIs" dxfId="39" priority="20" operator="equal">
      <formula>$A$2</formula>
    </cfRule>
    <cfRule type="cellIs" dxfId="38" priority="21" operator="equal">
      <formula>$A$1</formula>
    </cfRule>
  </conditionalFormatting>
  <conditionalFormatting sqref="B44">
    <cfRule type="cellIs" dxfId="37" priority="7" operator="equal">
      <formula>$B$21</formula>
    </cfRule>
    <cfRule type="cellIs" dxfId="36" priority="8" operator="equal">
      <formula>$B$20</formula>
    </cfRule>
    <cfRule type="cellIs" dxfId="35" priority="9" operator="equal">
      <formula>$A$3</formula>
    </cfRule>
    <cfRule type="cellIs" dxfId="34" priority="10" operator="equal">
      <formula>$A$2</formula>
    </cfRule>
    <cfRule type="cellIs" dxfId="33" priority="11" operator="equal">
      <formula>$A$1</formula>
    </cfRule>
  </conditionalFormatting>
  <conditionalFormatting sqref="C43:H45">
    <cfRule type="cellIs" dxfId="32" priority="6" operator="greaterThan">
      <formula>0.5</formula>
    </cfRule>
  </conditionalFormatting>
  <conditionalFormatting sqref="C48">
    <cfRule type="cellIs" dxfId="31" priority="1" operator="equal">
      <formula>$B$21</formula>
    </cfRule>
    <cfRule type="cellIs" dxfId="30" priority="2" operator="equal">
      <formula>$B$20</formula>
    </cfRule>
    <cfRule type="cellIs" dxfId="29" priority="3" operator="equal">
      <formula>$A$3</formula>
    </cfRule>
    <cfRule type="cellIs" dxfId="28" priority="4" operator="equal">
      <formula>$A$2</formula>
    </cfRule>
    <cfRule type="cellIs" dxfId="27" priority="5" operator="equal">
      <formula>$A$1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="70" zoomScaleNormal="70" workbookViewId="0">
      <selection activeCell="A32" sqref="A32:XFD32"/>
    </sheetView>
  </sheetViews>
  <sheetFormatPr defaultRowHeight="14.4" x14ac:dyDescent="0.3"/>
  <cols>
    <col min="1" max="1" width="16" customWidth="1"/>
    <col min="2" max="2" width="10.88671875" bestFit="1" customWidth="1"/>
    <col min="3" max="4" width="12.33203125" bestFit="1" customWidth="1"/>
    <col min="5" max="5" width="10.88671875" bestFit="1" customWidth="1"/>
    <col min="6" max="6" width="11.5546875" bestFit="1" customWidth="1"/>
    <col min="7" max="9" width="10.88671875" bestFit="1" customWidth="1"/>
    <col min="10" max="10" width="12.33203125" bestFit="1" customWidth="1"/>
    <col min="11" max="16" width="10.88671875" bestFit="1" customWidth="1"/>
    <col min="25" max="25" width="9.6640625" bestFit="1" customWidth="1"/>
  </cols>
  <sheetData>
    <row r="1" spans="1:16" x14ac:dyDescent="0.3">
      <c r="A1" s="32" t="s">
        <v>27</v>
      </c>
      <c r="B1" t="s">
        <v>44</v>
      </c>
      <c r="F1" s="45" t="s">
        <v>29</v>
      </c>
      <c r="G1" t="s">
        <v>48</v>
      </c>
    </row>
    <row r="2" spans="1:16" x14ac:dyDescent="0.3">
      <c r="A2" s="59" t="s">
        <v>28</v>
      </c>
      <c r="B2" t="s">
        <v>45</v>
      </c>
    </row>
    <row r="3" spans="1:16" x14ac:dyDescent="0.3">
      <c r="A3" s="53" t="s">
        <v>43</v>
      </c>
      <c r="B3" t="s">
        <v>46</v>
      </c>
    </row>
    <row r="4" spans="1:16" x14ac:dyDescent="0.3">
      <c r="A4" s="54" t="s">
        <v>42</v>
      </c>
      <c r="B4" t="s">
        <v>47</v>
      </c>
    </row>
    <row r="5" spans="1:16" s="58" customFormat="1" ht="15" thickBot="1" x14ac:dyDescent="0.3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x14ac:dyDescent="0.3">
      <c r="A6" s="74" t="s">
        <v>41</v>
      </c>
      <c r="B6" s="19" t="s">
        <v>0</v>
      </c>
      <c r="C6" s="19" t="s">
        <v>0</v>
      </c>
      <c r="D6" s="17" t="s">
        <v>5</v>
      </c>
      <c r="E6" s="19" t="s">
        <v>0</v>
      </c>
      <c r="F6" s="17" t="s">
        <v>5</v>
      </c>
      <c r="G6" s="19" t="s">
        <v>0</v>
      </c>
      <c r="H6" s="19" t="s">
        <v>0</v>
      </c>
      <c r="I6" s="17" t="s">
        <v>5</v>
      </c>
      <c r="J6" s="19" t="s">
        <v>0</v>
      </c>
      <c r="K6" s="17" t="s">
        <v>5</v>
      </c>
      <c r="L6" s="17" t="s">
        <v>5</v>
      </c>
      <c r="M6" s="19" t="s">
        <v>0</v>
      </c>
      <c r="N6" s="19" t="s">
        <v>0</v>
      </c>
      <c r="O6" s="19" t="s">
        <v>0</v>
      </c>
      <c r="P6" s="17" t="s">
        <v>5</v>
      </c>
    </row>
    <row r="7" spans="1:16" ht="15" thickBot="1" x14ac:dyDescent="0.35">
      <c r="A7" s="75"/>
      <c r="B7" s="19" t="s">
        <v>1</v>
      </c>
      <c r="C7" s="19" t="s">
        <v>4</v>
      </c>
      <c r="D7" s="17" t="s">
        <v>1</v>
      </c>
      <c r="E7" s="19" t="s">
        <v>2</v>
      </c>
      <c r="F7" s="17" t="s">
        <v>3</v>
      </c>
      <c r="G7" s="19" t="s">
        <v>2</v>
      </c>
      <c r="H7" s="19" t="s">
        <v>1</v>
      </c>
      <c r="I7" s="17" t="s">
        <v>1</v>
      </c>
      <c r="J7" s="19" t="s">
        <v>4</v>
      </c>
      <c r="K7" s="17" t="s">
        <v>2</v>
      </c>
      <c r="L7" s="17" t="s">
        <v>1</v>
      </c>
      <c r="M7" s="19" t="s">
        <v>2</v>
      </c>
      <c r="N7" s="19" t="s">
        <v>1</v>
      </c>
      <c r="O7" s="19" t="s">
        <v>1</v>
      </c>
      <c r="P7" s="17" t="s">
        <v>2</v>
      </c>
    </row>
    <row r="8" spans="1:16" x14ac:dyDescent="0.3">
      <c r="A8" s="35" t="s">
        <v>38</v>
      </c>
      <c r="B8" s="19" t="s">
        <v>6</v>
      </c>
      <c r="C8" s="19" t="s">
        <v>13</v>
      </c>
      <c r="D8" s="17" t="s">
        <v>14</v>
      </c>
      <c r="E8" s="19" t="s">
        <v>10</v>
      </c>
      <c r="F8" s="17" t="s">
        <v>19</v>
      </c>
      <c r="G8" s="19" t="s">
        <v>11</v>
      </c>
      <c r="H8" s="19" t="s">
        <v>7</v>
      </c>
      <c r="I8" s="17" t="s">
        <v>15</v>
      </c>
      <c r="J8" s="19" t="s">
        <v>31</v>
      </c>
      <c r="K8" s="17" t="s">
        <v>18</v>
      </c>
      <c r="L8" s="17" t="s">
        <v>16</v>
      </c>
      <c r="M8" s="19" t="s">
        <v>12</v>
      </c>
      <c r="N8" s="19" t="s">
        <v>8</v>
      </c>
      <c r="O8" s="19" t="s">
        <v>9</v>
      </c>
      <c r="P8" s="17" t="s">
        <v>17</v>
      </c>
    </row>
    <row r="9" spans="1:16" x14ac:dyDescent="0.3">
      <c r="A9" s="44" t="s">
        <v>20</v>
      </c>
      <c r="B9" s="46" t="str">
        <f>HLOOKUP(B8,VariacaodeChuva.ElNino!$C$7:$Q$15,2,FALSE)</f>
        <v>−</v>
      </c>
      <c r="C9" s="46" t="str">
        <f>HLOOKUP(C8,VariacaodeChuva.ElNino!$C$7:$Q$15,2,FALSE)</f>
        <v>−</v>
      </c>
      <c r="D9" s="46" t="str">
        <f>HLOOKUP(D8,VariacaodeChuva.ElNino!$C$7:$Q$15,2,FALSE)</f>
        <v>↕↓</v>
      </c>
      <c r="E9" s="46" t="str">
        <f>HLOOKUP(E8,VariacaodeChuva.ElNino!$C$7:$Q$15,2,FALSE)</f>
        <v>−</v>
      </c>
      <c r="F9" s="46" t="str">
        <f>HLOOKUP(F8,VariacaodeChuva.ElNino!$C$7:$Q$15,2,FALSE)</f>
        <v>↑</v>
      </c>
      <c r="G9" s="46" t="str">
        <f>HLOOKUP(G8,VariacaodeChuva.ElNino!$C$7:$Q$15,2,FALSE)</f>
        <v>↑</v>
      </c>
      <c r="H9" s="46" t="str">
        <f>HLOOKUP(H8,VariacaodeChuva.ElNino!$C$7:$Q$15,2,FALSE)</f>
        <v>−</v>
      </c>
      <c r="I9" s="46" t="str">
        <f>HLOOKUP(I8,VariacaodeChuva.ElNino!$C$7:$Q$15,2,FALSE)</f>
        <v>↑</v>
      </c>
      <c r="J9" s="46" t="str">
        <f>HLOOKUP(J8,VariacaodeChuva.ElNino!$C$7:$Q$15,2,FALSE)</f>
        <v>↓</v>
      </c>
      <c r="K9" s="46" t="str">
        <f>HLOOKUP(K8,VariacaodeChuva.ElNino!$C$7:$Q$15,2,FALSE)</f>
        <v>↕↓</v>
      </c>
      <c r="L9" s="46" t="str">
        <f>HLOOKUP(L8,VariacaodeChuva.ElNino!$C$7:$Q$15,2,FALSE)</f>
        <v>−</v>
      </c>
      <c r="M9" s="46" t="str">
        <f>HLOOKUP(M8,VariacaodeChuva.ElNino!$C$7:$Q$15,2,FALSE)</f>
        <v>−</v>
      </c>
      <c r="N9" s="46" t="str">
        <f>HLOOKUP(N8,VariacaodeChuva.ElNino!$C$7:$Q$15,2,FALSE)</f>
        <v>↑</v>
      </c>
      <c r="O9" s="46" t="str">
        <f>HLOOKUP(O8,VariacaodeChuva.ElNino!$C$7:$Q$15,2,FALSE)</f>
        <v>−</v>
      </c>
      <c r="P9" s="46" t="str">
        <f>HLOOKUP(P8,VariacaodeChuva.ElNino!$C$7:$Q$15,2,FALSE)</f>
        <v>↓</v>
      </c>
    </row>
    <row r="10" spans="1:16" x14ac:dyDescent="0.3">
      <c r="A10" s="44" t="s">
        <v>21</v>
      </c>
      <c r="B10" s="46" t="str">
        <f>HLOOKUP(B8,VariacaodeChuva.ElNino!$C$7:$Q$15,3,FALSE)</f>
        <v>−</v>
      </c>
      <c r="C10" s="46" t="str">
        <f>HLOOKUP(C8,VariacaodeChuva.ElNino!$C$7:$Q$15,3,FALSE)</f>
        <v>−</v>
      </c>
      <c r="D10" s="46" t="str">
        <f>HLOOKUP(D8,VariacaodeChuva.ElNino!$C$7:$Q$15,3,FALSE)</f>
        <v>↕↓</v>
      </c>
      <c r="E10" s="46" t="str">
        <f>HLOOKUP(E8,VariacaodeChuva.ElNino!$C$7:$Q$15,3,FALSE)</f>
        <v>↕↓</v>
      </c>
      <c r="F10" s="46" t="str">
        <f>HLOOKUP(F8,VariacaodeChuva.ElNino!$C$7:$Q$15,3,FALSE)</f>
        <v>−</v>
      </c>
      <c r="G10" s="46" t="str">
        <f>HLOOKUP(G8,VariacaodeChuva.ElNino!$C$7:$Q$15,3,FALSE)</f>
        <v>−</v>
      </c>
      <c r="H10" s="46" t="str">
        <f>HLOOKUP(H8,VariacaodeChuva.ElNino!$C$7:$Q$15,3,FALSE)</f>
        <v>−</v>
      </c>
      <c r="I10" s="46" t="str">
        <f>HLOOKUP(I8,VariacaodeChuva.ElNino!$C$7:$Q$15,3,FALSE)</f>
        <v>↑</v>
      </c>
      <c r="J10" s="46" t="str">
        <f>HLOOKUP(J8,VariacaodeChuva.ElNino!$C$7:$Q$15,3,FALSE)</f>
        <v>−</v>
      </c>
      <c r="K10" s="46" t="str">
        <f>HLOOKUP(K8,VariacaodeChuva.ElNino!$C$7:$Q$15,3,FALSE)</f>
        <v>−</v>
      </c>
      <c r="L10" s="46" t="str">
        <f>HLOOKUP(L8,VariacaodeChuva.ElNino!$C$7:$Q$15,3,FALSE)</f>
        <v>↓</v>
      </c>
      <c r="M10" s="46" t="str">
        <f>HLOOKUP(M8,VariacaodeChuva.ElNino!$C$7:$Q$15,3,FALSE)</f>
        <v>−</v>
      </c>
      <c r="N10" s="46" t="str">
        <f>HLOOKUP(N8,VariacaodeChuva.ElNino!$C$7:$Q$15,3,FALSE)</f>
        <v>↑</v>
      </c>
      <c r="O10" s="46" t="str">
        <f>HLOOKUP(O8,VariacaodeChuva.ElNino!$C$7:$Q$15,3,FALSE)</f>
        <v>↓</v>
      </c>
      <c r="P10" s="46" t="str">
        <f>HLOOKUP(P8,VariacaodeChuva.ElNino!$C$7:$Q$15,3,FALSE)</f>
        <v>↓</v>
      </c>
    </row>
    <row r="11" spans="1:16" ht="28.5" customHeight="1" x14ac:dyDescent="0.3">
      <c r="A11" s="44" t="s">
        <v>33</v>
      </c>
      <c r="B11" s="46" t="str">
        <f>HLOOKUP(B8,VariacaodeChuva.ElNino!$C$7:$Q$15,4,FALSE)</f>
        <v>−</v>
      </c>
      <c r="C11" s="46" t="str">
        <f>HLOOKUP(C8,VariacaodeChuva.ElNino!$C$7:$Q$15,4,FALSE)</f>
        <v>−</v>
      </c>
      <c r="D11" s="46" t="str">
        <f>HLOOKUP(D8,VariacaodeChuva.ElNino!$C$7:$Q$15,4,FALSE)</f>
        <v>↕↓</v>
      </c>
      <c r="E11" s="46" t="str">
        <f>HLOOKUP(E8,VariacaodeChuva.ElNino!$C$7:$Q$15,4,FALSE)</f>
        <v>−</v>
      </c>
      <c r="F11" s="46" t="str">
        <f>HLOOKUP(F8,VariacaodeChuva.ElNino!$C$7:$Q$15,4,FALSE)</f>
        <v>↑</v>
      </c>
      <c r="G11" s="46" t="str">
        <f>HLOOKUP(G8,VariacaodeChuva.ElNino!$C$7:$Q$15,4,FALSE)</f>
        <v>−</v>
      </c>
      <c r="H11" s="46" t="str">
        <f>HLOOKUP(H8,VariacaodeChuva.ElNino!$C$7:$Q$15,4,FALSE)</f>
        <v>−</v>
      </c>
      <c r="I11" s="46" t="str">
        <f>HLOOKUP(I8,VariacaodeChuva.ElNino!$C$7:$Q$15,4,FALSE)</f>
        <v>−</v>
      </c>
      <c r="J11" s="46" t="str">
        <f>HLOOKUP(J8,VariacaodeChuva.ElNino!$C$7:$Q$15,4,FALSE)</f>
        <v>↓</v>
      </c>
      <c r="K11" s="46" t="str">
        <f>HLOOKUP(K8,VariacaodeChuva.ElNino!$C$7:$Q$15,4,FALSE)</f>
        <v>↕↓</v>
      </c>
      <c r="L11" s="46" t="str">
        <f>HLOOKUP(L8,VariacaodeChuva.ElNino!$C$7:$Q$15,4,FALSE)</f>
        <v>↓</v>
      </c>
      <c r="M11" s="46" t="str">
        <f>HLOOKUP(M8,VariacaodeChuva.ElNino!$C$7:$Q$15,4,FALSE)</f>
        <v>↓</v>
      </c>
      <c r="N11" s="46" t="str">
        <f>HLOOKUP(N8,VariacaodeChuva.ElNino!$C$7:$Q$15,4,FALSE)</f>
        <v>↑</v>
      </c>
      <c r="O11" s="46" t="str">
        <f>HLOOKUP(O8,VariacaodeChuva.ElNino!$C$7:$Q$15,4,FALSE)</f>
        <v>−</v>
      </c>
      <c r="P11" s="46" t="str">
        <f>HLOOKUP(P8,VariacaodeChuva.ElNino!$C$7:$Q$15,4,FALSE)</f>
        <v>−</v>
      </c>
    </row>
    <row r="12" spans="1:16" x14ac:dyDescent="0.3">
      <c r="A12" s="44" t="s">
        <v>22</v>
      </c>
      <c r="B12" s="46" t="str">
        <f>HLOOKUP(B8,VariacaodeChuva.ElNino!$C$7:$Q$15,5,FALSE)</f>
        <v>↑</v>
      </c>
      <c r="C12" s="46" t="str">
        <f>HLOOKUP(C8,VariacaodeChuva.ElNino!$C$7:$Q$15,5,FALSE)</f>
        <v>↑</v>
      </c>
      <c r="D12" s="46" t="str">
        <f>HLOOKUP(D8,VariacaodeChuva.ElNino!$C$7:$Q$15,5,FALSE)</f>
        <v>↕↓</v>
      </c>
      <c r="E12" s="46" t="str">
        <f>HLOOKUP(E8,VariacaodeChuva.ElNino!$C$7:$Q$15,5,FALSE)</f>
        <v>−</v>
      </c>
      <c r="F12" s="46" t="str">
        <f>HLOOKUP(F8,VariacaodeChuva.ElNino!$C$7:$Q$15,5,FALSE)</f>
        <v>−</v>
      </c>
      <c r="G12" s="46" t="str">
        <f>HLOOKUP(G8,VariacaodeChuva.ElNino!$C$7:$Q$15,5,FALSE)</f>
        <v>−</v>
      </c>
      <c r="H12" s="46" t="str">
        <f>HLOOKUP(H8,VariacaodeChuva.ElNino!$C$7:$Q$15,5,FALSE)</f>
        <v>↓</v>
      </c>
      <c r="I12" s="46" t="str">
        <f>HLOOKUP(I8,VariacaodeChuva.ElNino!$C$7:$Q$15,5,FALSE)</f>
        <v>−</v>
      </c>
      <c r="J12" s="46" t="str">
        <f>HLOOKUP(J8,VariacaodeChuva.ElNino!$C$7:$Q$15,5,FALSE)</f>
        <v>↓</v>
      </c>
      <c r="K12" s="46" t="str">
        <f>HLOOKUP(K8,VariacaodeChuva.ElNino!$C$7:$Q$15,5,FALSE)</f>
        <v>↕↓</v>
      </c>
      <c r="L12" s="46" t="str">
        <f>HLOOKUP(L8,VariacaodeChuva.ElNino!$C$7:$Q$15,5,FALSE)</f>
        <v>↓</v>
      </c>
      <c r="M12" s="46" t="str">
        <f>HLOOKUP(M8,VariacaodeChuva.ElNino!$C$7:$Q$15,5,FALSE)</f>
        <v>↓</v>
      </c>
      <c r="N12" s="46" t="str">
        <f>HLOOKUP(N8,VariacaodeChuva.ElNino!$C$7:$Q$15,5,FALSE)</f>
        <v>↑</v>
      </c>
      <c r="O12" s="46" t="str">
        <f>HLOOKUP(O8,VariacaodeChuva.ElNino!$C$7:$Q$15,5,FALSE)</f>
        <v>−</v>
      </c>
      <c r="P12" s="46" t="str">
        <f>HLOOKUP(P8,VariacaodeChuva.ElNino!$C$7:$Q$15,5,FALSE)</f>
        <v>↓</v>
      </c>
    </row>
    <row r="13" spans="1:16" x14ac:dyDescent="0.3">
      <c r="A13" s="44" t="s">
        <v>23</v>
      </c>
      <c r="B13" s="46" t="str">
        <f>HLOOKUP(B8,VariacaodeChuva.ElNino!$C$7:$Q$15,6,FALSE)</f>
        <v>↑</v>
      </c>
      <c r="C13" s="46" t="str">
        <f>HLOOKUP(C8,VariacaodeChuva.ElNino!$C$7:$Q$15,6,FALSE)</f>
        <v>−</v>
      </c>
      <c r="D13" s="46" t="str">
        <f>HLOOKUP(D8,VariacaodeChuva.ElNino!$C$7:$Q$15,6,FALSE)</f>
        <v>↕↓</v>
      </c>
      <c r="E13" s="46" t="str">
        <f>HLOOKUP(E8,VariacaodeChuva.ElNino!$C$7:$Q$15,6,FALSE)</f>
        <v>↕↑</v>
      </c>
      <c r="F13" s="46" t="str">
        <f>HLOOKUP(F8,VariacaodeChuva.ElNino!$C$7:$Q$15,6,FALSE)</f>
        <v>↑</v>
      </c>
      <c r="G13" s="46" t="str">
        <f>HLOOKUP(G8,VariacaodeChuva.ElNino!$C$7:$Q$15,6,FALSE)</f>
        <v>↑</v>
      </c>
      <c r="H13" s="46" t="str">
        <f>HLOOKUP(H8,VariacaodeChuva.ElNino!$C$7:$Q$15,6,FALSE)</f>
        <v>↓</v>
      </c>
      <c r="I13" s="46" t="str">
        <f>HLOOKUP(I8,VariacaodeChuva.ElNino!$C$7:$Q$15,6,FALSE)</f>
        <v>−</v>
      </c>
      <c r="J13" s="46" t="str">
        <f>HLOOKUP(J8,VariacaodeChuva.ElNino!$C$7:$Q$15,6,FALSE)</f>
        <v>−</v>
      </c>
      <c r="K13" s="46" t="str">
        <f>HLOOKUP(K8,VariacaodeChuva.ElNino!$C$7:$Q$15,6,FALSE)</f>
        <v>↕↓</v>
      </c>
      <c r="L13" s="46" t="str">
        <f>HLOOKUP(L8,VariacaodeChuva.ElNino!$C$7:$Q$15,6,FALSE)</f>
        <v>−</v>
      </c>
      <c r="M13" s="46" t="str">
        <f>HLOOKUP(M8,VariacaodeChuva.ElNino!$C$7:$Q$15,6,FALSE)</f>
        <v>↓</v>
      </c>
      <c r="N13" s="46" t="str">
        <f>HLOOKUP(N8,VariacaodeChuva.ElNino!$C$7:$Q$15,6,FALSE)</f>
        <v>↑</v>
      </c>
      <c r="O13" s="46" t="str">
        <f>HLOOKUP(O8,VariacaodeChuva.ElNino!$C$7:$Q$15,6,FALSE)</f>
        <v>↑</v>
      </c>
      <c r="P13" s="46" t="str">
        <f>HLOOKUP(P8,VariacaodeChuva.ElNino!$C$7:$Q$15,6,FALSE)</f>
        <v>↓</v>
      </c>
    </row>
    <row r="14" spans="1:16" x14ac:dyDescent="0.3">
      <c r="A14" s="44" t="s">
        <v>24</v>
      </c>
      <c r="B14" s="46" t="str">
        <f>HLOOKUP(B8,VariacaodeChuva.ElNino!$C$7:$Q$15,7,FALSE)</f>
        <v>−</v>
      </c>
      <c r="C14" s="46" t="str">
        <f>HLOOKUP(C8,VariacaodeChuva.ElNino!$C$7:$Q$15,7,FALSE)</f>
        <v>−</v>
      </c>
      <c r="D14" s="46" t="str">
        <f>HLOOKUP(D8,VariacaodeChuva.ElNino!$C$7:$Q$15,7,FALSE)</f>
        <v>↕↓</v>
      </c>
      <c r="E14" s="46" t="str">
        <f>HLOOKUP(E8,VariacaodeChuva.ElNino!$C$7:$Q$15,7,FALSE)</f>
        <v>↕↑</v>
      </c>
      <c r="F14" s="46" t="str">
        <f>HLOOKUP(F8,VariacaodeChuva.ElNino!$C$7:$Q$15,7,FALSE)</f>
        <v>−</v>
      </c>
      <c r="G14" s="46" t="str">
        <f>HLOOKUP(G8,VariacaodeChuva.ElNino!$C$7:$Q$15,7,FALSE)</f>
        <v>↑</v>
      </c>
      <c r="H14" s="46" t="str">
        <f>HLOOKUP(H8,VariacaodeChuva.ElNino!$C$7:$Q$15,7,FALSE)</f>
        <v>−</v>
      </c>
      <c r="I14" s="46" t="str">
        <f>HLOOKUP(I8,VariacaodeChuva.ElNino!$C$7:$Q$15,7,FALSE)</f>
        <v>−</v>
      </c>
      <c r="J14" s="46" t="str">
        <f>HLOOKUP(J8,VariacaodeChuva.ElNino!$C$7:$Q$15,7,FALSE)</f>
        <v>−</v>
      </c>
      <c r="K14" s="46" t="str">
        <f>HLOOKUP(K8,VariacaodeChuva.ElNino!$C$7:$Q$15,7,FALSE)</f>
        <v>↓</v>
      </c>
      <c r="L14" s="46" t="str">
        <f>HLOOKUP(L8,VariacaodeChuva.ElNino!$C$7:$Q$15,7,FALSE)</f>
        <v>−</v>
      </c>
      <c r="M14" s="46" t="str">
        <f>HLOOKUP(M8,VariacaodeChuva.ElNino!$C$7:$Q$15,7,FALSE)</f>
        <v>↓</v>
      </c>
      <c r="N14" s="46" t="str">
        <f>HLOOKUP(N8,VariacaodeChuva.ElNino!$C$7:$Q$15,7,FALSE)</f>
        <v>↑</v>
      </c>
      <c r="O14" s="46" t="str">
        <f>HLOOKUP(O8,VariacaodeChuva.ElNino!$C$7:$Q$15,7,FALSE)</f>
        <v>−</v>
      </c>
      <c r="P14" s="46" t="str">
        <f>HLOOKUP(P8,VariacaodeChuva.ElNino!$C$7:$Q$15,7,FALSE)</f>
        <v>−</v>
      </c>
    </row>
    <row r="15" spans="1:16" x14ac:dyDescent="0.3">
      <c r="A15" s="44" t="s">
        <v>25</v>
      </c>
      <c r="B15" s="46" t="str">
        <f>HLOOKUP(B8,VariacaodeChuva.ElNino!$C$7:$Q$15,8,FALSE)</f>
        <v>↑</v>
      </c>
      <c r="C15" s="46" t="str">
        <f>HLOOKUP(C8,VariacaodeChuva.ElNino!$C$7:$Q$15,8,FALSE)</f>
        <v>−</v>
      </c>
      <c r="D15" s="46" t="str">
        <f>HLOOKUP(D8,VariacaodeChuva.ElNino!$C$7:$Q$15,8,FALSE)</f>
        <v>↕↓</v>
      </c>
      <c r="E15" s="46" t="str">
        <f>HLOOKUP(E8,VariacaodeChuva.ElNino!$C$7:$Q$15,8,FALSE)</f>
        <v>−</v>
      </c>
      <c r="F15" s="46" t="str">
        <f>HLOOKUP(F8,VariacaodeChuva.ElNino!$C$7:$Q$15,8,FALSE)</f>
        <v>−</v>
      </c>
      <c r="G15" s="46" t="str">
        <f>HLOOKUP(G8,VariacaodeChuva.ElNino!$C$7:$Q$15,8,FALSE)</f>
        <v>−</v>
      </c>
      <c r="H15" s="46" t="str">
        <f>HLOOKUP(H8,VariacaodeChuva.ElNino!$C$7:$Q$15,8,FALSE)</f>
        <v>−</v>
      </c>
      <c r="I15" s="46" t="str">
        <f>HLOOKUP(I8,VariacaodeChuva.ElNino!$C$7:$Q$15,8,FALSE)</f>
        <v>−</v>
      </c>
      <c r="J15" s="46" t="str">
        <f>HLOOKUP(J8,VariacaodeChuva.ElNino!$C$7:$Q$15,8,FALSE)</f>
        <v>↓</v>
      </c>
      <c r="K15" s="46" t="str">
        <f>HLOOKUP(K8,VariacaodeChuva.ElNino!$C$7:$Q$15,8,FALSE)</f>
        <v>↕↓</v>
      </c>
      <c r="L15" s="46" t="str">
        <f>HLOOKUP(L8,VariacaodeChuva.ElNino!$C$7:$Q$15,8,FALSE)</f>
        <v>↓</v>
      </c>
      <c r="M15" s="46" t="str">
        <f>HLOOKUP(M8,VariacaodeChuva.ElNino!$C$7:$Q$15,8,FALSE)</f>
        <v>↓</v>
      </c>
      <c r="N15" s="46" t="str">
        <f>HLOOKUP(N8,VariacaodeChuva.ElNino!$C$7:$Q$15,8,FALSE)</f>
        <v>↑</v>
      </c>
      <c r="O15" s="46" t="str">
        <f>HLOOKUP(O8,VariacaodeChuva.ElNino!$C$7:$Q$15,8,FALSE)</f>
        <v>−</v>
      </c>
      <c r="P15" s="46" t="str">
        <f>HLOOKUP(P8,VariacaodeChuva.ElNino!$C$7:$Q$15,8,FALSE)</f>
        <v>↓</v>
      </c>
    </row>
    <row r="16" spans="1:16" x14ac:dyDescent="0.3">
      <c r="A16" s="44" t="s">
        <v>26</v>
      </c>
      <c r="B16" s="46" t="str">
        <f>HLOOKUP(B8,VariacaodeChuva.ElNino!$C$7:$Q$15,9,FALSE)</f>
        <v>−</v>
      </c>
      <c r="C16" s="46" t="str">
        <f>HLOOKUP(C8,VariacaodeChuva.ElNino!$C$7:$Q$15,9,FALSE)</f>
        <v>−</v>
      </c>
      <c r="D16" s="46" t="str">
        <f>HLOOKUP(D8,VariacaodeChuva.ElNino!$C$7:$Q$15,9,FALSE)</f>
        <v>↕↓</v>
      </c>
      <c r="E16" s="46" t="str">
        <f>HLOOKUP(E8,VariacaodeChuva.ElNino!$C$7:$Q$15,9,FALSE)</f>
        <v>−</v>
      </c>
      <c r="F16" s="46" t="str">
        <f>HLOOKUP(F8,VariacaodeChuva.ElNino!$C$7:$Q$15,9,FALSE)</f>
        <v>−</v>
      </c>
      <c r="G16" s="46" t="str">
        <f>HLOOKUP(G8,VariacaodeChuva.ElNino!$C$7:$Q$15,9,FALSE)</f>
        <v>−</v>
      </c>
      <c r="H16" s="46" t="str">
        <f>HLOOKUP(H8,VariacaodeChuva.ElNino!$C$7:$Q$15,9,FALSE)</f>
        <v>−</v>
      </c>
      <c r="I16" s="46" t="str">
        <f>HLOOKUP(I8,VariacaodeChuva.ElNino!$C$7:$Q$15,9,FALSE)</f>
        <v>−</v>
      </c>
      <c r="J16" s="46" t="str">
        <f>HLOOKUP(J8,VariacaodeChuva.ElNino!$C$7:$Q$15,9,FALSE)</f>
        <v>↓</v>
      </c>
      <c r="K16" s="46" t="str">
        <f>HLOOKUP(K8,VariacaodeChuva.ElNino!$C$7:$Q$15,9,FALSE)</f>
        <v>↓</v>
      </c>
      <c r="L16" s="46" t="str">
        <f>HLOOKUP(L8,VariacaodeChuva.ElNino!$C$7:$Q$15,9,FALSE)</f>
        <v>−</v>
      </c>
      <c r="M16" s="46" t="str">
        <f>HLOOKUP(M8,VariacaodeChuva.ElNino!$C$7:$Q$15,9,FALSE)</f>
        <v>−</v>
      </c>
      <c r="N16" s="46" t="str">
        <f>HLOOKUP(N8,VariacaodeChuva.ElNino!$C$7:$Q$15,9,FALSE)</f>
        <v>↑</v>
      </c>
      <c r="O16" s="46" t="str">
        <f>HLOOKUP(O8,VariacaodeChuva.ElNino!$C$7:$Q$15,9,FALSE)</f>
        <v>−</v>
      </c>
      <c r="P16" s="46" t="str">
        <f>HLOOKUP(P8,VariacaodeChuva.ElNino!$C$7:$Q$15,9,FALSE)</f>
        <v>↓</v>
      </c>
    </row>
    <row r="17" spans="1:16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3">
      <c r="A18" s="34"/>
      <c r="B18" s="19" t="s">
        <v>0</v>
      </c>
      <c r="C18" s="19" t="s">
        <v>0</v>
      </c>
      <c r="D18" s="17" t="s">
        <v>5</v>
      </c>
      <c r="E18" s="19" t="s">
        <v>0</v>
      </c>
      <c r="F18" s="17" t="s">
        <v>5</v>
      </c>
      <c r="G18" s="19" t="s">
        <v>0</v>
      </c>
      <c r="H18" s="19" t="s">
        <v>0</v>
      </c>
      <c r="I18" s="17" t="s">
        <v>5</v>
      </c>
      <c r="J18" s="19" t="s">
        <v>0</v>
      </c>
      <c r="K18" s="17" t="s">
        <v>5</v>
      </c>
      <c r="L18" s="17" t="s">
        <v>5</v>
      </c>
      <c r="M18" s="19" t="s">
        <v>0</v>
      </c>
      <c r="N18" s="19" t="s">
        <v>0</v>
      </c>
      <c r="O18" s="19" t="s">
        <v>0</v>
      </c>
      <c r="P18" s="17" t="s">
        <v>5</v>
      </c>
    </row>
    <row r="19" spans="1:16" x14ac:dyDescent="0.3">
      <c r="A19" s="34"/>
      <c r="B19" s="19" t="s">
        <v>1</v>
      </c>
      <c r="C19" s="19" t="s">
        <v>4</v>
      </c>
      <c r="D19" s="17" t="s">
        <v>1</v>
      </c>
      <c r="E19" s="19" t="s">
        <v>2</v>
      </c>
      <c r="F19" s="17" t="s">
        <v>3</v>
      </c>
      <c r="G19" s="19" t="s">
        <v>2</v>
      </c>
      <c r="H19" s="19" t="s">
        <v>1</v>
      </c>
      <c r="I19" s="17" t="s">
        <v>1</v>
      </c>
      <c r="J19" s="19" t="s">
        <v>4</v>
      </c>
      <c r="K19" s="17" t="s">
        <v>2</v>
      </c>
      <c r="L19" s="17" t="s">
        <v>1</v>
      </c>
      <c r="M19" s="19" t="s">
        <v>2</v>
      </c>
      <c r="N19" s="19" t="s">
        <v>1</v>
      </c>
      <c r="O19" s="19" t="s">
        <v>1</v>
      </c>
      <c r="P19" s="17" t="s">
        <v>2</v>
      </c>
    </row>
    <row r="20" spans="1:16" x14ac:dyDescent="0.3">
      <c r="A20" s="34"/>
      <c r="B20" s="19" t="s">
        <v>6</v>
      </c>
      <c r="C20" s="19" t="s">
        <v>13</v>
      </c>
      <c r="D20" s="17" t="s">
        <v>14</v>
      </c>
      <c r="E20" s="19" t="s">
        <v>10</v>
      </c>
      <c r="F20" s="17" t="s">
        <v>19</v>
      </c>
      <c r="G20" s="19" t="s">
        <v>11</v>
      </c>
      <c r="H20" s="19" t="s">
        <v>7</v>
      </c>
      <c r="I20" s="17" t="s">
        <v>15</v>
      </c>
      <c r="J20" s="19" t="s">
        <v>31</v>
      </c>
      <c r="K20" s="17" t="s">
        <v>18</v>
      </c>
      <c r="L20" s="17" t="s">
        <v>16</v>
      </c>
      <c r="M20" s="19" t="s">
        <v>12</v>
      </c>
      <c r="N20" s="19" t="s">
        <v>8</v>
      </c>
      <c r="O20" s="19" t="s">
        <v>9</v>
      </c>
      <c r="P20" s="17" t="s">
        <v>17</v>
      </c>
    </row>
    <row r="21" spans="1:16" x14ac:dyDescent="0.3">
      <c r="A21" s="32" t="s">
        <v>27</v>
      </c>
      <c r="B21" s="35">
        <f>COUNTIF(B9:B16,$A$21)</f>
        <v>3</v>
      </c>
      <c r="C21" s="35">
        <f t="shared" ref="C21:O21" si="0">COUNTIF(C9:C16,$A$21)</f>
        <v>1</v>
      </c>
      <c r="D21" s="35">
        <f t="shared" si="0"/>
        <v>0</v>
      </c>
      <c r="E21" s="35">
        <f t="shared" si="0"/>
        <v>0</v>
      </c>
      <c r="F21" s="35">
        <f t="shared" si="0"/>
        <v>3</v>
      </c>
      <c r="G21" s="35">
        <f t="shared" si="0"/>
        <v>3</v>
      </c>
      <c r="H21" s="35">
        <f t="shared" si="0"/>
        <v>0</v>
      </c>
      <c r="I21" s="35">
        <f t="shared" si="0"/>
        <v>2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8</v>
      </c>
      <c r="O21" s="35">
        <f t="shared" si="0"/>
        <v>1</v>
      </c>
      <c r="P21" s="35">
        <f t="shared" ref="P21" si="1">COUNTIF(P9:P16,$A$21)</f>
        <v>0</v>
      </c>
    </row>
    <row r="22" spans="1:16" x14ac:dyDescent="0.3">
      <c r="A22" s="59" t="s">
        <v>28</v>
      </c>
      <c r="B22" s="35">
        <f>COUNTIF(B9:B16,$A$22)</f>
        <v>0</v>
      </c>
      <c r="C22" s="35">
        <f t="shared" ref="C22:O22" si="2">COUNTIF(C9:C16,$A$22)</f>
        <v>0</v>
      </c>
      <c r="D22" s="35">
        <f t="shared" si="2"/>
        <v>0</v>
      </c>
      <c r="E22" s="35">
        <f t="shared" si="2"/>
        <v>0</v>
      </c>
      <c r="F22" s="35">
        <f t="shared" si="2"/>
        <v>0</v>
      </c>
      <c r="G22" s="35">
        <f t="shared" si="2"/>
        <v>0</v>
      </c>
      <c r="H22" s="35">
        <f t="shared" si="2"/>
        <v>2</v>
      </c>
      <c r="I22" s="35">
        <f t="shared" si="2"/>
        <v>0</v>
      </c>
      <c r="J22" s="35">
        <f t="shared" si="2"/>
        <v>5</v>
      </c>
      <c r="K22" s="35">
        <f t="shared" si="2"/>
        <v>2</v>
      </c>
      <c r="L22" s="35">
        <f t="shared" si="2"/>
        <v>4</v>
      </c>
      <c r="M22" s="35">
        <f t="shared" si="2"/>
        <v>5</v>
      </c>
      <c r="N22" s="35">
        <f t="shared" si="2"/>
        <v>0</v>
      </c>
      <c r="O22" s="35">
        <f t="shared" si="2"/>
        <v>1</v>
      </c>
      <c r="P22" s="35">
        <f t="shared" ref="P22" si="3">COUNTIF(P9:P16,$A$22)</f>
        <v>6</v>
      </c>
    </row>
    <row r="23" spans="1:16" x14ac:dyDescent="0.3">
      <c r="A23" s="53" t="s">
        <v>43</v>
      </c>
      <c r="B23" s="35">
        <f>COUNTIF(B9:B16,$A$23)</f>
        <v>0</v>
      </c>
      <c r="C23" s="35">
        <f t="shared" ref="C23:O23" si="4">COUNTIF(C9:C16,$A$23)</f>
        <v>0</v>
      </c>
      <c r="D23" s="35">
        <f t="shared" si="4"/>
        <v>8</v>
      </c>
      <c r="E23" s="35">
        <f t="shared" si="4"/>
        <v>1</v>
      </c>
      <c r="F23" s="35">
        <f t="shared" si="4"/>
        <v>0</v>
      </c>
      <c r="G23" s="35">
        <f t="shared" si="4"/>
        <v>0</v>
      </c>
      <c r="H23" s="35">
        <f t="shared" si="4"/>
        <v>0</v>
      </c>
      <c r="I23" s="35">
        <f t="shared" si="4"/>
        <v>0</v>
      </c>
      <c r="J23" s="35">
        <f t="shared" si="4"/>
        <v>0</v>
      </c>
      <c r="K23" s="35">
        <f t="shared" si="4"/>
        <v>5</v>
      </c>
      <c r="L23" s="35">
        <f t="shared" si="4"/>
        <v>0</v>
      </c>
      <c r="M23" s="35">
        <f t="shared" si="4"/>
        <v>0</v>
      </c>
      <c r="N23" s="35">
        <f t="shared" si="4"/>
        <v>0</v>
      </c>
      <c r="O23" s="35">
        <f t="shared" si="4"/>
        <v>0</v>
      </c>
      <c r="P23" s="35">
        <f t="shared" ref="P23" si="5">COUNTIF(P9:P16,$A$23)</f>
        <v>0</v>
      </c>
    </row>
    <row r="24" spans="1:16" x14ac:dyDescent="0.3">
      <c r="A24" s="45" t="s">
        <v>29</v>
      </c>
      <c r="B24" s="35">
        <f>COUNTIF(B9:B16,$A$24)</f>
        <v>5</v>
      </c>
      <c r="C24" s="35">
        <f t="shared" ref="C24:O24" si="6">COUNTIF(C9:C16,$A$24)</f>
        <v>7</v>
      </c>
      <c r="D24" s="35">
        <f t="shared" si="6"/>
        <v>0</v>
      </c>
      <c r="E24" s="35">
        <f t="shared" si="6"/>
        <v>5</v>
      </c>
      <c r="F24" s="35">
        <f t="shared" si="6"/>
        <v>5</v>
      </c>
      <c r="G24" s="35">
        <f t="shared" si="6"/>
        <v>5</v>
      </c>
      <c r="H24" s="35">
        <f t="shared" si="6"/>
        <v>6</v>
      </c>
      <c r="I24" s="35">
        <f t="shared" si="6"/>
        <v>6</v>
      </c>
      <c r="J24" s="35">
        <f t="shared" si="6"/>
        <v>3</v>
      </c>
      <c r="K24" s="35">
        <f t="shared" si="6"/>
        <v>1</v>
      </c>
      <c r="L24" s="35">
        <f t="shared" si="6"/>
        <v>4</v>
      </c>
      <c r="M24" s="35">
        <f t="shared" si="6"/>
        <v>3</v>
      </c>
      <c r="N24" s="35">
        <f t="shared" si="6"/>
        <v>0</v>
      </c>
      <c r="O24" s="35">
        <f t="shared" si="6"/>
        <v>6</v>
      </c>
      <c r="P24" s="35">
        <f t="shared" ref="P24" si="7">COUNTIF(P9:P16,$A$24)</f>
        <v>2</v>
      </c>
    </row>
    <row r="25" spans="1:16" x14ac:dyDescent="0.3">
      <c r="A25" s="54" t="s">
        <v>42</v>
      </c>
      <c r="B25" s="46">
        <f>COUNTIF(B9:B16,$A$25)</f>
        <v>0</v>
      </c>
      <c r="C25" s="46">
        <f t="shared" ref="C25:P25" si="8">COUNTIF(C9:C16,$A$25)</f>
        <v>0</v>
      </c>
      <c r="D25" s="46">
        <f t="shared" si="8"/>
        <v>0</v>
      </c>
      <c r="E25" s="46">
        <f t="shared" si="8"/>
        <v>2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</row>
    <row r="26" spans="1:16" x14ac:dyDescent="0.3">
      <c r="A26" s="20" t="s">
        <v>32</v>
      </c>
      <c r="B26" s="18">
        <f>SUM(B21:B25)</f>
        <v>8</v>
      </c>
      <c r="C26" s="18">
        <f t="shared" ref="C26:P26" si="9">SUM(C21:C25)</f>
        <v>8</v>
      </c>
      <c r="D26" s="18">
        <f t="shared" si="9"/>
        <v>8</v>
      </c>
      <c r="E26" s="18">
        <f t="shared" si="9"/>
        <v>8</v>
      </c>
      <c r="F26" s="18">
        <f t="shared" si="9"/>
        <v>8</v>
      </c>
      <c r="G26" s="18">
        <f t="shared" si="9"/>
        <v>8</v>
      </c>
      <c r="H26" s="18">
        <f t="shared" si="9"/>
        <v>8</v>
      </c>
      <c r="I26" s="18">
        <f t="shared" si="9"/>
        <v>8</v>
      </c>
      <c r="J26" s="18">
        <f t="shared" si="9"/>
        <v>8</v>
      </c>
      <c r="K26" s="18">
        <f t="shared" si="9"/>
        <v>8</v>
      </c>
      <c r="L26" s="18">
        <f t="shared" si="9"/>
        <v>8</v>
      </c>
      <c r="M26" s="18">
        <f t="shared" si="9"/>
        <v>8</v>
      </c>
      <c r="N26" s="18">
        <f t="shared" si="9"/>
        <v>8</v>
      </c>
      <c r="O26" s="18">
        <f t="shared" si="9"/>
        <v>8</v>
      </c>
      <c r="P26" s="18">
        <f t="shared" si="9"/>
        <v>8</v>
      </c>
    </row>
    <row r="27" spans="1:16" ht="15" thickBot="1" x14ac:dyDescent="0.3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3">
      <c r="A28" s="34"/>
      <c r="B28" s="24" t="s">
        <v>0</v>
      </c>
      <c r="C28" s="24" t="s">
        <v>0</v>
      </c>
      <c r="D28" s="26" t="s">
        <v>5</v>
      </c>
      <c r="E28" s="24" t="s">
        <v>0</v>
      </c>
      <c r="F28" s="26" t="s">
        <v>5</v>
      </c>
      <c r="G28" s="24" t="s">
        <v>0</v>
      </c>
      <c r="H28" s="24" t="s">
        <v>0</v>
      </c>
      <c r="I28" s="26" t="s">
        <v>5</v>
      </c>
      <c r="J28" s="24" t="s">
        <v>0</v>
      </c>
      <c r="K28" s="26" t="s">
        <v>5</v>
      </c>
      <c r="L28" s="26" t="s">
        <v>5</v>
      </c>
      <c r="M28" s="24" t="s">
        <v>0</v>
      </c>
      <c r="N28" s="24" t="s">
        <v>0</v>
      </c>
      <c r="O28" s="24" t="s">
        <v>0</v>
      </c>
      <c r="P28" s="26" t="s">
        <v>5</v>
      </c>
    </row>
    <row r="29" spans="1:16" x14ac:dyDescent="0.3">
      <c r="A29" s="34"/>
      <c r="B29" s="25" t="s">
        <v>1</v>
      </c>
      <c r="C29" s="25" t="s">
        <v>4</v>
      </c>
      <c r="D29" s="27" t="s">
        <v>1</v>
      </c>
      <c r="E29" s="25" t="s">
        <v>2</v>
      </c>
      <c r="F29" s="27" t="s">
        <v>3</v>
      </c>
      <c r="G29" s="25" t="s">
        <v>2</v>
      </c>
      <c r="H29" s="25" t="s">
        <v>1</v>
      </c>
      <c r="I29" s="27" t="s">
        <v>1</v>
      </c>
      <c r="J29" s="25" t="s">
        <v>4</v>
      </c>
      <c r="K29" s="27" t="s">
        <v>2</v>
      </c>
      <c r="L29" s="27" t="s">
        <v>1</v>
      </c>
      <c r="M29" s="25" t="s">
        <v>2</v>
      </c>
      <c r="N29" s="25" t="s">
        <v>1</v>
      </c>
      <c r="O29" s="25" t="s">
        <v>1</v>
      </c>
      <c r="P29" s="27" t="s">
        <v>2</v>
      </c>
    </row>
    <row r="30" spans="1:16" ht="15" thickBot="1" x14ac:dyDescent="0.35">
      <c r="A30" s="34"/>
      <c r="B30" s="23" t="s">
        <v>6</v>
      </c>
      <c r="C30" s="23" t="s">
        <v>13</v>
      </c>
      <c r="D30" s="28" t="s">
        <v>14</v>
      </c>
      <c r="E30" s="23" t="s">
        <v>10</v>
      </c>
      <c r="F30" s="28" t="s">
        <v>19</v>
      </c>
      <c r="G30" s="23" t="s">
        <v>11</v>
      </c>
      <c r="H30" s="23" t="s">
        <v>7</v>
      </c>
      <c r="I30" s="28" t="s">
        <v>15</v>
      </c>
      <c r="J30" s="23" t="s">
        <v>31</v>
      </c>
      <c r="K30" s="28" t="s">
        <v>18</v>
      </c>
      <c r="L30" s="28" t="s">
        <v>16</v>
      </c>
      <c r="M30" s="23" t="s">
        <v>12</v>
      </c>
      <c r="N30" s="23" t="s">
        <v>8</v>
      </c>
      <c r="O30" s="23" t="s">
        <v>9</v>
      </c>
      <c r="P30" s="28" t="s">
        <v>17</v>
      </c>
    </row>
    <row r="31" spans="1:16" x14ac:dyDescent="0.3">
      <c r="A31" s="32" t="s">
        <v>27</v>
      </c>
      <c r="B31" s="22">
        <f>B21/B26</f>
        <v>0.375</v>
      </c>
      <c r="C31" s="22">
        <f t="shared" ref="C31:O31" si="10">C21/C26</f>
        <v>0.125</v>
      </c>
      <c r="D31" s="22">
        <f t="shared" si="10"/>
        <v>0</v>
      </c>
      <c r="E31" s="22">
        <f t="shared" si="10"/>
        <v>0</v>
      </c>
      <c r="F31" s="22">
        <f t="shared" si="10"/>
        <v>0.375</v>
      </c>
      <c r="G31" s="22">
        <f t="shared" si="10"/>
        <v>0.375</v>
      </c>
      <c r="H31" s="22">
        <f t="shared" si="10"/>
        <v>0</v>
      </c>
      <c r="I31" s="22">
        <f t="shared" si="10"/>
        <v>0.25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1</v>
      </c>
      <c r="O31" s="22">
        <f t="shared" si="10"/>
        <v>0.125</v>
      </c>
      <c r="P31" s="22">
        <f t="shared" ref="P31" si="11">P21/P26</f>
        <v>0</v>
      </c>
    </row>
    <row r="32" spans="1:16" x14ac:dyDescent="0.3">
      <c r="A32" s="59" t="s">
        <v>28</v>
      </c>
      <c r="B32" s="22">
        <f>B22/B26</f>
        <v>0</v>
      </c>
      <c r="C32" s="22">
        <f t="shared" ref="C32:O32" si="12">C22/C26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0.25</v>
      </c>
      <c r="I32" s="22">
        <f t="shared" si="12"/>
        <v>0</v>
      </c>
      <c r="J32" s="22">
        <f t="shared" si="12"/>
        <v>0.625</v>
      </c>
      <c r="K32" s="22">
        <f t="shared" si="12"/>
        <v>0.25</v>
      </c>
      <c r="L32" s="22">
        <f t="shared" si="12"/>
        <v>0.5</v>
      </c>
      <c r="M32" s="22">
        <f t="shared" si="12"/>
        <v>0.625</v>
      </c>
      <c r="N32" s="22">
        <f t="shared" si="12"/>
        <v>0</v>
      </c>
      <c r="O32" s="22">
        <f t="shared" si="12"/>
        <v>0.125</v>
      </c>
      <c r="P32" s="22">
        <f t="shared" ref="P32" si="13">P22/P26</f>
        <v>0.75</v>
      </c>
    </row>
    <row r="33" spans="1:16" x14ac:dyDescent="0.3">
      <c r="A33" s="53" t="s">
        <v>43</v>
      </c>
      <c r="B33" s="22">
        <f>B23/B26</f>
        <v>0</v>
      </c>
      <c r="C33" s="22">
        <f t="shared" ref="C33:O33" si="14">C23/C26</f>
        <v>0</v>
      </c>
      <c r="D33" s="22">
        <f t="shared" si="14"/>
        <v>1</v>
      </c>
      <c r="E33" s="22">
        <f t="shared" si="14"/>
        <v>0.125</v>
      </c>
      <c r="F33" s="22">
        <f t="shared" si="14"/>
        <v>0</v>
      </c>
      <c r="G33" s="22">
        <f t="shared" si="14"/>
        <v>0</v>
      </c>
      <c r="H33" s="22">
        <f t="shared" si="14"/>
        <v>0</v>
      </c>
      <c r="I33" s="22">
        <f t="shared" si="14"/>
        <v>0</v>
      </c>
      <c r="J33" s="22">
        <f t="shared" si="14"/>
        <v>0</v>
      </c>
      <c r="K33" s="22">
        <f t="shared" si="14"/>
        <v>0.625</v>
      </c>
      <c r="L33" s="22">
        <f t="shared" si="14"/>
        <v>0</v>
      </c>
      <c r="M33" s="22">
        <f t="shared" si="14"/>
        <v>0</v>
      </c>
      <c r="N33" s="22">
        <f t="shared" si="14"/>
        <v>0</v>
      </c>
      <c r="O33" s="22">
        <f t="shared" si="14"/>
        <v>0</v>
      </c>
      <c r="P33" s="22">
        <f t="shared" ref="P33" si="15">P23/P26</f>
        <v>0</v>
      </c>
    </row>
    <row r="34" spans="1:16" x14ac:dyDescent="0.3">
      <c r="A34" s="45" t="s">
        <v>29</v>
      </c>
      <c r="B34" s="22">
        <f>B24/B26</f>
        <v>0.625</v>
      </c>
      <c r="C34" s="22">
        <f t="shared" ref="C34:O34" si="16">C24/C26</f>
        <v>0.875</v>
      </c>
      <c r="D34" s="22">
        <f t="shared" si="16"/>
        <v>0</v>
      </c>
      <c r="E34" s="22">
        <f t="shared" si="16"/>
        <v>0.625</v>
      </c>
      <c r="F34" s="22">
        <f t="shared" si="16"/>
        <v>0.625</v>
      </c>
      <c r="G34" s="22">
        <f t="shared" si="16"/>
        <v>0.625</v>
      </c>
      <c r="H34" s="22">
        <f t="shared" si="16"/>
        <v>0.75</v>
      </c>
      <c r="I34" s="22">
        <f t="shared" si="16"/>
        <v>0.75</v>
      </c>
      <c r="J34" s="22">
        <f t="shared" si="16"/>
        <v>0.375</v>
      </c>
      <c r="K34" s="22">
        <f t="shared" si="16"/>
        <v>0.125</v>
      </c>
      <c r="L34" s="22">
        <f t="shared" si="16"/>
        <v>0.5</v>
      </c>
      <c r="M34" s="22">
        <f t="shared" si="16"/>
        <v>0.375</v>
      </c>
      <c r="N34" s="22">
        <f t="shared" si="16"/>
        <v>0</v>
      </c>
      <c r="O34" s="22">
        <f t="shared" si="16"/>
        <v>0.75</v>
      </c>
      <c r="P34" s="22">
        <f t="shared" ref="P34" si="17">P24/P26</f>
        <v>0.25</v>
      </c>
    </row>
    <row r="35" spans="1:16" x14ac:dyDescent="0.3">
      <c r="A35" s="54" t="s">
        <v>42</v>
      </c>
      <c r="B35" s="22">
        <f>B25/B26</f>
        <v>0</v>
      </c>
      <c r="C35" s="22">
        <f t="shared" ref="C35:P35" si="18">C25/C26</f>
        <v>0</v>
      </c>
      <c r="D35" s="22">
        <f t="shared" si="18"/>
        <v>0</v>
      </c>
      <c r="E35" s="22">
        <f t="shared" si="18"/>
        <v>0.25</v>
      </c>
      <c r="F35" s="22">
        <f t="shared" si="18"/>
        <v>0</v>
      </c>
      <c r="G35" s="22">
        <f t="shared" si="18"/>
        <v>0</v>
      </c>
      <c r="H35" s="22">
        <f t="shared" si="18"/>
        <v>0</v>
      </c>
      <c r="I35" s="22">
        <f t="shared" si="18"/>
        <v>0</v>
      </c>
      <c r="J35" s="22">
        <f t="shared" si="18"/>
        <v>0</v>
      </c>
      <c r="K35" s="22">
        <f t="shared" si="18"/>
        <v>0</v>
      </c>
      <c r="L35" s="22">
        <f t="shared" si="18"/>
        <v>0</v>
      </c>
      <c r="M35" s="22">
        <f t="shared" si="18"/>
        <v>0</v>
      </c>
      <c r="N35" s="22">
        <f t="shared" si="18"/>
        <v>0</v>
      </c>
      <c r="O35" s="22">
        <f t="shared" si="18"/>
        <v>0</v>
      </c>
      <c r="P35" s="22">
        <f t="shared" si="18"/>
        <v>0</v>
      </c>
    </row>
    <row r="36" spans="1:16" ht="15" thickBot="1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x14ac:dyDescent="0.3">
      <c r="A37" s="43" t="s">
        <v>40</v>
      </c>
      <c r="B37" s="36"/>
      <c r="C37" s="36"/>
      <c r="D37" s="36"/>
      <c r="E37" s="36"/>
      <c r="F37" s="36"/>
      <c r="G37" s="37"/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3">
      <c r="A38" s="38"/>
      <c r="B38" s="76" t="s">
        <v>0</v>
      </c>
      <c r="C38" s="77"/>
      <c r="D38" s="78"/>
      <c r="E38" s="79" t="s">
        <v>5</v>
      </c>
      <c r="F38" s="80"/>
      <c r="G38" s="103"/>
      <c r="H38" s="34"/>
      <c r="I38" s="34"/>
      <c r="J38" s="34"/>
      <c r="K38" s="34"/>
      <c r="L38" s="34"/>
      <c r="M38" s="34"/>
      <c r="N38" s="34"/>
      <c r="O38" s="34"/>
      <c r="P38" s="34"/>
    </row>
    <row r="39" spans="1:16" x14ac:dyDescent="0.3">
      <c r="A39" s="38"/>
      <c r="B39" s="19" t="s">
        <v>1</v>
      </c>
      <c r="C39" s="19" t="s">
        <v>2</v>
      </c>
      <c r="D39" s="19" t="s">
        <v>4</v>
      </c>
      <c r="E39" s="17" t="s">
        <v>1</v>
      </c>
      <c r="F39" s="17" t="s">
        <v>2</v>
      </c>
      <c r="G39" s="29" t="s">
        <v>3</v>
      </c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3">
      <c r="A40" s="32" t="s">
        <v>27</v>
      </c>
      <c r="B40" s="13">
        <f>AVERAGE(B31,H31,N31,O31)</f>
        <v>0.375</v>
      </c>
      <c r="C40" s="13">
        <f>AVERAGE(E31,G31,M31)</f>
        <v>0.125</v>
      </c>
      <c r="D40" s="13">
        <f>AVERAGE(C31,J31)</f>
        <v>6.25E-2</v>
      </c>
      <c r="E40" s="13">
        <f>AVERAGE(D31,I31,L31)</f>
        <v>8.3333333333333329E-2</v>
      </c>
      <c r="F40" s="13">
        <f>AVERAGE(K31,P31)</f>
        <v>0</v>
      </c>
      <c r="G40" s="30">
        <f>AVERAGE(F31)</f>
        <v>0.375</v>
      </c>
      <c r="H40" s="34"/>
      <c r="I40" s="34"/>
      <c r="J40" s="34"/>
      <c r="K40" s="34"/>
      <c r="L40" s="34"/>
      <c r="M40" s="34"/>
      <c r="N40" s="34"/>
      <c r="O40" s="34"/>
      <c r="P40" s="34"/>
    </row>
    <row r="41" spans="1:16" x14ac:dyDescent="0.3">
      <c r="A41" s="59" t="s">
        <v>28</v>
      </c>
      <c r="B41" s="13">
        <f t="shared" ref="B41:B43" si="19">AVERAGE(B32,H32,N32,O32)</f>
        <v>9.375E-2</v>
      </c>
      <c r="C41" s="13">
        <f t="shared" ref="C41:C43" si="20">AVERAGE(E32,G32,M32)</f>
        <v>0.20833333333333334</v>
      </c>
      <c r="D41" s="13">
        <f t="shared" ref="D41:D43" si="21">AVERAGE(C32,J32)</f>
        <v>0.3125</v>
      </c>
      <c r="E41" s="13">
        <f t="shared" ref="E41:E43" si="22">AVERAGE(D32,I32,L32)</f>
        <v>0.16666666666666666</v>
      </c>
      <c r="F41" s="13">
        <f t="shared" ref="F41:F43" si="23">AVERAGE(K32,P32)</f>
        <v>0.5</v>
      </c>
      <c r="G41" s="30">
        <f t="shared" ref="G41:G43" si="24">AVERAGE(F32)</f>
        <v>0</v>
      </c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3">
      <c r="A42" s="53" t="s">
        <v>43</v>
      </c>
      <c r="B42" s="13">
        <f t="shared" si="19"/>
        <v>0</v>
      </c>
      <c r="C42" s="13">
        <f t="shared" si="20"/>
        <v>4.1666666666666664E-2</v>
      </c>
      <c r="D42" s="13">
        <f t="shared" si="21"/>
        <v>0</v>
      </c>
      <c r="E42" s="13">
        <f t="shared" si="22"/>
        <v>0.33333333333333331</v>
      </c>
      <c r="F42" s="13">
        <f t="shared" si="23"/>
        <v>0.3125</v>
      </c>
      <c r="G42" s="30">
        <f t="shared" si="24"/>
        <v>0</v>
      </c>
      <c r="H42" s="34"/>
      <c r="I42" s="34"/>
      <c r="J42" s="34"/>
      <c r="K42" s="34"/>
      <c r="L42" s="34"/>
      <c r="M42" s="34"/>
      <c r="N42" s="34"/>
      <c r="O42" s="34"/>
      <c r="P42" s="34"/>
    </row>
    <row r="43" spans="1:16" x14ac:dyDescent="0.3">
      <c r="A43" s="45" t="s">
        <v>29</v>
      </c>
      <c r="B43" s="13">
        <f t="shared" si="19"/>
        <v>0.53125</v>
      </c>
      <c r="C43" s="13">
        <f t="shared" si="20"/>
        <v>0.54166666666666663</v>
      </c>
      <c r="D43" s="13">
        <f t="shared" si="21"/>
        <v>0.625</v>
      </c>
      <c r="E43" s="13">
        <f t="shared" si="22"/>
        <v>0.41666666666666669</v>
      </c>
      <c r="F43" s="13">
        <f t="shared" si="23"/>
        <v>0.1875</v>
      </c>
      <c r="G43" s="30">
        <f t="shared" si="24"/>
        <v>0.625</v>
      </c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3">
      <c r="A44" s="54" t="s">
        <v>42</v>
      </c>
      <c r="B44" s="13">
        <f t="shared" ref="B44" si="25">AVERAGE(B35,H35,N35,O35)</f>
        <v>0</v>
      </c>
      <c r="C44" s="13">
        <f t="shared" ref="C44" si="26">AVERAGE(E35,G35,M35)</f>
        <v>8.3333333333333329E-2</v>
      </c>
      <c r="D44" s="13">
        <f t="shared" ref="D44" si="27">AVERAGE(C35,J35)</f>
        <v>0</v>
      </c>
      <c r="E44" s="13">
        <f t="shared" ref="E44" si="28">AVERAGE(D35,I35,L35)</f>
        <v>0</v>
      </c>
      <c r="F44" s="13">
        <f t="shared" ref="F44" si="29">AVERAGE(K35,P35)</f>
        <v>0</v>
      </c>
      <c r="G44" s="30">
        <f t="shared" ref="G44" si="30">AVERAGE(F35)</f>
        <v>0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6" x14ac:dyDescent="0.3">
      <c r="A45" s="38"/>
      <c r="B45" s="104" t="s">
        <v>39</v>
      </c>
      <c r="C45" s="105"/>
      <c r="D45" s="105"/>
      <c r="E45" s="105"/>
      <c r="F45" s="105"/>
      <c r="G45" s="106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15" customHeight="1" x14ac:dyDescent="0.3">
      <c r="A46" s="38"/>
      <c r="B46" s="39"/>
      <c r="C46" s="39"/>
      <c r="D46" s="39"/>
      <c r="E46" s="39"/>
      <c r="F46" s="39"/>
      <c r="G46" s="40"/>
      <c r="H46" s="34"/>
      <c r="I46" s="34"/>
      <c r="J46" s="34"/>
      <c r="K46" s="34"/>
      <c r="L46" s="34"/>
      <c r="M46" s="34"/>
      <c r="N46" s="34"/>
      <c r="O46" s="34"/>
      <c r="P46" s="34"/>
    </row>
    <row r="47" spans="1:16" x14ac:dyDescent="0.3">
      <c r="A47" s="38"/>
      <c r="B47" s="39"/>
      <c r="C47" s="39"/>
      <c r="D47" s="31" t="s">
        <v>27</v>
      </c>
      <c r="E47" s="98" t="s">
        <v>35</v>
      </c>
      <c r="F47" s="98"/>
      <c r="G47" s="99"/>
      <c r="H47" s="34"/>
      <c r="I47" s="34"/>
      <c r="J47" s="34"/>
      <c r="K47" s="34"/>
      <c r="L47" s="34"/>
      <c r="M47" s="34"/>
      <c r="N47" s="34"/>
      <c r="O47" s="34"/>
      <c r="P47" s="34"/>
    </row>
    <row r="48" spans="1:16" x14ac:dyDescent="0.3">
      <c r="A48" s="38"/>
      <c r="B48" s="39"/>
      <c r="C48" s="39"/>
      <c r="D48" s="32" t="s">
        <v>28</v>
      </c>
      <c r="E48" s="98" t="s">
        <v>36</v>
      </c>
      <c r="F48" s="98"/>
      <c r="G48" s="99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3">
      <c r="A49" s="38"/>
      <c r="B49" s="39"/>
      <c r="C49" s="39"/>
      <c r="D49" s="33" t="s">
        <v>30</v>
      </c>
      <c r="E49" s="98" t="s">
        <v>37</v>
      </c>
      <c r="F49" s="98"/>
      <c r="G49" s="99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5" thickBot="1" x14ac:dyDescent="0.35">
      <c r="A50" s="41"/>
      <c r="B50" s="42"/>
      <c r="C50" s="42"/>
      <c r="D50" s="10" t="s">
        <v>29</v>
      </c>
      <c r="E50" s="100" t="s">
        <v>34</v>
      </c>
      <c r="F50" s="101"/>
      <c r="G50" s="102"/>
      <c r="H50" s="34"/>
      <c r="I50" s="34"/>
      <c r="J50" s="34"/>
      <c r="K50" s="34"/>
      <c r="L50" s="34"/>
      <c r="M50" s="34"/>
      <c r="N50" s="34"/>
      <c r="O50" s="34"/>
      <c r="P50" s="34"/>
    </row>
  </sheetData>
  <mergeCells count="9">
    <mergeCell ref="A5:P5"/>
    <mergeCell ref="A6:A7"/>
    <mergeCell ref="E49:G49"/>
    <mergeCell ref="E50:G50"/>
    <mergeCell ref="B38:D38"/>
    <mergeCell ref="E38:G38"/>
    <mergeCell ref="B45:G45"/>
    <mergeCell ref="E47:G47"/>
    <mergeCell ref="E48:G48"/>
  </mergeCells>
  <conditionalFormatting sqref="D50">
    <cfRule type="cellIs" dxfId="26" priority="220" operator="equal">
      <formula>$A$21</formula>
    </cfRule>
    <cfRule type="cellIs" dxfId="25" priority="221" operator="equal">
      <formula>#REF!</formula>
    </cfRule>
    <cfRule type="cellIs" dxfId="24" priority="222" operator="equal">
      <formula>$A$3</formula>
    </cfRule>
    <cfRule type="cellIs" dxfId="23" priority="223" operator="equal">
      <formula>$A$2</formula>
    </cfRule>
    <cfRule type="cellIs" dxfId="22" priority="224" operator="equal">
      <formula>$A$1</formula>
    </cfRule>
  </conditionalFormatting>
  <conditionalFormatting sqref="B31:P35">
    <cfRule type="cellIs" dxfId="21" priority="118" operator="greaterThan">
      <formula>0.5</formula>
    </cfRule>
  </conditionalFormatting>
  <conditionalFormatting sqref="B40:G44">
    <cfRule type="cellIs" dxfId="20" priority="117" operator="greaterThan">
      <formula>0.5</formula>
    </cfRule>
  </conditionalFormatting>
  <conditionalFormatting sqref="A24">
    <cfRule type="cellIs" dxfId="19" priority="21" operator="equal">
      <formula>$B$21</formula>
    </cfRule>
    <cfRule type="cellIs" dxfId="18" priority="22" operator="equal">
      <formula>$B$20</formula>
    </cfRule>
    <cfRule type="cellIs" dxfId="17" priority="23" operator="equal">
      <formula>$A$3</formula>
    </cfRule>
    <cfRule type="cellIs" dxfId="16" priority="24" operator="equal">
      <formula>$A$2</formula>
    </cfRule>
    <cfRule type="cellIs" dxfId="15" priority="25" operator="equal">
      <formula>$A$1</formula>
    </cfRule>
  </conditionalFormatting>
  <conditionalFormatting sqref="A34">
    <cfRule type="cellIs" dxfId="14" priority="16" operator="equal">
      <formula>$B$21</formula>
    </cfRule>
    <cfRule type="cellIs" dxfId="13" priority="17" operator="equal">
      <formula>$B$20</formula>
    </cfRule>
    <cfRule type="cellIs" dxfId="12" priority="18" operator="equal">
      <formula>$A$3</formula>
    </cfRule>
    <cfRule type="cellIs" dxfId="11" priority="19" operator="equal">
      <formula>$A$2</formula>
    </cfRule>
    <cfRule type="cellIs" dxfId="10" priority="20" operator="equal">
      <formula>$A$1</formula>
    </cfRule>
  </conditionalFormatting>
  <conditionalFormatting sqref="A43">
    <cfRule type="cellIs" dxfId="9" priority="11" operator="equal">
      <formula>$B$21</formula>
    </cfRule>
    <cfRule type="cellIs" dxfId="8" priority="12" operator="equal">
      <formula>$B$20</formula>
    </cfRule>
    <cfRule type="cellIs" dxfId="7" priority="13" operator="equal">
      <formula>$A$3</formula>
    </cfRule>
    <cfRule type="cellIs" dxfId="6" priority="14" operator="equal">
      <formula>$A$2</formula>
    </cfRule>
    <cfRule type="cellIs" dxfId="5" priority="15" operator="equal">
      <formula>$A$1</formula>
    </cfRule>
  </conditionalFormatting>
  <conditionalFormatting sqref="F1">
    <cfRule type="cellIs" dxfId="4" priority="1" operator="equal">
      <formula>$B$21</formula>
    </cfRule>
    <cfRule type="cellIs" dxfId="3" priority="2" operator="equal">
      <formula>$B$20</formula>
    </cfRule>
    <cfRule type="cellIs" dxfId="2" priority="3" operator="equal">
      <formula>$A$3</formula>
    </cfRule>
    <cfRule type="cellIs" dxfId="1" priority="4" operator="equal">
      <formula>$A$2</formula>
    </cfRule>
    <cfRule type="cellIs" dxfId="0" priority="5" operator="equal">
      <formula>$A$1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8"/>
  <sheetViews>
    <sheetView workbookViewId="0">
      <selection activeCell="O18" sqref="O18"/>
    </sheetView>
  </sheetViews>
  <sheetFormatPr defaultRowHeight="14.4" x14ac:dyDescent="0.3"/>
  <cols>
    <col min="2" max="2" width="6.77734375" bestFit="1" customWidth="1"/>
    <col min="3" max="3" width="11.5546875" bestFit="1" customWidth="1"/>
    <col min="4" max="4" width="10.5546875" bestFit="1" customWidth="1"/>
    <col min="5" max="5" width="13.21875" bestFit="1" customWidth="1"/>
    <col min="6" max="6" width="6" bestFit="1" customWidth="1"/>
    <col min="7" max="7" width="9.6640625" bestFit="1" customWidth="1"/>
    <col min="8" max="8" width="6.6640625" bestFit="1" customWidth="1"/>
    <col min="9" max="9" width="8.6640625" bestFit="1" customWidth="1"/>
    <col min="10" max="10" width="5.77734375" bestFit="1" customWidth="1"/>
    <col min="11" max="11" width="7.44140625" bestFit="1" customWidth="1"/>
    <col min="12" max="12" width="7.33203125" bestFit="1" customWidth="1"/>
  </cols>
  <sheetData>
    <row r="2" spans="3:12" ht="15" thickBot="1" x14ac:dyDescent="0.35"/>
    <row r="3" spans="3:12" ht="29.4" thickBot="1" x14ac:dyDescent="0.35">
      <c r="C3" s="70" t="s">
        <v>51</v>
      </c>
      <c r="D3" s="72" t="s">
        <v>52</v>
      </c>
      <c r="E3" s="71" t="s">
        <v>49</v>
      </c>
      <c r="F3" s="72" t="s">
        <v>53</v>
      </c>
      <c r="G3" s="72" t="s">
        <v>54</v>
      </c>
      <c r="H3" s="72" t="s">
        <v>55</v>
      </c>
      <c r="I3" s="71" t="s">
        <v>23</v>
      </c>
      <c r="J3" s="71" t="s">
        <v>24</v>
      </c>
      <c r="K3" s="71" t="s">
        <v>25</v>
      </c>
      <c r="L3" s="73" t="s">
        <v>56</v>
      </c>
    </row>
    <row r="4" spans="3:12" x14ac:dyDescent="0.3">
      <c r="C4" s="108" t="s">
        <v>1</v>
      </c>
      <c r="D4" s="62" t="s">
        <v>6</v>
      </c>
      <c r="E4" s="64" t="s">
        <v>29</v>
      </c>
      <c r="F4" s="64" t="s">
        <v>29</v>
      </c>
      <c r="G4" s="64" t="s">
        <v>29</v>
      </c>
      <c r="H4" s="64" t="s">
        <v>27</v>
      </c>
      <c r="I4" s="64" t="s">
        <v>27</v>
      </c>
      <c r="J4" s="64" t="s">
        <v>29</v>
      </c>
      <c r="K4" s="64" t="s">
        <v>27</v>
      </c>
      <c r="L4" s="65" t="s">
        <v>29</v>
      </c>
    </row>
    <row r="5" spans="3:12" x14ac:dyDescent="0.3">
      <c r="C5" s="109"/>
      <c r="D5" s="61" t="s">
        <v>7</v>
      </c>
      <c r="E5" s="66" t="s">
        <v>29</v>
      </c>
      <c r="F5" s="66" t="s">
        <v>29</v>
      </c>
      <c r="G5" s="66" t="s">
        <v>29</v>
      </c>
      <c r="H5" s="66" t="s">
        <v>28</v>
      </c>
      <c r="I5" s="66" t="s">
        <v>28</v>
      </c>
      <c r="J5" s="66" t="s">
        <v>29</v>
      </c>
      <c r="K5" s="66" t="s">
        <v>29</v>
      </c>
      <c r="L5" s="67" t="s">
        <v>29</v>
      </c>
    </row>
    <row r="6" spans="3:12" x14ac:dyDescent="0.3">
      <c r="C6" s="109"/>
      <c r="D6" s="61" t="s">
        <v>8</v>
      </c>
      <c r="E6" s="66" t="s">
        <v>27</v>
      </c>
      <c r="F6" s="66" t="s">
        <v>27</v>
      </c>
      <c r="G6" s="66" t="s">
        <v>27</v>
      </c>
      <c r="H6" s="66" t="s">
        <v>27</v>
      </c>
      <c r="I6" s="66" t="s">
        <v>27</v>
      </c>
      <c r="J6" s="66" t="s">
        <v>27</v>
      </c>
      <c r="K6" s="66" t="s">
        <v>27</v>
      </c>
      <c r="L6" s="67" t="s">
        <v>27</v>
      </c>
    </row>
    <row r="7" spans="3:12" x14ac:dyDescent="0.3">
      <c r="C7" s="109"/>
      <c r="D7" s="61" t="s">
        <v>9</v>
      </c>
      <c r="E7" s="66" t="s">
        <v>29</v>
      </c>
      <c r="F7" s="66" t="s">
        <v>28</v>
      </c>
      <c r="G7" s="66" t="s">
        <v>29</v>
      </c>
      <c r="H7" s="66" t="s">
        <v>29</v>
      </c>
      <c r="I7" s="66" t="s">
        <v>27</v>
      </c>
      <c r="J7" s="66" t="s">
        <v>29</v>
      </c>
      <c r="K7" s="66" t="s">
        <v>29</v>
      </c>
      <c r="L7" s="67" t="s">
        <v>29</v>
      </c>
    </row>
    <row r="8" spans="3:12" x14ac:dyDescent="0.3">
      <c r="C8" s="109" t="s">
        <v>2</v>
      </c>
      <c r="D8" s="61" t="s">
        <v>10</v>
      </c>
      <c r="E8" s="66" t="s">
        <v>29</v>
      </c>
      <c r="F8" s="66" t="s">
        <v>43</v>
      </c>
      <c r="G8" s="66" t="s">
        <v>29</v>
      </c>
      <c r="H8" s="66" t="s">
        <v>29</v>
      </c>
      <c r="I8" s="66" t="s">
        <v>42</v>
      </c>
      <c r="J8" s="66" t="s">
        <v>42</v>
      </c>
      <c r="K8" s="66" t="s">
        <v>29</v>
      </c>
      <c r="L8" s="67" t="s">
        <v>29</v>
      </c>
    </row>
    <row r="9" spans="3:12" x14ac:dyDescent="0.3">
      <c r="C9" s="109"/>
      <c r="D9" s="61" t="s">
        <v>11</v>
      </c>
      <c r="E9" s="66" t="s">
        <v>27</v>
      </c>
      <c r="F9" s="66" t="s">
        <v>29</v>
      </c>
      <c r="G9" s="66" t="s">
        <v>29</v>
      </c>
      <c r="H9" s="66" t="s">
        <v>29</v>
      </c>
      <c r="I9" s="66" t="s">
        <v>27</v>
      </c>
      <c r="J9" s="66" t="s">
        <v>27</v>
      </c>
      <c r="K9" s="66" t="s">
        <v>29</v>
      </c>
      <c r="L9" s="67" t="s">
        <v>29</v>
      </c>
    </row>
    <row r="10" spans="3:12" x14ac:dyDescent="0.3">
      <c r="C10" s="109"/>
      <c r="D10" s="61" t="s">
        <v>12</v>
      </c>
      <c r="E10" s="66" t="s">
        <v>29</v>
      </c>
      <c r="F10" s="66" t="s">
        <v>29</v>
      </c>
      <c r="G10" s="66" t="s">
        <v>28</v>
      </c>
      <c r="H10" s="66" t="s">
        <v>28</v>
      </c>
      <c r="I10" s="66" t="s">
        <v>28</v>
      </c>
      <c r="J10" s="66" t="s">
        <v>28</v>
      </c>
      <c r="K10" s="66" t="s">
        <v>28</v>
      </c>
      <c r="L10" s="67" t="s">
        <v>29</v>
      </c>
    </row>
    <row r="11" spans="3:12" x14ac:dyDescent="0.3">
      <c r="C11" s="110" t="s">
        <v>50</v>
      </c>
      <c r="D11" s="61" t="s">
        <v>13</v>
      </c>
      <c r="E11" s="66" t="s">
        <v>29</v>
      </c>
      <c r="F11" s="66" t="s">
        <v>29</v>
      </c>
      <c r="G11" s="66" t="s">
        <v>29</v>
      </c>
      <c r="H11" s="66" t="s">
        <v>27</v>
      </c>
      <c r="I11" s="66" t="s">
        <v>29</v>
      </c>
      <c r="J11" s="66" t="s">
        <v>29</v>
      </c>
      <c r="K11" s="66" t="s">
        <v>29</v>
      </c>
      <c r="L11" s="67" t="s">
        <v>29</v>
      </c>
    </row>
    <row r="12" spans="3:12" ht="15" thickBot="1" x14ac:dyDescent="0.35">
      <c r="C12" s="111"/>
      <c r="D12" s="63" t="s">
        <v>31</v>
      </c>
      <c r="E12" s="68" t="s">
        <v>28</v>
      </c>
      <c r="F12" s="68" t="s">
        <v>29</v>
      </c>
      <c r="G12" s="68" t="s">
        <v>28</v>
      </c>
      <c r="H12" s="68" t="s">
        <v>28</v>
      </c>
      <c r="I12" s="68" t="s">
        <v>29</v>
      </c>
      <c r="J12" s="68" t="s">
        <v>29</v>
      </c>
      <c r="K12" s="68" t="s">
        <v>28</v>
      </c>
      <c r="L12" s="69" t="s">
        <v>28</v>
      </c>
    </row>
    <row r="14" spans="3:12" x14ac:dyDescent="0.3">
      <c r="F14" s="66" t="s">
        <v>29</v>
      </c>
      <c r="G14" s="107" t="s">
        <v>48</v>
      </c>
      <c r="H14" s="107"/>
      <c r="I14" s="107"/>
      <c r="J14" s="107"/>
      <c r="K14" s="107"/>
      <c r="L14" s="107"/>
    </row>
    <row r="15" spans="3:12" x14ac:dyDescent="0.3">
      <c r="F15" s="66" t="s">
        <v>27</v>
      </c>
      <c r="G15" s="107" t="s">
        <v>44</v>
      </c>
      <c r="H15" s="107"/>
      <c r="I15" s="107"/>
      <c r="J15" s="107"/>
      <c r="K15" s="107"/>
      <c r="L15" s="107"/>
    </row>
    <row r="16" spans="3:12" x14ac:dyDescent="0.3">
      <c r="F16" s="66" t="s">
        <v>28</v>
      </c>
      <c r="G16" s="107" t="s">
        <v>45</v>
      </c>
      <c r="H16" s="107"/>
      <c r="I16" s="107"/>
      <c r="J16" s="107"/>
      <c r="K16" s="107"/>
      <c r="L16" s="107"/>
    </row>
    <row r="17" spans="6:12" x14ac:dyDescent="0.3">
      <c r="F17" s="66" t="s">
        <v>43</v>
      </c>
      <c r="G17" s="107" t="s">
        <v>46</v>
      </c>
      <c r="H17" s="107"/>
      <c r="I17" s="107"/>
      <c r="J17" s="107"/>
      <c r="K17" s="107"/>
      <c r="L17" s="107"/>
    </row>
    <row r="18" spans="6:12" x14ac:dyDescent="0.3">
      <c r="F18" s="66" t="s">
        <v>42</v>
      </c>
      <c r="G18" s="107" t="s">
        <v>47</v>
      </c>
      <c r="H18" s="107"/>
      <c r="I18" s="107"/>
      <c r="J18" s="107"/>
      <c r="K18" s="107"/>
      <c r="L18" s="107"/>
    </row>
  </sheetData>
  <mergeCells count="8">
    <mergeCell ref="C4:C7"/>
    <mergeCell ref="C8:C10"/>
    <mergeCell ref="C11:C12"/>
    <mergeCell ref="G14:L14"/>
    <mergeCell ref="G15:L15"/>
    <mergeCell ref="G16:L16"/>
    <mergeCell ref="G17:L17"/>
    <mergeCell ref="G18:L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VariacaodeChuva.ElNino</vt:lpstr>
      <vt:lpstr>Cronologia.Chuva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Sobral</cp:lastModifiedBy>
  <dcterms:created xsi:type="dcterms:W3CDTF">2016-12-28T16:54:02Z</dcterms:created>
  <dcterms:modified xsi:type="dcterms:W3CDTF">2018-07-09T22:41:52Z</dcterms:modified>
</cp:coreProperties>
</file>