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ahan/Documents/Documents/UNC RAP/Papers/Author:Co-Author Publications/Sheahan Lab/2018 BSL2 CoV with GS-5734/"/>
    </mc:Choice>
  </mc:AlternateContent>
  <xr:revisionPtr revIDLastSave="0" documentId="13_ncr:1_{6E4A0D5A-91D8-AD4E-84DB-566C0B750A8B}" xr6:coauthVersionLast="40" xr6:coauthVersionMax="40" xr10:uidLastSave="{00000000-0000-0000-0000-000000000000}"/>
  <bookViews>
    <workbookView xWindow="0" yWindow="460" windowWidth="28800" windowHeight="17540" activeTab="5" xr2:uid="{B8C3715A-46AB-1747-AD96-98C754321EE4}"/>
  </bookViews>
  <sheets>
    <sheet name="HCoV-OC43 FFRA" sheetId="4" r:id="rId1"/>
    <sheet name="HCoV-OC43 FISH and qRT-PCR" sheetId="5" r:id="rId2"/>
    <sheet name="HCoV-229E in Huh7 Assay" sheetId="6" r:id="rId3"/>
    <sheet name="PDCoV Huh7 cells" sheetId="1" r:id="rId4"/>
    <sheet name="PDCoV LLCPK1 Cells" sheetId="2" r:id="rId5"/>
    <sheet name="229E in LLCPK or Huh7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6" l="1"/>
  <c r="L1" i="6"/>
  <c r="D80" i="6"/>
  <c r="E80" i="6" s="1"/>
  <c r="F80" i="6" s="1"/>
  <c r="G80" i="6" s="1"/>
  <c r="H80" i="6" s="1"/>
  <c r="I80" i="6" s="1"/>
  <c r="J80" i="6" s="1"/>
  <c r="K80" i="6" s="1"/>
  <c r="M78" i="6"/>
  <c r="L78" i="6"/>
  <c r="K78" i="6"/>
  <c r="J78" i="6"/>
  <c r="I78" i="6"/>
  <c r="H78" i="6"/>
  <c r="G78" i="6"/>
  <c r="F78" i="6"/>
  <c r="E78" i="6"/>
  <c r="D78" i="6"/>
  <c r="C78" i="6"/>
  <c r="B78" i="6"/>
  <c r="R66" i="6"/>
  <c r="S66" i="6" s="1"/>
  <c r="T66" i="6" s="1"/>
  <c r="U66" i="6" s="1"/>
  <c r="V66" i="6" s="1"/>
  <c r="W66" i="6" s="1"/>
  <c r="X66" i="6" s="1"/>
  <c r="Y66" i="6" s="1"/>
  <c r="AA64" i="6"/>
  <c r="Z64" i="6"/>
  <c r="Y64" i="6"/>
  <c r="X64" i="6"/>
  <c r="W64" i="6"/>
  <c r="V64" i="6"/>
  <c r="U64" i="6"/>
  <c r="T64" i="6"/>
  <c r="S64" i="6"/>
  <c r="R64" i="6"/>
  <c r="Q64" i="6"/>
  <c r="P64" i="6"/>
  <c r="R54" i="6"/>
  <c r="S54" i="6" s="1"/>
  <c r="T54" i="6" s="1"/>
  <c r="U54" i="6" s="1"/>
  <c r="V54" i="6" s="1"/>
  <c r="W54" i="6" s="1"/>
  <c r="X54" i="6" s="1"/>
  <c r="Y54" i="6" s="1"/>
  <c r="D66" i="6"/>
  <c r="E66" i="6" s="1"/>
  <c r="F66" i="6" s="1"/>
  <c r="G66" i="6" s="1"/>
  <c r="H66" i="6" s="1"/>
  <c r="I66" i="6" s="1"/>
  <c r="J66" i="6" s="1"/>
  <c r="K66" i="6" s="1"/>
  <c r="M64" i="6"/>
  <c r="L64" i="6"/>
  <c r="K64" i="6"/>
  <c r="J64" i="6"/>
  <c r="I64" i="6"/>
  <c r="H64" i="6"/>
  <c r="G64" i="6"/>
  <c r="F64" i="6"/>
  <c r="E64" i="6"/>
  <c r="D64" i="6"/>
  <c r="C64" i="6"/>
  <c r="B64" i="6"/>
  <c r="R52" i="6"/>
  <c r="S52" i="6" s="1"/>
  <c r="T52" i="6" s="1"/>
  <c r="U52" i="6" s="1"/>
  <c r="V52" i="6" s="1"/>
  <c r="W52" i="6" s="1"/>
  <c r="X52" i="6" s="1"/>
  <c r="Y52" i="6" s="1"/>
  <c r="AA50" i="6"/>
  <c r="Z50" i="6"/>
  <c r="Y50" i="6"/>
  <c r="X50" i="6"/>
  <c r="W50" i="6"/>
  <c r="V50" i="6"/>
  <c r="U50" i="6"/>
  <c r="T50" i="6"/>
  <c r="S50" i="6"/>
  <c r="R50" i="6"/>
  <c r="Q50" i="6"/>
  <c r="P50" i="6"/>
  <c r="Y51" i="6" s="1"/>
  <c r="R40" i="6"/>
  <c r="S40" i="6" s="1"/>
  <c r="T40" i="6" s="1"/>
  <c r="U40" i="6" s="1"/>
  <c r="V40" i="6" s="1"/>
  <c r="W40" i="6" s="1"/>
  <c r="X40" i="6" s="1"/>
  <c r="Y40" i="6" s="1"/>
  <c r="D52" i="6"/>
  <c r="E52" i="6" s="1"/>
  <c r="F52" i="6" s="1"/>
  <c r="G52" i="6" s="1"/>
  <c r="H52" i="6" s="1"/>
  <c r="I52" i="6" s="1"/>
  <c r="J52" i="6" s="1"/>
  <c r="K52" i="6" s="1"/>
  <c r="M50" i="6"/>
  <c r="L50" i="6"/>
  <c r="K50" i="6"/>
  <c r="J50" i="6"/>
  <c r="I50" i="6"/>
  <c r="H50" i="6"/>
  <c r="G50" i="6"/>
  <c r="F50" i="6"/>
  <c r="E50" i="6"/>
  <c r="D50" i="6"/>
  <c r="C50" i="6"/>
  <c r="B50" i="6"/>
  <c r="R37" i="6"/>
  <c r="S37" i="6" s="1"/>
  <c r="T37" i="6" s="1"/>
  <c r="U37" i="6" s="1"/>
  <c r="V37" i="6" s="1"/>
  <c r="W37" i="6" s="1"/>
  <c r="X37" i="6" s="1"/>
  <c r="Y37" i="6" s="1"/>
  <c r="AA35" i="6"/>
  <c r="Z35" i="6"/>
  <c r="Y35" i="6"/>
  <c r="X35" i="6"/>
  <c r="W35" i="6"/>
  <c r="V35" i="6"/>
  <c r="U35" i="6"/>
  <c r="T35" i="6"/>
  <c r="S35" i="6"/>
  <c r="R35" i="6"/>
  <c r="Q35" i="6"/>
  <c r="P35" i="6"/>
  <c r="R25" i="6"/>
  <c r="S25" i="6" s="1"/>
  <c r="T25" i="6" s="1"/>
  <c r="U25" i="6" s="1"/>
  <c r="V25" i="6" s="1"/>
  <c r="W25" i="6" s="1"/>
  <c r="X25" i="6" s="1"/>
  <c r="Y25" i="6" s="1"/>
  <c r="D37" i="6"/>
  <c r="E37" i="6" s="1"/>
  <c r="F37" i="6" s="1"/>
  <c r="G37" i="6" s="1"/>
  <c r="H37" i="6" s="1"/>
  <c r="I37" i="6" s="1"/>
  <c r="J37" i="6" s="1"/>
  <c r="K37" i="6" s="1"/>
  <c r="M35" i="6"/>
  <c r="L35" i="6"/>
  <c r="K35" i="6"/>
  <c r="J35" i="6"/>
  <c r="I35" i="6"/>
  <c r="H35" i="6"/>
  <c r="G35" i="6"/>
  <c r="F35" i="6"/>
  <c r="E35" i="6"/>
  <c r="D35" i="6"/>
  <c r="C35" i="6"/>
  <c r="B35" i="6"/>
  <c r="D25" i="6"/>
  <c r="E25" i="6" s="1"/>
  <c r="F25" i="6" s="1"/>
  <c r="G25" i="6" s="1"/>
  <c r="H25" i="6" s="1"/>
  <c r="I25" i="6" s="1"/>
  <c r="J25" i="6" s="1"/>
  <c r="K25" i="6" s="1"/>
  <c r="R21" i="6"/>
  <c r="S21" i="6" s="1"/>
  <c r="T21" i="6" s="1"/>
  <c r="U21" i="6" s="1"/>
  <c r="V21" i="6" s="1"/>
  <c r="W21" i="6" s="1"/>
  <c r="X21" i="6" s="1"/>
  <c r="Y21" i="6" s="1"/>
  <c r="AA19" i="6"/>
  <c r="Z19" i="6"/>
  <c r="Y19" i="6"/>
  <c r="X19" i="6"/>
  <c r="W19" i="6"/>
  <c r="V19" i="6"/>
  <c r="U19" i="6"/>
  <c r="T19" i="6"/>
  <c r="S19" i="6"/>
  <c r="R19" i="6"/>
  <c r="Q19" i="6"/>
  <c r="P19" i="6"/>
  <c r="R9" i="6"/>
  <c r="S9" i="6" s="1"/>
  <c r="T9" i="6" s="1"/>
  <c r="U9" i="6" s="1"/>
  <c r="V9" i="6" s="1"/>
  <c r="W9" i="6" s="1"/>
  <c r="X9" i="6" s="1"/>
  <c r="Y9" i="6" s="1"/>
  <c r="D21" i="6"/>
  <c r="E21" i="6" s="1"/>
  <c r="F21" i="6" s="1"/>
  <c r="G21" i="6" s="1"/>
  <c r="H21" i="6" s="1"/>
  <c r="I21" i="6" s="1"/>
  <c r="J21" i="6" s="1"/>
  <c r="K21" i="6" s="1"/>
  <c r="M19" i="6"/>
  <c r="L19" i="6"/>
  <c r="K19" i="6"/>
  <c r="J19" i="6"/>
  <c r="I19" i="6"/>
  <c r="H19" i="6"/>
  <c r="G19" i="6"/>
  <c r="F19" i="6"/>
  <c r="E19" i="6"/>
  <c r="D19" i="6"/>
  <c r="C19" i="6"/>
  <c r="B19" i="6"/>
  <c r="D9" i="6"/>
  <c r="E9" i="6" s="1"/>
  <c r="F9" i="6" s="1"/>
  <c r="G9" i="6" s="1"/>
  <c r="H9" i="6" s="1"/>
  <c r="I9" i="6" s="1"/>
  <c r="J9" i="6" s="1"/>
  <c r="K9" i="6" s="1"/>
  <c r="D65" i="6" l="1"/>
  <c r="L79" i="6"/>
  <c r="L20" i="6"/>
  <c r="C65" i="6"/>
  <c r="G65" i="6"/>
  <c r="F36" i="6"/>
  <c r="I65" i="6"/>
  <c r="Y65" i="6"/>
  <c r="S20" i="6"/>
  <c r="U36" i="6"/>
  <c r="V51" i="6"/>
  <c r="V36" i="6"/>
  <c r="E65" i="6"/>
  <c r="G51" i="6"/>
  <c r="J65" i="6"/>
  <c r="W51" i="6"/>
  <c r="K65" i="6"/>
  <c r="R65" i="6"/>
  <c r="E79" i="6"/>
  <c r="G36" i="6"/>
  <c r="T36" i="6"/>
  <c r="P51" i="6"/>
  <c r="L65" i="6"/>
  <c r="S65" i="6"/>
  <c r="E20" i="6"/>
  <c r="H36" i="6"/>
  <c r="E51" i="6"/>
  <c r="H51" i="6"/>
  <c r="Q51" i="6"/>
  <c r="Z65" i="6"/>
  <c r="R36" i="6"/>
  <c r="Z36" i="6"/>
  <c r="X51" i="6"/>
  <c r="B65" i="6"/>
  <c r="J51" i="6"/>
  <c r="F79" i="6"/>
  <c r="I51" i="6"/>
  <c r="W36" i="6"/>
  <c r="G20" i="6"/>
  <c r="V20" i="6"/>
  <c r="I36" i="6"/>
  <c r="P36" i="6"/>
  <c r="X36" i="6"/>
  <c r="C51" i="6"/>
  <c r="K51" i="6"/>
  <c r="R51" i="6"/>
  <c r="Z51" i="6"/>
  <c r="T65" i="6"/>
  <c r="G79" i="6"/>
  <c r="T20" i="6"/>
  <c r="H20" i="6"/>
  <c r="W20" i="6"/>
  <c r="B36" i="6"/>
  <c r="J36" i="6"/>
  <c r="Q36" i="6"/>
  <c r="Y36" i="6"/>
  <c r="D51" i="6"/>
  <c r="L51" i="6"/>
  <c r="S51" i="6"/>
  <c r="F65" i="6"/>
  <c r="U65" i="6"/>
  <c r="H79" i="6"/>
  <c r="F20" i="6"/>
  <c r="I20" i="6"/>
  <c r="P20" i="6"/>
  <c r="X20" i="6"/>
  <c r="C36" i="6"/>
  <c r="K36" i="6"/>
  <c r="T51" i="6"/>
  <c r="V65" i="6"/>
  <c r="I79" i="6"/>
  <c r="B20" i="6"/>
  <c r="J20" i="6"/>
  <c r="Q20" i="6"/>
  <c r="Y20" i="6"/>
  <c r="D36" i="6"/>
  <c r="L36" i="6"/>
  <c r="S36" i="6"/>
  <c r="F51" i="6"/>
  <c r="U51" i="6"/>
  <c r="H65" i="6"/>
  <c r="W65" i="6"/>
  <c r="B79" i="6"/>
  <c r="J79" i="6"/>
  <c r="U20" i="6"/>
  <c r="B51" i="6"/>
  <c r="C20" i="6"/>
  <c r="K20" i="6"/>
  <c r="R20" i="6"/>
  <c r="Z20" i="6"/>
  <c r="E36" i="6"/>
  <c r="P65" i="6"/>
  <c r="X65" i="6"/>
  <c r="C79" i="6"/>
  <c r="K79" i="6"/>
  <c r="D20" i="6"/>
  <c r="Q65" i="6"/>
  <c r="D79" i="6"/>
  <c r="G19" i="5" l="1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B17" i="5"/>
  <c r="R57" i="5" l="1"/>
  <c r="S57" i="5" s="1"/>
  <c r="T57" i="5" s="1"/>
  <c r="U57" i="5" s="1"/>
  <c r="V57" i="5" s="1"/>
  <c r="W57" i="5" s="1"/>
  <c r="X57" i="5" s="1"/>
  <c r="Y57" i="5" s="1"/>
  <c r="AA55" i="5"/>
  <c r="Z55" i="5"/>
  <c r="Y55" i="5"/>
  <c r="X55" i="5"/>
  <c r="W55" i="5"/>
  <c r="V55" i="5"/>
  <c r="U55" i="5"/>
  <c r="T55" i="5"/>
  <c r="S55" i="5"/>
  <c r="R55" i="5"/>
  <c r="Q55" i="5"/>
  <c r="P55" i="5"/>
  <c r="R46" i="5"/>
  <c r="S46" i="5" s="1"/>
  <c r="T46" i="5" s="1"/>
  <c r="U46" i="5" s="1"/>
  <c r="V46" i="5" s="1"/>
  <c r="W46" i="5" s="1"/>
  <c r="X46" i="5" s="1"/>
  <c r="Y46" i="5" s="1"/>
  <c r="Z56" i="5" l="1"/>
  <c r="T56" i="5"/>
  <c r="S56" i="5"/>
  <c r="U56" i="5"/>
  <c r="V56" i="5"/>
  <c r="W56" i="5"/>
  <c r="P56" i="5"/>
  <c r="X56" i="5"/>
  <c r="Q56" i="5"/>
  <c r="Y56" i="5"/>
  <c r="R56" i="5"/>
  <c r="L2" i="4" l="1"/>
  <c r="L1" i="4"/>
  <c r="D40" i="4"/>
  <c r="E40" i="4" s="1"/>
  <c r="F40" i="4" s="1"/>
  <c r="G40" i="4" s="1"/>
  <c r="H40" i="4" s="1"/>
  <c r="I40" i="4" s="1"/>
  <c r="J40" i="4" s="1"/>
  <c r="K40" i="4" s="1"/>
  <c r="M38" i="4"/>
  <c r="L38" i="4"/>
  <c r="K38" i="4"/>
  <c r="J38" i="4"/>
  <c r="I38" i="4"/>
  <c r="H38" i="4"/>
  <c r="G38" i="4"/>
  <c r="F38" i="4"/>
  <c r="E38" i="4"/>
  <c r="D38" i="4"/>
  <c r="C38" i="4"/>
  <c r="L39" i="4" s="1"/>
  <c r="B38" i="4"/>
  <c r="D28" i="4"/>
  <c r="E28" i="4" s="1"/>
  <c r="F28" i="4" s="1"/>
  <c r="G28" i="4" s="1"/>
  <c r="H28" i="4" s="1"/>
  <c r="I28" i="4" s="1"/>
  <c r="J28" i="4" s="1"/>
  <c r="K28" i="4" s="1"/>
  <c r="R48" i="4"/>
  <c r="S48" i="4" s="1"/>
  <c r="T48" i="4" s="1"/>
  <c r="U48" i="4" s="1"/>
  <c r="V48" i="4" s="1"/>
  <c r="W48" i="4" s="1"/>
  <c r="X48" i="4" s="1"/>
  <c r="Y48" i="4" s="1"/>
  <c r="R59" i="4"/>
  <c r="S59" i="4" s="1"/>
  <c r="T59" i="4" s="1"/>
  <c r="U59" i="4" s="1"/>
  <c r="V59" i="4" s="1"/>
  <c r="W59" i="4" s="1"/>
  <c r="X59" i="4" s="1"/>
  <c r="Y59" i="4" s="1"/>
  <c r="D59" i="4"/>
  <c r="E59" i="4" s="1"/>
  <c r="F59" i="4" s="1"/>
  <c r="G59" i="4" s="1"/>
  <c r="H59" i="4" s="1"/>
  <c r="I59" i="4" s="1"/>
  <c r="J59" i="4" s="1"/>
  <c r="K59" i="4" s="1"/>
  <c r="AA57" i="4"/>
  <c r="Z57" i="4"/>
  <c r="Y57" i="4"/>
  <c r="X57" i="4"/>
  <c r="W57" i="4"/>
  <c r="V57" i="4"/>
  <c r="U57" i="4"/>
  <c r="T57" i="4"/>
  <c r="S57" i="4"/>
  <c r="R57" i="4"/>
  <c r="Q57" i="4"/>
  <c r="P57" i="4"/>
  <c r="M57" i="4"/>
  <c r="L57" i="4"/>
  <c r="K57" i="4"/>
  <c r="J57" i="4"/>
  <c r="I57" i="4"/>
  <c r="H57" i="4"/>
  <c r="G57" i="4"/>
  <c r="F57" i="4"/>
  <c r="E57" i="4"/>
  <c r="D57" i="4"/>
  <c r="C57" i="4"/>
  <c r="B57" i="4"/>
  <c r="D48" i="4"/>
  <c r="E48" i="4" s="1"/>
  <c r="F48" i="4" s="1"/>
  <c r="G48" i="4" s="1"/>
  <c r="H48" i="4" s="1"/>
  <c r="I48" i="4" s="1"/>
  <c r="J48" i="4" s="1"/>
  <c r="K48" i="4" s="1"/>
  <c r="B20" i="4"/>
  <c r="D22" i="4"/>
  <c r="E22" i="4" s="1"/>
  <c r="F22" i="4" s="1"/>
  <c r="G22" i="4" s="1"/>
  <c r="H22" i="4" s="1"/>
  <c r="I22" i="4" s="1"/>
  <c r="J22" i="4" s="1"/>
  <c r="K22" i="4" s="1"/>
  <c r="M20" i="4"/>
  <c r="L20" i="4"/>
  <c r="K20" i="4"/>
  <c r="J20" i="4"/>
  <c r="I20" i="4"/>
  <c r="H20" i="4"/>
  <c r="G20" i="4"/>
  <c r="F20" i="4"/>
  <c r="E20" i="4"/>
  <c r="D20" i="4"/>
  <c r="C20" i="4"/>
  <c r="D10" i="4"/>
  <c r="E10" i="4" s="1"/>
  <c r="F10" i="4" s="1"/>
  <c r="G10" i="4" s="1"/>
  <c r="H10" i="4" s="1"/>
  <c r="I10" i="4" s="1"/>
  <c r="J10" i="4" s="1"/>
  <c r="K10" i="4" s="1"/>
  <c r="E39" i="4" l="1"/>
  <c r="F39" i="4"/>
  <c r="H39" i="4"/>
  <c r="G39" i="4"/>
  <c r="I39" i="4"/>
  <c r="B39" i="4"/>
  <c r="J39" i="4"/>
  <c r="C39" i="4"/>
  <c r="K39" i="4"/>
  <c r="D39" i="4"/>
  <c r="Z58" i="4"/>
  <c r="D58" i="4"/>
  <c r="L58" i="4"/>
  <c r="I58" i="4"/>
  <c r="K58" i="4"/>
  <c r="G58" i="4"/>
  <c r="S58" i="4"/>
  <c r="H58" i="4"/>
  <c r="E58" i="4"/>
  <c r="T58" i="4"/>
  <c r="F58" i="4"/>
  <c r="U58" i="4"/>
  <c r="V58" i="4"/>
  <c r="W58" i="4"/>
  <c r="P58" i="4"/>
  <c r="X58" i="4"/>
  <c r="B58" i="4"/>
  <c r="J58" i="4"/>
  <c r="Q58" i="4"/>
  <c r="Y58" i="4"/>
  <c r="C58" i="4"/>
  <c r="R58" i="4"/>
  <c r="M21" i="4"/>
  <c r="F21" i="4"/>
  <c r="H21" i="4"/>
  <c r="I21" i="4"/>
  <c r="B21" i="4"/>
  <c r="J21" i="4"/>
  <c r="G21" i="4"/>
  <c r="C21" i="4"/>
  <c r="K21" i="4"/>
  <c r="D21" i="4"/>
  <c r="L21" i="4"/>
  <c r="E21" i="4"/>
  <c r="AG12" i="1"/>
  <c r="AG13" i="1"/>
  <c r="Z46" i="1"/>
  <c r="Z31" i="1"/>
  <c r="P46" i="1"/>
  <c r="B31" i="3"/>
  <c r="D33" i="3"/>
  <c r="E33" i="3" s="1"/>
  <c r="F33" i="3" s="1"/>
  <c r="G33" i="3" s="1"/>
  <c r="H33" i="3" s="1"/>
  <c r="I33" i="3" s="1"/>
  <c r="J33" i="3" s="1"/>
  <c r="K33" i="3" s="1"/>
  <c r="M31" i="3"/>
  <c r="L31" i="3"/>
  <c r="K31" i="3"/>
  <c r="J31" i="3"/>
  <c r="I31" i="3"/>
  <c r="H31" i="3"/>
  <c r="G31" i="3"/>
  <c r="F31" i="3"/>
  <c r="E31" i="3"/>
  <c r="D31" i="3"/>
  <c r="C31" i="3"/>
  <c r="D19" i="3"/>
  <c r="E19" i="3" s="1"/>
  <c r="F19" i="3" s="1"/>
  <c r="G19" i="3" s="1"/>
  <c r="H19" i="3" s="1"/>
  <c r="I19" i="3" s="1"/>
  <c r="J19" i="3" s="1"/>
  <c r="K19" i="3" s="1"/>
  <c r="M17" i="3"/>
  <c r="L17" i="3"/>
  <c r="K17" i="3"/>
  <c r="J17" i="3"/>
  <c r="I17" i="3"/>
  <c r="H17" i="3"/>
  <c r="G17" i="3"/>
  <c r="F17" i="3"/>
  <c r="E17" i="3"/>
  <c r="D17" i="3"/>
  <c r="C17" i="3"/>
  <c r="B17" i="3"/>
  <c r="L18" i="3" s="1"/>
  <c r="R33" i="2"/>
  <c r="S33" i="2" s="1"/>
  <c r="T33" i="2" s="1"/>
  <c r="U33" i="2" s="1"/>
  <c r="V33" i="2" s="1"/>
  <c r="W33" i="2" s="1"/>
  <c r="X33" i="2" s="1"/>
  <c r="Y33" i="2" s="1"/>
  <c r="AA31" i="2"/>
  <c r="Z31" i="2"/>
  <c r="Y31" i="2"/>
  <c r="X31" i="2"/>
  <c r="W31" i="2"/>
  <c r="V31" i="2"/>
  <c r="U31" i="2"/>
  <c r="T31" i="2"/>
  <c r="S31" i="2"/>
  <c r="R31" i="2"/>
  <c r="Q31" i="2"/>
  <c r="P31" i="2"/>
  <c r="R19" i="2"/>
  <c r="S19" i="2" s="1"/>
  <c r="T19" i="2" s="1"/>
  <c r="U19" i="2" s="1"/>
  <c r="V19" i="2" s="1"/>
  <c r="W19" i="2" s="1"/>
  <c r="X19" i="2" s="1"/>
  <c r="Y19" i="2" s="1"/>
  <c r="AA17" i="2"/>
  <c r="Z17" i="2"/>
  <c r="Y17" i="2"/>
  <c r="X17" i="2"/>
  <c r="W17" i="2"/>
  <c r="V17" i="2"/>
  <c r="U17" i="2"/>
  <c r="T17" i="2"/>
  <c r="S17" i="2"/>
  <c r="R17" i="2"/>
  <c r="Q17" i="2"/>
  <c r="P17" i="2"/>
  <c r="Z18" i="2" s="1"/>
  <c r="D62" i="2"/>
  <c r="E62" i="2" s="1"/>
  <c r="F62" i="2" s="1"/>
  <c r="G62" i="2" s="1"/>
  <c r="H62" i="2" s="1"/>
  <c r="I62" i="2" s="1"/>
  <c r="J62" i="2" s="1"/>
  <c r="K62" i="2" s="1"/>
  <c r="M60" i="2"/>
  <c r="L60" i="2"/>
  <c r="K60" i="2"/>
  <c r="J60" i="2"/>
  <c r="I60" i="2"/>
  <c r="H60" i="2"/>
  <c r="G60" i="2"/>
  <c r="F60" i="2"/>
  <c r="E60" i="2"/>
  <c r="D60" i="2"/>
  <c r="C60" i="2"/>
  <c r="B60" i="2"/>
  <c r="L61" i="2" s="1"/>
  <c r="D47" i="2"/>
  <c r="E47" i="2" s="1"/>
  <c r="F47" i="2" s="1"/>
  <c r="G47" i="2" s="1"/>
  <c r="H47" i="2" s="1"/>
  <c r="I47" i="2" s="1"/>
  <c r="J47" i="2" s="1"/>
  <c r="K47" i="2" s="1"/>
  <c r="M45" i="2"/>
  <c r="L45" i="2"/>
  <c r="K45" i="2"/>
  <c r="J45" i="2"/>
  <c r="I45" i="2"/>
  <c r="H45" i="2"/>
  <c r="G45" i="2"/>
  <c r="F45" i="2"/>
  <c r="E45" i="2"/>
  <c r="D45" i="2"/>
  <c r="C45" i="2"/>
  <c r="B45" i="2"/>
  <c r="D33" i="2"/>
  <c r="E33" i="2" s="1"/>
  <c r="F33" i="2" s="1"/>
  <c r="G33" i="2" s="1"/>
  <c r="H33" i="2" s="1"/>
  <c r="I33" i="2" s="1"/>
  <c r="J33" i="2" s="1"/>
  <c r="K33" i="2" s="1"/>
  <c r="M31" i="2"/>
  <c r="L31" i="2"/>
  <c r="K31" i="2"/>
  <c r="J31" i="2"/>
  <c r="I31" i="2"/>
  <c r="H31" i="2"/>
  <c r="G31" i="2"/>
  <c r="F31" i="2"/>
  <c r="E31" i="2"/>
  <c r="D31" i="2"/>
  <c r="C31" i="2"/>
  <c r="B31" i="2"/>
  <c r="L32" i="2" s="1"/>
  <c r="D19" i="2"/>
  <c r="E19" i="2" s="1"/>
  <c r="F19" i="2" s="1"/>
  <c r="G19" i="2" s="1"/>
  <c r="H19" i="2" s="1"/>
  <c r="I19" i="2" s="1"/>
  <c r="J19" i="2" s="1"/>
  <c r="K19" i="2" s="1"/>
  <c r="M17" i="2"/>
  <c r="L17" i="2"/>
  <c r="K17" i="2"/>
  <c r="J17" i="2"/>
  <c r="I17" i="2"/>
  <c r="H17" i="2"/>
  <c r="G17" i="2"/>
  <c r="F17" i="2"/>
  <c r="E17" i="2"/>
  <c r="D17" i="2"/>
  <c r="C17" i="2"/>
  <c r="B17" i="2"/>
  <c r="L18" i="2" s="1"/>
  <c r="R78" i="1"/>
  <c r="S78" i="1" s="1"/>
  <c r="T78" i="1" s="1"/>
  <c r="U78" i="1" s="1"/>
  <c r="V78" i="1" s="1"/>
  <c r="W78" i="1" s="1"/>
  <c r="X78" i="1" s="1"/>
  <c r="Y78" i="1" s="1"/>
  <c r="R63" i="1"/>
  <c r="S63" i="1" s="1"/>
  <c r="T63" i="1" s="1"/>
  <c r="U63" i="1" s="1"/>
  <c r="V63" i="1" s="1"/>
  <c r="W63" i="1" s="1"/>
  <c r="X63" i="1" s="1"/>
  <c r="Y63" i="1" s="1"/>
  <c r="R48" i="1"/>
  <c r="S48" i="1" s="1"/>
  <c r="T48" i="1" s="1"/>
  <c r="U48" i="1" s="1"/>
  <c r="V48" i="1" s="1"/>
  <c r="W48" i="1" s="1"/>
  <c r="X48" i="1" s="1"/>
  <c r="Y48" i="1" s="1"/>
  <c r="P31" i="1"/>
  <c r="L17" i="1"/>
  <c r="E18" i="3" l="1"/>
  <c r="S18" i="2"/>
  <c r="C32" i="3"/>
  <c r="L46" i="2"/>
  <c r="Z32" i="2"/>
  <c r="U32" i="2"/>
  <c r="Z32" i="1"/>
  <c r="P32" i="1"/>
  <c r="L32" i="3"/>
  <c r="E32" i="3"/>
  <c r="D32" i="3"/>
  <c r="F32" i="3"/>
  <c r="G32" i="3"/>
  <c r="H32" i="3"/>
  <c r="B32" i="3"/>
  <c r="J32" i="3"/>
  <c r="I32" i="3"/>
  <c r="K32" i="3"/>
  <c r="F18" i="3"/>
  <c r="G18" i="3"/>
  <c r="H18" i="3"/>
  <c r="I18" i="3"/>
  <c r="B18" i="3"/>
  <c r="J18" i="3"/>
  <c r="C18" i="3"/>
  <c r="K18" i="3"/>
  <c r="D18" i="3"/>
  <c r="T32" i="2"/>
  <c r="S32" i="2"/>
  <c r="V32" i="2"/>
  <c r="W32" i="2"/>
  <c r="P32" i="2"/>
  <c r="X32" i="2"/>
  <c r="Q32" i="2"/>
  <c r="Y32" i="2"/>
  <c r="R32" i="2"/>
  <c r="T18" i="2"/>
  <c r="U18" i="2"/>
  <c r="V18" i="2"/>
  <c r="W18" i="2"/>
  <c r="P18" i="2"/>
  <c r="X18" i="2"/>
  <c r="Q18" i="2"/>
  <c r="Y18" i="2"/>
  <c r="R18" i="2"/>
  <c r="E61" i="2"/>
  <c r="G61" i="2"/>
  <c r="I61" i="2"/>
  <c r="B61" i="2"/>
  <c r="J61" i="2"/>
  <c r="F61" i="2"/>
  <c r="C61" i="2"/>
  <c r="K61" i="2"/>
  <c r="H61" i="2"/>
  <c r="D61" i="2"/>
  <c r="G46" i="2"/>
  <c r="H46" i="2"/>
  <c r="E46" i="2"/>
  <c r="F46" i="2"/>
  <c r="I46" i="2"/>
  <c r="B46" i="2"/>
  <c r="J46" i="2"/>
  <c r="C46" i="2"/>
  <c r="K46" i="2"/>
  <c r="D46" i="2"/>
  <c r="H32" i="2"/>
  <c r="E32" i="2"/>
  <c r="G32" i="2"/>
  <c r="I32" i="2"/>
  <c r="B32" i="2"/>
  <c r="J32" i="2"/>
  <c r="F32" i="2"/>
  <c r="C32" i="2"/>
  <c r="K32" i="2"/>
  <c r="D32" i="2"/>
  <c r="E18" i="2"/>
  <c r="H18" i="2"/>
  <c r="G18" i="2"/>
  <c r="I18" i="2"/>
  <c r="F18" i="2"/>
  <c r="B18" i="2"/>
  <c r="J18" i="2"/>
  <c r="C18" i="2"/>
  <c r="K18" i="2"/>
  <c r="D18" i="2"/>
  <c r="AA76" i="1" l="1"/>
  <c r="Z76" i="1"/>
  <c r="Y76" i="1"/>
  <c r="X76" i="1"/>
  <c r="W76" i="1"/>
  <c r="V76" i="1"/>
  <c r="U76" i="1"/>
  <c r="T76" i="1"/>
  <c r="S76" i="1"/>
  <c r="R76" i="1"/>
  <c r="Q76" i="1"/>
  <c r="P76" i="1"/>
  <c r="D78" i="1"/>
  <c r="E78" i="1" s="1"/>
  <c r="F78" i="1" s="1"/>
  <c r="G78" i="1" s="1"/>
  <c r="H78" i="1" s="1"/>
  <c r="I78" i="1" s="1"/>
  <c r="J78" i="1" s="1"/>
  <c r="K78" i="1" s="1"/>
  <c r="M76" i="1"/>
  <c r="L76" i="1"/>
  <c r="K76" i="1"/>
  <c r="J76" i="1"/>
  <c r="I76" i="1"/>
  <c r="H76" i="1"/>
  <c r="G76" i="1"/>
  <c r="F76" i="1"/>
  <c r="E76" i="1"/>
  <c r="D76" i="1"/>
  <c r="C76" i="1"/>
  <c r="B76" i="1"/>
  <c r="Z77" i="1" l="1"/>
  <c r="R77" i="1"/>
  <c r="Y77" i="1"/>
  <c r="Q77" i="1"/>
  <c r="X77" i="1"/>
  <c r="P77" i="1"/>
  <c r="W77" i="1"/>
  <c r="V77" i="1"/>
  <c r="U77" i="1"/>
  <c r="T77" i="1"/>
  <c r="S77" i="1"/>
  <c r="J77" i="1"/>
  <c r="I77" i="1"/>
  <c r="H77" i="1"/>
  <c r="B77" i="1"/>
  <c r="G77" i="1"/>
  <c r="E77" i="1"/>
  <c r="L77" i="1"/>
  <c r="D77" i="1"/>
  <c r="K77" i="1"/>
  <c r="C77" i="1"/>
  <c r="F77" i="1"/>
  <c r="AA61" i="1"/>
  <c r="Z61" i="1"/>
  <c r="Y61" i="1"/>
  <c r="X61" i="1"/>
  <c r="W61" i="1"/>
  <c r="V61" i="1"/>
  <c r="U61" i="1"/>
  <c r="T61" i="1"/>
  <c r="S61" i="1"/>
  <c r="R61" i="1"/>
  <c r="Q61" i="1"/>
  <c r="P61" i="1"/>
  <c r="D63" i="1"/>
  <c r="E63" i="1" s="1"/>
  <c r="F63" i="1" s="1"/>
  <c r="G63" i="1" s="1"/>
  <c r="H63" i="1" s="1"/>
  <c r="I63" i="1" s="1"/>
  <c r="J63" i="1" s="1"/>
  <c r="K63" i="1" s="1"/>
  <c r="M61" i="1"/>
  <c r="L61" i="1"/>
  <c r="K61" i="1"/>
  <c r="J61" i="1"/>
  <c r="I61" i="1"/>
  <c r="H61" i="1"/>
  <c r="G61" i="1"/>
  <c r="F61" i="1"/>
  <c r="E61" i="1"/>
  <c r="D61" i="1"/>
  <c r="C61" i="1"/>
  <c r="B61" i="1"/>
  <c r="L62" i="1" l="1"/>
  <c r="D62" i="1"/>
  <c r="K62" i="1"/>
  <c r="C62" i="1"/>
  <c r="H62" i="1"/>
  <c r="J62" i="1"/>
  <c r="I62" i="1"/>
  <c r="B62" i="1"/>
  <c r="F62" i="1"/>
  <c r="G62" i="1"/>
  <c r="E62" i="1"/>
  <c r="U62" i="1"/>
  <c r="T62" i="1"/>
  <c r="S62" i="1"/>
  <c r="Z62" i="1"/>
  <c r="R62" i="1"/>
  <c r="Q62" i="1"/>
  <c r="P62" i="1"/>
  <c r="X62" i="1"/>
  <c r="W62" i="1"/>
  <c r="V62" i="1"/>
  <c r="Y62" i="1"/>
  <c r="D48" i="1"/>
  <c r="E48" i="1" s="1"/>
  <c r="F48" i="1" s="1"/>
  <c r="G48" i="1" s="1"/>
  <c r="H48" i="1" s="1"/>
  <c r="I48" i="1" s="1"/>
  <c r="J48" i="1" s="1"/>
  <c r="K48" i="1" s="1"/>
  <c r="M46" i="1"/>
  <c r="L46" i="1"/>
  <c r="K46" i="1"/>
  <c r="J46" i="1"/>
  <c r="I46" i="1"/>
  <c r="H46" i="1"/>
  <c r="G46" i="1"/>
  <c r="F46" i="1"/>
  <c r="E46" i="1"/>
  <c r="D46" i="1"/>
  <c r="C46" i="1"/>
  <c r="B46" i="1"/>
  <c r="F47" i="1" l="1"/>
  <c r="E47" i="1"/>
  <c r="L47" i="1"/>
  <c r="D47" i="1"/>
  <c r="K47" i="1"/>
  <c r="C47" i="1"/>
  <c r="J47" i="1"/>
  <c r="I47" i="1"/>
  <c r="B47" i="1"/>
  <c r="H47" i="1"/>
  <c r="G47" i="1"/>
  <c r="AA46" i="1"/>
  <c r="Y46" i="1"/>
  <c r="Y47" i="1" s="1"/>
  <c r="X46" i="1"/>
  <c r="X47" i="1" s="1"/>
  <c r="W46" i="1"/>
  <c r="W47" i="1" s="1"/>
  <c r="V46" i="1"/>
  <c r="V47" i="1" s="1"/>
  <c r="U46" i="1"/>
  <c r="T46" i="1"/>
  <c r="S46" i="1"/>
  <c r="R46" i="1"/>
  <c r="R47" i="1" s="1"/>
  <c r="Q46" i="1"/>
  <c r="Q47" i="1" s="1"/>
  <c r="S47" i="1" l="1"/>
  <c r="T47" i="1"/>
  <c r="Z47" i="1"/>
  <c r="P47" i="1"/>
  <c r="AA47" i="1"/>
  <c r="U47" i="1"/>
  <c r="D33" i="1"/>
  <c r="E33" i="1" s="1"/>
  <c r="F33" i="1" s="1"/>
  <c r="G33" i="1" s="1"/>
  <c r="H33" i="1" s="1"/>
  <c r="I33" i="1" s="1"/>
  <c r="J33" i="1" s="1"/>
  <c r="K33" i="1" s="1"/>
  <c r="M31" i="1"/>
  <c r="L31" i="1"/>
  <c r="K31" i="1"/>
  <c r="J31" i="1"/>
  <c r="I31" i="1"/>
  <c r="H31" i="1"/>
  <c r="G31" i="1"/>
  <c r="F31" i="1"/>
  <c r="E31" i="1"/>
  <c r="D31" i="1"/>
  <c r="C31" i="1"/>
  <c r="B31" i="1"/>
  <c r="R33" i="1"/>
  <c r="S33" i="1" s="1"/>
  <c r="T33" i="1" s="1"/>
  <c r="U33" i="1" s="1"/>
  <c r="V33" i="1" s="1"/>
  <c r="W33" i="1" s="1"/>
  <c r="X33" i="1" s="1"/>
  <c r="Y33" i="1" s="1"/>
  <c r="AA31" i="1"/>
  <c r="Y31" i="1"/>
  <c r="Y32" i="1" s="1"/>
  <c r="X31" i="1"/>
  <c r="X32" i="1" s="1"/>
  <c r="W31" i="1"/>
  <c r="W32" i="1" s="1"/>
  <c r="V31" i="1"/>
  <c r="V32" i="1" s="1"/>
  <c r="U31" i="1"/>
  <c r="U32" i="1" s="1"/>
  <c r="T31" i="1"/>
  <c r="T32" i="1" s="1"/>
  <c r="S31" i="1"/>
  <c r="S32" i="1" s="1"/>
  <c r="R31" i="1"/>
  <c r="R32" i="1" s="1"/>
  <c r="Q31" i="1"/>
  <c r="Q32" i="1" s="1"/>
  <c r="H32" i="1" l="1"/>
  <c r="G32" i="1"/>
  <c r="C32" i="1"/>
  <c r="F32" i="1"/>
  <c r="E32" i="1"/>
  <c r="L32" i="1"/>
  <c r="K32" i="1"/>
  <c r="B32" i="1"/>
  <c r="J32" i="1"/>
  <c r="I32" i="1"/>
  <c r="D32" i="1"/>
  <c r="D19" i="1"/>
  <c r="E19" i="1" s="1"/>
  <c r="F19" i="1" s="1"/>
  <c r="G19" i="1" s="1"/>
  <c r="H19" i="1" s="1"/>
  <c r="I19" i="1" s="1"/>
  <c r="J19" i="1" s="1"/>
  <c r="K19" i="1" s="1"/>
  <c r="M17" i="1"/>
  <c r="K17" i="1"/>
  <c r="J17" i="1"/>
  <c r="I17" i="1"/>
  <c r="H17" i="1"/>
  <c r="G17" i="1"/>
  <c r="F17" i="1"/>
  <c r="E17" i="1"/>
  <c r="D17" i="1"/>
  <c r="C17" i="1"/>
  <c r="B17" i="1"/>
  <c r="E18" i="1" l="1"/>
  <c r="F18" i="1"/>
  <c r="G18" i="1"/>
  <c r="I18" i="1"/>
  <c r="H18" i="1"/>
  <c r="C18" i="1"/>
  <c r="K18" i="1"/>
  <c r="J18" i="1"/>
  <c r="B18" i="1"/>
  <c r="D18" i="1"/>
  <c r="L18" i="1"/>
</calcChain>
</file>

<file path=xl/sharedStrings.xml><?xml version="1.0" encoding="utf-8"?>
<sst xmlns="http://schemas.openxmlformats.org/spreadsheetml/2006/main" count="557" uniqueCount="66">
  <si>
    <t>A</t>
  </si>
  <si>
    <t>B</t>
  </si>
  <si>
    <t>C</t>
  </si>
  <si>
    <t>D</t>
  </si>
  <si>
    <t>E</t>
  </si>
  <si>
    <t>F</t>
  </si>
  <si>
    <t>G</t>
  </si>
  <si>
    <t>H</t>
  </si>
  <si>
    <t>No Virus</t>
  </si>
  <si>
    <t>No Drug</t>
  </si>
  <si>
    <t>Date</t>
  </si>
  <si>
    <t>Antiviral Assay</t>
  </si>
  <si>
    <t>CTG Tox Assay</t>
  </si>
  <si>
    <t>Median</t>
  </si>
  <si>
    <t>% Inhibition/% Cytotoxicity</t>
  </si>
  <si>
    <t>Conditions</t>
  </si>
  <si>
    <t>Huh7 Cell Data</t>
  </si>
  <si>
    <t>1:500 Virus</t>
  </si>
  <si>
    <t>LLCPK1 Data</t>
  </si>
  <si>
    <t>Huh7 Cell Data and LLCPK1 Data</t>
  </si>
  <si>
    <t>HCoV 229E in Huh7 Cells</t>
  </si>
  <si>
    <t>HCoV 229E in LLCPK1 Cells</t>
  </si>
  <si>
    <t>No Cells</t>
  </si>
  <si>
    <t>Censor this column due to an unusually high set of readings?</t>
  </si>
  <si>
    <t>EC50</t>
  </si>
  <si>
    <t>AVERAGE</t>
  </si>
  <si>
    <t>STDEV</t>
  </si>
  <si>
    <t>PDCoV Antiviral Assay and Toxicity in Huh7 Cells</t>
  </si>
  <si>
    <t>PDCoV Antiviral Assay and Toxicity in LLCPK1 Cells</t>
  </si>
  <si>
    <t>HCoV-OC43 Focus Forming Reduction Antiviral Assay and Toxicity in Huh7 Cells</t>
  </si>
  <si>
    <t>DMSO</t>
  </si>
  <si>
    <t>AVG</t>
  </si>
  <si>
    <t>% Inhibition</t>
  </si>
  <si>
    <t>________________________________________________________________________________________________________________________</t>
  </si>
  <si>
    <t>Label</t>
  </si>
  <si>
    <t>Average EC50</t>
  </si>
  <si>
    <t>qRT-PCR Data</t>
  </si>
  <si>
    <t>DMSO No Virus</t>
  </si>
  <si>
    <t>DMSO+ Virus</t>
  </si>
  <si>
    <t>0.25µM</t>
  </si>
  <si>
    <t>0.1µM</t>
  </si>
  <si>
    <t>0.025µM</t>
  </si>
  <si>
    <t>0.01µM</t>
  </si>
  <si>
    <t>Genomic RNA qRT-PCR</t>
  </si>
  <si>
    <t>Copies/rxn A</t>
  </si>
  <si>
    <t>Copies/rxn B</t>
  </si>
  <si>
    <t>Subgenomic RNA qRT-PCR</t>
  </si>
  <si>
    <t>Condition</t>
  </si>
  <si>
    <t>% Inhibtion</t>
  </si>
  <si>
    <t>FISH Data</t>
  </si>
  <si>
    <t>HCoV-OC43 RNA FISH and qRT-PCR Assays Huh7 Cells</t>
  </si>
  <si>
    <t>DMSO + Virus</t>
  </si>
  <si>
    <t>Nuclei Count</t>
  </si>
  <si>
    <r>
      <t>OC43 Fish Area (µM</t>
    </r>
    <r>
      <rPr>
        <b/>
        <vertAlign val="super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)</t>
    </r>
  </si>
  <si>
    <t>Area of FISH signal divided by nuclei</t>
  </si>
  <si>
    <t>OC43 Fish Area/#nuclei</t>
  </si>
  <si>
    <t>NOTE: There is no data for the 0.1µM OC43 FISH Rep. A because there was no signal</t>
  </si>
  <si>
    <t>Brightness Total (integration)</t>
  </si>
  <si>
    <t>OC43 Fish</t>
  </si>
  <si>
    <t>Brightness Total Mean</t>
  </si>
  <si>
    <t>Not performed due to an already sufficient number of exisiting replicates</t>
  </si>
  <si>
    <t>HCoV-229E CPE Cell Titer Glo Based Antiviral Assay and Toxicity in Huh7 Cells</t>
  </si>
  <si>
    <t>All values are CellTiter-Glo Data (Relative Light Units)</t>
  </si>
  <si>
    <t>All data is HCoV-OC43 foci/well</t>
  </si>
  <si>
    <t>Total Numbers Nuclei 20X field and FISH Area</t>
  </si>
  <si>
    <t>HCoV-229E Antiviral Assay and Toxicity in Huh7 and LLCPK1 Cells using PDCoV Media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</si>
</sst>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9" formatCode="0.0"/>
    <numFmt numFmtId="172" formatCode="0.0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1"/>
      <name val="Calibri (Body)"/>
    </font>
  </fonts>
  <fills count="187">
    <fill>
      <patternFill patternType="none"/>
    </fill>
    <fill>
      <patternFill patternType="gray125"/>
    </fill>
    <fill>
      <patternFill patternType="solid">
        <fgColor rgb="FFFFFF49"/>
        <bgColor indexed="64"/>
      </patternFill>
    </fill>
    <fill>
      <patternFill patternType="solid">
        <fgColor rgb="FFFFFF7E"/>
        <bgColor indexed="64"/>
      </patternFill>
    </fill>
    <fill>
      <patternFill patternType="solid">
        <fgColor rgb="FFFFFF4C"/>
        <bgColor indexed="64"/>
      </patternFill>
    </fill>
    <fill>
      <patternFill patternType="solid">
        <fgColor rgb="FFFFFF23"/>
        <bgColor indexed="64"/>
      </patternFill>
    </fill>
    <fill>
      <patternFill patternType="solid">
        <fgColor rgb="FFFFFF35"/>
        <bgColor indexed="64"/>
      </patternFill>
    </fill>
    <fill>
      <patternFill patternType="solid">
        <fgColor rgb="FFFFFF8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FFA4"/>
        <bgColor indexed="64"/>
      </patternFill>
    </fill>
    <fill>
      <patternFill patternType="solid">
        <fgColor rgb="FFFFFFBA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5A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FFFF3A"/>
        <bgColor indexed="64"/>
      </patternFill>
    </fill>
    <fill>
      <patternFill patternType="solid">
        <fgColor rgb="FFFFFF3C"/>
        <bgColor indexed="64"/>
      </patternFill>
    </fill>
    <fill>
      <patternFill patternType="solid">
        <fgColor rgb="FFFFFF40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FFF95"/>
        <bgColor indexed="64"/>
      </patternFill>
    </fill>
    <fill>
      <patternFill patternType="solid">
        <fgColor rgb="FFFFFF94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FFB8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rgb="FFFFFF5C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8C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B0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FFFA6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rgb="FFFFFF34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FFF54"/>
        <bgColor indexed="64"/>
      </patternFill>
    </fill>
    <fill>
      <patternFill patternType="solid">
        <fgColor rgb="FFFFFF51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FFA0"/>
        <bgColor indexed="64"/>
      </patternFill>
    </fill>
    <fill>
      <patternFill patternType="solid">
        <fgColor rgb="FFFFFFAE"/>
        <bgColor indexed="64"/>
      </patternFill>
    </fill>
    <fill>
      <patternFill patternType="solid">
        <fgColor rgb="FFFFFFB2"/>
        <bgColor indexed="64"/>
      </patternFill>
    </fill>
    <fill>
      <patternFill patternType="solid">
        <fgColor rgb="FFFFFF52"/>
        <bgColor indexed="64"/>
      </patternFill>
    </fill>
    <fill>
      <patternFill patternType="solid">
        <fgColor rgb="FFFFFF7A"/>
        <bgColor indexed="64"/>
      </patternFill>
    </fill>
    <fill>
      <patternFill patternType="solid">
        <fgColor rgb="FFFFFF68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FFFA5"/>
        <bgColor indexed="64"/>
      </patternFill>
    </fill>
    <fill>
      <patternFill patternType="solid">
        <fgColor rgb="FFFFFFA8"/>
        <bgColor indexed="64"/>
      </patternFill>
    </fill>
    <fill>
      <patternFill patternType="solid">
        <fgColor rgb="FFFFFF9E"/>
        <bgColor indexed="64"/>
      </patternFill>
    </fill>
    <fill>
      <patternFill patternType="solid">
        <fgColor rgb="FFFFFFBC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rgb="FFFFFF56"/>
        <bgColor indexed="64"/>
      </patternFill>
    </fill>
    <fill>
      <patternFill patternType="solid">
        <fgColor rgb="FFFFFF43"/>
        <bgColor indexed="64"/>
      </patternFill>
    </fill>
    <fill>
      <patternFill patternType="solid">
        <fgColor rgb="FFFFFF4D"/>
        <bgColor indexed="64"/>
      </patternFill>
    </fill>
    <fill>
      <patternFill patternType="solid">
        <fgColor rgb="FFFFFF73"/>
        <bgColor indexed="64"/>
      </patternFill>
    </fill>
    <fill>
      <patternFill patternType="solid">
        <fgColor rgb="FFFFFF7F"/>
        <bgColor indexed="64"/>
      </patternFill>
    </fill>
    <fill>
      <patternFill patternType="solid">
        <fgColor rgb="FFFFFF8D"/>
        <bgColor indexed="64"/>
      </patternFill>
    </fill>
    <fill>
      <patternFill patternType="solid">
        <fgColor rgb="FFFFFF6A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FFFF84"/>
        <bgColor indexed="64"/>
      </patternFill>
    </fill>
    <fill>
      <patternFill patternType="solid">
        <fgColor rgb="FFFFFF4E"/>
        <bgColor indexed="64"/>
      </patternFill>
    </fill>
    <fill>
      <patternFill patternType="solid">
        <fgColor rgb="FFFFFF4B"/>
        <bgColor indexed="64"/>
      </patternFill>
    </fill>
    <fill>
      <patternFill patternType="solid">
        <fgColor rgb="FFFFFF9C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FFF86"/>
        <bgColor indexed="64"/>
      </patternFill>
    </fill>
    <fill>
      <patternFill patternType="solid">
        <fgColor rgb="FFFFFF63"/>
        <bgColor indexed="64"/>
      </patternFill>
    </fill>
    <fill>
      <patternFill patternType="solid">
        <fgColor rgb="FFFFFF1A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FFFF88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FFFFB5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FFFF8A"/>
        <bgColor indexed="64"/>
      </patternFill>
    </fill>
    <fill>
      <patternFill patternType="solid">
        <fgColor rgb="FFFFFF92"/>
        <bgColor indexed="64"/>
      </patternFill>
    </fill>
    <fill>
      <patternFill patternType="solid">
        <fgColor rgb="FFFFFF6B"/>
        <bgColor indexed="64"/>
      </patternFill>
    </fill>
    <fill>
      <patternFill patternType="solid">
        <fgColor rgb="FFFFFF20"/>
        <bgColor indexed="64"/>
      </patternFill>
    </fill>
    <fill>
      <patternFill patternType="solid">
        <fgColor rgb="FFFFFF7B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FFF48"/>
        <bgColor indexed="64"/>
      </patternFill>
    </fill>
    <fill>
      <patternFill patternType="solid">
        <fgColor rgb="FFFFFF46"/>
        <bgColor indexed="64"/>
      </patternFill>
    </fill>
    <fill>
      <patternFill patternType="solid">
        <fgColor rgb="FFFFFF2B"/>
        <bgColor indexed="64"/>
      </patternFill>
    </fill>
    <fill>
      <patternFill patternType="solid">
        <fgColor rgb="FFFFFF6E"/>
        <bgColor indexed="64"/>
      </patternFill>
    </fill>
    <fill>
      <patternFill patternType="solid">
        <fgColor rgb="FFFFFF62"/>
        <bgColor indexed="64"/>
      </patternFill>
    </fill>
    <fill>
      <patternFill patternType="solid">
        <fgColor rgb="FFFFFF50"/>
        <bgColor indexed="64"/>
      </patternFill>
    </fill>
    <fill>
      <patternFill patternType="solid">
        <fgColor rgb="FFFFFF59"/>
        <bgColor indexed="64"/>
      </patternFill>
    </fill>
    <fill>
      <patternFill patternType="solid">
        <fgColor rgb="FFFFFF72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FFF6F"/>
        <bgColor indexed="64"/>
      </patternFill>
    </fill>
    <fill>
      <patternFill patternType="solid">
        <fgColor rgb="FFFFFF42"/>
        <bgColor indexed="64"/>
      </patternFill>
    </fill>
    <fill>
      <patternFill patternType="solid">
        <fgColor rgb="FFFFFF58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FFFF4A"/>
        <bgColor indexed="64"/>
      </patternFill>
    </fill>
    <fill>
      <patternFill patternType="solid">
        <fgColor rgb="FFFFFF64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FFFF5F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3B"/>
        <bgColor indexed="64"/>
      </patternFill>
    </fill>
    <fill>
      <patternFill patternType="solid">
        <fgColor rgb="FFFFFF90"/>
        <bgColor indexed="64"/>
      </patternFill>
    </fill>
    <fill>
      <patternFill patternType="solid">
        <fgColor rgb="FFFFFF3D"/>
        <bgColor indexed="64"/>
      </patternFill>
    </fill>
    <fill>
      <patternFill patternType="solid">
        <fgColor rgb="FFFFFF24"/>
        <bgColor indexed="64"/>
      </patternFill>
    </fill>
    <fill>
      <patternFill patternType="solid">
        <fgColor rgb="FFFFFF27"/>
        <bgColor indexed="64"/>
      </patternFill>
    </fill>
    <fill>
      <patternFill patternType="solid">
        <fgColor rgb="FFFFFF1E"/>
        <bgColor indexed="64"/>
      </patternFill>
    </fill>
    <fill>
      <patternFill patternType="solid">
        <fgColor rgb="FFFFFF26"/>
        <bgColor indexed="64"/>
      </patternFill>
    </fill>
    <fill>
      <patternFill patternType="solid">
        <fgColor rgb="FFFFFF2F"/>
        <bgColor indexed="64"/>
      </patternFill>
    </fill>
    <fill>
      <patternFill patternType="solid">
        <fgColor rgb="FFFFFF3F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76"/>
        <bgColor indexed="64"/>
      </patternFill>
    </fill>
    <fill>
      <patternFill patternType="solid">
        <fgColor rgb="FFFFFF3E"/>
        <bgColor indexed="64"/>
      </patternFill>
    </fill>
    <fill>
      <patternFill patternType="solid">
        <fgColor rgb="FFFFFF1F"/>
        <bgColor indexed="64"/>
      </patternFill>
    </fill>
    <fill>
      <patternFill patternType="solid">
        <fgColor rgb="FFFFFF77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FF60"/>
        <bgColor indexed="64"/>
      </patternFill>
    </fill>
    <fill>
      <patternFill patternType="solid">
        <fgColor rgb="FFFFFF30"/>
        <bgColor indexed="64"/>
      </patternFill>
    </fill>
    <fill>
      <patternFill patternType="solid">
        <fgColor rgb="FFFFFF44"/>
        <bgColor indexed="64"/>
      </patternFill>
    </fill>
    <fill>
      <patternFill patternType="solid">
        <fgColor rgb="FFFFFF55"/>
        <bgColor indexed="64"/>
      </patternFill>
    </fill>
    <fill>
      <patternFill patternType="solid">
        <fgColor rgb="FFFFFF28"/>
        <bgColor indexed="64"/>
      </patternFill>
    </fill>
    <fill>
      <patternFill patternType="solid">
        <fgColor rgb="FFFFFF47"/>
        <bgColor indexed="64"/>
      </patternFill>
    </fill>
    <fill>
      <patternFill patternType="solid">
        <fgColor rgb="FFFFFF36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rgb="FFFFFF41"/>
        <bgColor indexed="64"/>
      </patternFill>
    </fill>
    <fill>
      <patternFill patternType="solid">
        <fgColor rgb="FFFFFF39"/>
        <bgColor indexed="64"/>
      </patternFill>
    </fill>
    <fill>
      <patternFill patternType="solid">
        <fgColor rgb="FFFFFF38"/>
        <bgColor indexed="64"/>
      </patternFill>
    </fill>
    <fill>
      <patternFill patternType="solid">
        <fgColor rgb="FFFFFF2D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FFFF2E"/>
        <bgColor indexed="64"/>
      </patternFill>
    </fill>
    <fill>
      <patternFill patternType="solid">
        <fgColor rgb="FFFFFF1C"/>
        <bgColor indexed="64"/>
      </patternFill>
    </fill>
    <fill>
      <patternFill patternType="solid">
        <fgColor rgb="FFFFFFC4"/>
        <bgColor indexed="64"/>
      </patternFill>
    </fill>
    <fill>
      <patternFill patternType="solid">
        <fgColor rgb="FFFFFFC7"/>
        <bgColor indexed="64"/>
      </patternFill>
    </fill>
    <fill>
      <patternFill patternType="solid">
        <fgColor rgb="FFFFFF29"/>
        <bgColor indexed="64"/>
      </patternFill>
    </fill>
    <fill>
      <patternFill patternType="solid">
        <fgColor rgb="FFFFFF45"/>
        <bgColor indexed="64"/>
      </patternFill>
    </fill>
    <fill>
      <patternFill patternType="solid">
        <fgColor rgb="FFFFFF78"/>
        <bgColor indexed="64"/>
      </patternFill>
    </fill>
    <fill>
      <patternFill patternType="solid">
        <fgColor rgb="FFFFFF5E"/>
        <bgColor indexed="64"/>
      </patternFill>
    </fill>
    <fill>
      <patternFill patternType="solid">
        <fgColor rgb="FFFFFFC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FFBB"/>
        <bgColor indexed="64"/>
      </patternFill>
    </fill>
    <fill>
      <patternFill patternType="solid">
        <fgColor rgb="FFFFFF7C"/>
        <bgColor indexed="64"/>
      </patternFill>
    </fill>
    <fill>
      <patternFill patternType="solid">
        <fgColor rgb="FFFFFF22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FFFF7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C3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FFFFBF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FFFF6C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595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25"/>
        <bgColor indexed="64"/>
      </patternFill>
    </fill>
    <fill>
      <patternFill patternType="solid">
        <fgColor rgb="FFFFFF32"/>
        <bgColor indexed="64"/>
      </patternFill>
    </fill>
    <fill>
      <patternFill patternType="solid">
        <fgColor rgb="FFFFFF2C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FF9D"/>
        <bgColor indexed="64"/>
      </patternFill>
    </fill>
    <fill>
      <patternFill patternType="solid">
        <fgColor rgb="FFFFFFAD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FFFF2A"/>
        <bgColor indexed="64"/>
      </patternFill>
    </fill>
    <fill>
      <patternFill patternType="solid">
        <fgColor rgb="FFFFFF1D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A9"/>
        <bgColor indexed="64"/>
      </patternFill>
    </fill>
    <fill>
      <patternFill patternType="solid">
        <fgColor rgb="FFFD7C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FF1B"/>
        <bgColor indexed="64"/>
      </patternFill>
    </fill>
    <fill>
      <patternFill patternType="solid">
        <fgColor rgb="FFFFFFAC"/>
        <bgColor indexed="64"/>
      </patternFill>
    </fill>
    <fill>
      <patternFill patternType="solid">
        <fgColor rgb="FFFFFFA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21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1" fontId="0" fillId="2" borderId="3" xfId="0" applyNumberFormat="1" applyFill="1" applyBorder="1" applyAlignment="1">
      <alignment horizontal="center" vertical="center"/>
    </xf>
    <xf numFmtId="11" fontId="0" fillId="3" borderId="3" xfId="0" applyNumberFormat="1" applyFill="1" applyBorder="1" applyAlignment="1">
      <alignment horizontal="center" vertical="center"/>
    </xf>
    <xf numFmtId="11" fontId="0" fillId="4" borderId="3" xfId="0" applyNumberFormat="1" applyFill="1" applyBorder="1" applyAlignment="1">
      <alignment horizontal="center" vertical="center"/>
    </xf>
    <xf numFmtId="11" fontId="0" fillId="5" borderId="3" xfId="0" applyNumberFormat="1" applyFill="1" applyBorder="1" applyAlignment="1">
      <alignment horizontal="center" vertical="center"/>
    </xf>
    <xf numFmtId="11" fontId="0" fillId="6" borderId="3" xfId="0" applyNumberFormat="1" applyFill="1" applyBorder="1" applyAlignment="1">
      <alignment horizontal="center" vertical="center"/>
    </xf>
    <xf numFmtId="11" fontId="0" fillId="7" borderId="3" xfId="0" applyNumberFormat="1" applyFill="1" applyBorder="1" applyAlignment="1">
      <alignment horizontal="center" vertical="center"/>
    </xf>
    <xf numFmtId="11" fontId="0" fillId="8" borderId="3" xfId="0" applyNumberFormat="1" applyFill="1" applyBorder="1" applyAlignment="1">
      <alignment horizontal="center" vertical="center"/>
    </xf>
    <xf numFmtId="11" fontId="0" fillId="9" borderId="3" xfId="0" applyNumberFormat="1" applyFill="1" applyBorder="1" applyAlignment="1">
      <alignment horizontal="center" vertical="center"/>
    </xf>
    <xf numFmtId="11" fontId="0" fillId="10" borderId="3" xfId="0" applyNumberFormat="1" applyFill="1" applyBorder="1" applyAlignment="1">
      <alignment horizontal="center" vertical="center"/>
    </xf>
    <xf numFmtId="11" fontId="0" fillId="11" borderId="3" xfId="0" applyNumberFormat="1" applyFill="1" applyBorder="1" applyAlignment="1">
      <alignment horizontal="center" vertical="center"/>
    </xf>
    <xf numFmtId="11" fontId="0" fillId="12" borderId="3" xfId="0" applyNumberFormat="1" applyFill="1" applyBorder="1" applyAlignment="1">
      <alignment horizontal="center" vertical="center"/>
    </xf>
    <xf numFmtId="11" fontId="0" fillId="13" borderId="3" xfId="0" applyNumberFormat="1" applyFill="1" applyBorder="1" applyAlignment="1">
      <alignment horizontal="center" vertical="center"/>
    </xf>
    <xf numFmtId="11" fontId="0" fillId="14" borderId="3" xfId="0" applyNumberFormat="1" applyFill="1" applyBorder="1" applyAlignment="1">
      <alignment horizontal="center" vertical="center"/>
    </xf>
    <xf numFmtId="11" fontId="0" fillId="15" borderId="3" xfId="0" applyNumberFormat="1" applyFill="1" applyBorder="1" applyAlignment="1">
      <alignment horizontal="center" vertical="center"/>
    </xf>
    <xf numFmtId="11" fontId="0" fillId="16" borderId="3" xfId="0" applyNumberFormat="1" applyFill="1" applyBorder="1" applyAlignment="1">
      <alignment horizontal="center" vertical="center"/>
    </xf>
    <xf numFmtId="11" fontId="0" fillId="17" borderId="3" xfId="0" applyNumberFormat="1" applyFill="1" applyBorder="1" applyAlignment="1">
      <alignment horizontal="center" vertical="center"/>
    </xf>
    <xf numFmtId="11" fontId="0" fillId="18" borderId="3" xfId="0" applyNumberFormat="1" applyFill="1" applyBorder="1" applyAlignment="1">
      <alignment horizontal="center" vertical="center"/>
    </xf>
    <xf numFmtId="11" fontId="0" fillId="19" borderId="3" xfId="0" applyNumberFormat="1" applyFill="1" applyBorder="1" applyAlignment="1">
      <alignment horizontal="center" vertical="center"/>
    </xf>
    <xf numFmtId="11" fontId="0" fillId="20" borderId="3" xfId="0" applyNumberFormat="1" applyFill="1" applyBorder="1" applyAlignment="1">
      <alignment horizontal="center" vertical="center"/>
    </xf>
    <xf numFmtId="11" fontId="0" fillId="21" borderId="3" xfId="0" applyNumberFormat="1" applyFill="1" applyBorder="1" applyAlignment="1">
      <alignment horizontal="center" vertical="center"/>
    </xf>
    <xf numFmtId="11" fontId="0" fillId="22" borderId="3" xfId="0" applyNumberFormat="1" applyFill="1" applyBorder="1" applyAlignment="1">
      <alignment horizontal="center" vertical="center"/>
    </xf>
    <xf numFmtId="11" fontId="0" fillId="23" borderId="3" xfId="0" applyNumberFormat="1" applyFill="1" applyBorder="1" applyAlignment="1">
      <alignment horizontal="center" vertical="center"/>
    </xf>
    <xf numFmtId="11" fontId="0" fillId="24" borderId="3" xfId="0" applyNumberFormat="1" applyFill="1" applyBorder="1" applyAlignment="1">
      <alignment horizontal="center" vertical="center"/>
    </xf>
    <xf numFmtId="11" fontId="0" fillId="25" borderId="3" xfId="0" applyNumberFormat="1" applyFill="1" applyBorder="1" applyAlignment="1">
      <alignment horizontal="center" vertical="center"/>
    </xf>
    <xf numFmtId="11" fontId="0" fillId="26" borderId="3" xfId="0" applyNumberFormat="1" applyFill="1" applyBorder="1" applyAlignment="1">
      <alignment horizontal="center" vertical="center"/>
    </xf>
    <xf numFmtId="11" fontId="0" fillId="27" borderId="3" xfId="0" applyNumberFormat="1" applyFill="1" applyBorder="1" applyAlignment="1">
      <alignment horizontal="center" vertical="center"/>
    </xf>
    <xf numFmtId="11" fontId="0" fillId="28" borderId="3" xfId="0" applyNumberFormat="1" applyFill="1" applyBorder="1" applyAlignment="1">
      <alignment horizontal="center" vertical="center"/>
    </xf>
    <xf numFmtId="11" fontId="0" fillId="29" borderId="3" xfId="0" applyNumberFormat="1" applyFill="1" applyBorder="1" applyAlignment="1">
      <alignment horizontal="center" vertical="center"/>
    </xf>
    <xf numFmtId="11" fontId="0" fillId="30" borderId="3" xfId="0" applyNumberFormat="1" applyFill="1" applyBorder="1" applyAlignment="1">
      <alignment horizontal="center" vertical="center"/>
    </xf>
    <xf numFmtId="11" fontId="0" fillId="31" borderId="3" xfId="0" applyNumberFormat="1" applyFill="1" applyBorder="1" applyAlignment="1">
      <alignment horizontal="center" vertical="center"/>
    </xf>
    <xf numFmtId="11" fontId="0" fillId="32" borderId="3" xfId="0" applyNumberFormat="1" applyFill="1" applyBorder="1" applyAlignment="1">
      <alignment horizontal="center" vertical="center"/>
    </xf>
    <xf numFmtId="11" fontId="0" fillId="33" borderId="3" xfId="0" applyNumberFormat="1" applyFill="1" applyBorder="1" applyAlignment="1">
      <alignment horizontal="center" vertical="center"/>
    </xf>
    <xf numFmtId="11" fontId="0" fillId="34" borderId="3" xfId="0" applyNumberFormat="1" applyFill="1" applyBorder="1" applyAlignment="1">
      <alignment horizontal="center" vertical="center"/>
    </xf>
    <xf numFmtId="11" fontId="0" fillId="35" borderId="3" xfId="0" applyNumberFormat="1" applyFill="1" applyBorder="1" applyAlignment="1">
      <alignment horizontal="center" vertical="center"/>
    </xf>
    <xf numFmtId="11" fontId="0" fillId="36" borderId="3" xfId="0" applyNumberFormat="1" applyFill="1" applyBorder="1" applyAlignment="1">
      <alignment horizontal="center" vertical="center"/>
    </xf>
    <xf numFmtId="11" fontId="0" fillId="37" borderId="3" xfId="0" applyNumberFormat="1" applyFill="1" applyBorder="1" applyAlignment="1">
      <alignment horizontal="center" vertical="center"/>
    </xf>
    <xf numFmtId="11" fontId="0" fillId="38" borderId="3" xfId="0" applyNumberFormat="1" applyFill="1" applyBorder="1" applyAlignment="1">
      <alignment horizontal="center" vertical="center"/>
    </xf>
    <xf numFmtId="11" fontId="0" fillId="39" borderId="3" xfId="0" applyNumberFormat="1" applyFill="1" applyBorder="1" applyAlignment="1">
      <alignment horizontal="center" vertical="center"/>
    </xf>
    <xf numFmtId="11" fontId="0" fillId="40" borderId="3" xfId="0" applyNumberFormat="1" applyFill="1" applyBorder="1" applyAlignment="1">
      <alignment horizontal="center" vertical="center"/>
    </xf>
    <xf numFmtId="11" fontId="0" fillId="41" borderId="3" xfId="0" applyNumberFormat="1" applyFill="1" applyBorder="1" applyAlignment="1">
      <alignment horizontal="center" vertical="center"/>
    </xf>
    <xf numFmtId="11" fontId="0" fillId="42" borderId="3" xfId="0" applyNumberFormat="1" applyFill="1" applyBorder="1" applyAlignment="1">
      <alignment horizontal="center" vertical="center"/>
    </xf>
    <xf numFmtId="11" fontId="0" fillId="43" borderId="3" xfId="0" applyNumberFormat="1" applyFill="1" applyBorder="1" applyAlignment="1">
      <alignment horizontal="center" vertical="center"/>
    </xf>
    <xf numFmtId="11" fontId="0" fillId="44" borderId="3" xfId="0" applyNumberFormat="1" applyFill="1" applyBorder="1" applyAlignment="1">
      <alignment horizontal="center" vertical="center"/>
    </xf>
    <xf numFmtId="11" fontId="0" fillId="45" borderId="3" xfId="0" applyNumberFormat="1" applyFill="1" applyBorder="1" applyAlignment="1">
      <alignment horizontal="center" vertical="center"/>
    </xf>
    <xf numFmtId="11" fontId="0" fillId="46" borderId="3" xfId="0" applyNumberFormat="1" applyFill="1" applyBorder="1" applyAlignment="1">
      <alignment horizontal="center" vertical="center"/>
    </xf>
    <xf numFmtId="11" fontId="0" fillId="47" borderId="3" xfId="0" applyNumberFormat="1" applyFill="1" applyBorder="1" applyAlignment="1">
      <alignment horizontal="center" vertical="center"/>
    </xf>
    <xf numFmtId="11" fontId="0" fillId="48" borderId="3" xfId="0" applyNumberFormat="1" applyFill="1" applyBorder="1" applyAlignment="1">
      <alignment horizontal="center" vertical="center"/>
    </xf>
    <xf numFmtId="11" fontId="0" fillId="49" borderId="3" xfId="0" applyNumberFormat="1" applyFill="1" applyBorder="1" applyAlignment="1">
      <alignment horizontal="center" vertical="center"/>
    </xf>
    <xf numFmtId="11" fontId="0" fillId="50" borderId="3" xfId="0" applyNumberFormat="1" applyFill="1" applyBorder="1" applyAlignment="1">
      <alignment horizontal="center" vertical="center"/>
    </xf>
    <xf numFmtId="11" fontId="0" fillId="51" borderId="3" xfId="0" applyNumberFormat="1" applyFill="1" applyBorder="1" applyAlignment="1">
      <alignment horizontal="center" vertical="center"/>
    </xf>
    <xf numFmtId="11" fontId="0" fillId="52" borderId="3" xfId="0" applyNumberFormat="1" applyFill="1" applyBorder="1" applyAlignment="1">
      <alignment horizontal="center" vertical="center"/>
    </xf>
    <xf numFmtId="11" fontId="0" fillId="53" borderId="3" xfId="0" applyNumberFormat="1" applyFill="1" applyBorder="1" applyAlignment="1">
      <alignment horizontal="center" vertical="center"/>
    </xf>
    <xf numFmtId="11" fontId="0" fillId="54" borderId="3" xfId="0" applyNumberFormat="1" applyFill="1" applyBorder="1" applyAlignment="1">
      <alignment horizontal="center" vertical="center"/>
    </xf>
    <xf numFmtId="11" fontId="0" fillId="55" borderId="3" xfId="0" applyNumberFormat="1" applyFill="1" applyBorder="1" applyAlignment="1">
      <alignment horizontal="center" vertical="center"/>
    </xf>
    <xf numFmtId="11" fontId="0" fillId="56" borderId="3" xfId="0" applyNumberFormat="1" applyFill="1" applyBorder="1" applyAlignment="1">
      <alignment horizontal="center" vertical="center"/>
    </xf>
    <xf numFmtId="11" fontId="0" fillId="57" borderId="3" xfId="0" applyNumberFormat="1" applyFill="1" applyBorder="1" applyAlignment="1">
      <alignment horizontal="center" vertical="center"/>
    </xf>
    <xf numFmtId="11" fontId="0" fillId="58" borderId="3" xfId="0" applyNumberFormat="1" applyFill="1" applyBorder="1" applyAlignment="1">
      <alignment horizontal="center" vertical="center"/>
    </xf>
    <xf numFmtId="11" fontId="0" fillId="59" borderId="3" xfId="0" applyNumberFormat="1" applyFill="1" applyBorder="1" applyAlignment="1">
      <alignment horizontal="center" vertical="center"/>
    </xf>
    <xf numFmtId="11" fontId="0" fillId="60" borderId="3" xfId="0" applyNumberFormat="1" applyFill="1" applyBorder="1" applyAlignment="1">
      <alignment horizontal="center" vertical="center"/>
    </xf>
    <xf numFmtId="11" fontId="0" fillId="61" borderId="3" xfId="0" applyNumberFormat="1" applyFill="1" applyBorder="1" applyAlignment="1">
      <alignment horizontal="center" vertical="center"/>
    </xf>
    <xf numFmtId="11" fontId="0" fillId="62" borderId="3" xfId="0" applyNumberFormat="1" applyFill="1" applyBorder="1" applyAlignment="1">
      <alignment horizontal="center" vertical="center"/>
    </xf>
    <xf numFmtId="11" fontId="0" fillId="63" borderId="3" xfId="0" applyNumberFormat="1" applyFill="1" applyBorder="1" applyAlignment="1">
      <alignment horizontal="center" vertical="center"/>
    </xf>
    <xf numFmtId="11" fontId="0" fillId="64" borderId="3" xfId="0" applyNumberFormat="1" applyFill="1" applyBorder="1" applyAlignment="1">
      <alignment horizontal="center" vertical="center"/>
    </xf>
    <xf numFmtId="11" fontId="0" fillId="65" borderId="3" xfId="0" applyNumberFormat="1" applyFill="1" applyBorder="1" applyAlignment="1">
      <alignment horizontal="center" vertical="center"/>
    </xf>
    <xf numFmtId="11" fontId="0" fillId="66" borderId="3" xfId="0" applyNumberFormat="1" applyFill="1" applyBorder="1" applyAlignment="1">
      <alignment horizontal="center" vertical="center"/>
    </xf>
    <xf numFmtId="11" fontId="0" fillId="67" borderId="3" xfId="0" applyNumberFormat="1" applyFill="1" applyBorder="1" applyAlignment="1">
      <alignment horizontal="center" vertical="center"/>
    </xf>
    <xf numFmtId="11" fontId="0" fillId="68" borderId="3" xfId="0" applyNumberFormat="1" applyFill="1" applyBorder="1" applyAlignment="1">
      <alignment horizontal="center" vertical="center"/>
    </xf>
    <xf numFmtId="11" fontId="0" fillId="69" borderId="3" xfId="0" applyNumberFormat="1" applyFill="1" applyBorder="1" applyAlignment="1">
      <alignment horizontal="center" vertical="center"/>
    </xf>
    <xf numFmtId="11" fontId="0" fillId="70" borderId="3" xfId="0" applyNumberFormat="1" applyFill="1" applyBorder="1" applyAlignment="1">
      <alignment horizontal="center" vertical="center"/>
    </xf>
    <xf numFmtId="11" fontId="0" fillId="71" borderId="3" xfId="0" applyNumberFormat="1" applyFill="1" applyBorder="1" applyAlignment="1">
      <alignment horizontal="center" vertical="center"/>
    </xf>
    <xf numFmtId="11" fontId="0" fillId="72" borderId="3" xfId="0" applyNumberFormat="1" applyFill="1" applyBorder="1" applyAlignment="1">
      <alignment horizontal="center" vertical="center"/>
    </xf>
    <xf numFmtId="11" fontId="0" fillId="73" borderId="3" xfId="0" applyNumberFormat="1" applyFill="1" applyBorder="1" applyAlignment="1">
      <alignment horizontal="center" vertical="center"/>
    </xf>
    <xf numFmtId="11" fontId="0" fillId="74" borderId="3" xfId="0" applyNumberFormat="1" applyFill="1" applyBorder="1" applyAlignment="1">
      <alignment horizontal="center" vertical="center"/>
    </xf>
    <xf numFmtId="11" fontId="3" fillId="0" borderId="4" xfId="0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1" fontId="0" fillId="75" borderId="3" xfId="0" applyNumberFormat="1" applyFill="1" applyBorder="1" applyAlignment="1">
      <alignment horizontal="center" vertical="center"/>
    </xf>
    <xf numFmtId="11" fontId="0" fillId="76" borderId="3" xfId="0" applyNumberFormat="1" applyFill="1" applyBorder="1" applyAlignment="1">
      <alignment horizontal="center" vertical="center"/>
    </xf>
    <xf numFmtId="11" fontId="0" fillId="77" borderId="3" xfId="0" applyNumberFormat="1" applyFill="1" applyBorder="1" applyAlignment="1">
      <alignment horizontal="center" vertical="center"/>
    </xf>
    <xf numFmtId="11" fontId="0" fillId="78" borderId="3" xfId="0" applyNumberFormat="1" applyFill="1" applyBorder="1" applyAlignment="1">
      <alignment horizontal="center" vertical="center"/>
    </xf>
    <xf numFmtId="11" fontId="0" fillId="79" borderId="3" xfId="0" applyNumberFormat="1" applyFill="1" applyBorder="1" applyAlignment="1">
      <alignment horizontal="center" vertical="center"/>
    </xf>
    <xf numFmtId="11" fontId="0" fillId="80" borderId="3" xfId="0" applyNumberFormat="1" applyFill="1" applyBorder="1" applyAlignment="1">
      <alignment horizontal="center" vertical="center"/>
    </xf>
    <xf numFmtId="11" fontId="0" fillId="81" borderId="3" xfId="0" applyNumberFormat="1" applyFill="1" applyBorder="1" applyAlignment="1">
      <alignment horizontal="center" vertical="center"/>
    </xf>
    <xf numFmtId="11" fontId="0" fillId="82" borderId="3" xfId="0" applyNumberFormat="1" applyFill="1" applyBorder="1" applyAlignment="1">
      <alignment horizontal="center" vertical="center"/>
    </xf>
    <xf numFmtId="11" fontId="0" fillId="83" borderId="3" xfId="0" applyNumberFormat="1" applyFill="1" applyBorder="1" applyAlignment="1">
      <alignment horizontal="center" vertical="center"/>
    </xf>
    <xf numFmtId="11" fontId="0" fillId="84" borderId="3" xfId="0" applyNumberFormat="1" applyFill="1" applyBorder="1" applyAlignment="1">
      <alignment horizontal="center" vertical="center"/>
    </xf>
    <xf numFmtId="11" fontId="0" fillId="85" borderId="3" xfId="0" applyNumberFormat="1" applyFill="1" applyBorder="1" applyAlignment="1">
      <alignment horizontal="center" vertical="center"/>
    </xf>
    <xf numFmtId="11" fontId="0" fillId="86" borderId="3" xfId="0" applyNumberFormat="1" applyFill="1" applyBorder="1" applyAlignment="1">
      <alignment horizontal="center" vertical="center"/>
    </xf>
    <xf numFmtId="11" fontId="0" fillId="87" borderId="3" xfId="0" applyNumberFormat="1" applyFill="1" applyBorder="1" applyAlignment="1">
      <alignment horizontal="center" vertical="center"/>
    </xf>
    <xf numFmtId="11" fontId="0" fillId="88" borderId="3" xfId="0" applyNumberFormat="1" applyFill="1" applyBorder="1" applyAlignment="1">
      <alignment horizontal="center" vertical="center"/>
    </xf>
    <xf numFmtId="11" fontId="0" fillId="89" borderId="3" xfId="0" applyNumberFormat="1" applyFill="1" applyBorder="1" applyAlignment="1">
      <alignment horizontal="center" vertical="center"/>
    </xf>
    <xf numFmtId="11" fontId="0" fillId="90" borderId="3" xfId="0" applyNumberFormat="1" applyFill="1" applyBorder="1" applyAlignment="1">
      <alignment horizontal="center" vertical="center"/>
    </xf>
    <xf numFmtId="11" fontId="0" fillId="91" borderId="3" xfId="0" applyNumberFormat="1" applyFill="1" applyBorder="1" applyAlignment="1">
      <alignment horizontal="center" vertical="center"/>
    </xf>
    <xf numFmtId="11" fontId="0" fillId="92" borderId="3" xfId="0" applyNumberFormat="1" applyFill="1" applyBorder="1" applyAlignment="1">
      <alignment horizontal="center" vertical="center"/>
    </xf>
    <xf numFmtId="11" fontId="0" fillId="93" borderId="3" xfId="0" applyNumberFormat="1" applyFill="1" applyBorder="1" applyAlignment="1">
      <alignment horizontal="center" vertical="center"/>
    </xf>
    <xf numFmtId="11" fontId="0" fillId="94" borderId="3" xfId="0" applyNumberFormat="1" applyFill="1" applyBorder="1" applyAlignment="1">
      <alignment horizontal="center" vertical="center"/>
    </xf>
    <xf numFmtId="11" fontId="0" fillId="95" borderId="3" xfId="0" applyNumberFormat="1" applyFill="1" applyBorder="1" applyAlignment="1">
      <alignment horizontal="center" vertical="center"/>
    </xf>
    <xf numFmtId="11" fontId="0" fillId="96" borderId="3" xfId="0" applyNumberFormat="1" applyFill="1" applyBorder="1" applyAlignment="1">
      <alignment horizontal="center" vertical="center"/>
    </xf>
    <xf numFmtId="11" fontId="0" fillId="97" borderId="3" xfId="0" applyNumberFormat="1" applyFill="1" applyBorder="1" applyAlignment="1">
      <alignment horizontal="center" vertical="center"/>
    </xf>
    <xf numFmtId="11" fontId="0" fillId="98" borderId="3" xfId="0" applyNumberFormat="1" applyFill="1" applyBorder="1" applyAlignment="1">
      <alignment horizontal="center" vertical="center"/>
    </xf>
    <xf numFmtId="11" fontId="0" fillId="99" borderId="3" xfId="0" applyNumberFormat="1" applyFill="1" applyBorder="1" applyAlignment="1">
      <alignment horizontal="center" vertical="center"/>
    </xf>
    <xf numFmtId="11" fontId="0" fillId="100" borderId="3" xfId="0" applyNumberFormat="1" applyFill="1" applyBorder="1" applyAlignment="1">
      <alignment horizontal="center" vertical="center"/>
    </xf>
    <xf numFmtId="11" fontId="0" fillId="101" borderId="3" xfId="0" applyNumberFormat="1" applyFill="1" applyBorder="1" applyAlignment="1">
      <alignment horizontal="center" vertical="center"/>
    </xf>
    <xf numFmtId="11" fontId="0" fillId="102" borderId="3" xfId="0" applyNumberFormat="1" applyFill="1" applyBorder="1" applyAlignment="1">
      <alignment horizontal="center" vertical="center"/>
    </xf>
    <xf numFmtId="11" fontId="0" fillId="103" borderId="3" xfId="0" applyNumberFormat="1" applyFill="1" applyBorder="1" applyAlignment="1">
      <alignment horizontal="center" vertical="center"/>
    </xf>
    <xf numFmtId="11" fontId="0" fillId="104" borderId="3" xfId="0" applyNumberFormat="1" applyFill="1" applyBorder="1" applyAlignment="1">
      <alignment horizontal="center" vertical="center"/>
    </xf>
    <xf numFmtId="11" fontId="0" fillId="105" borderId="3" xfId="0" applyNumberFormat="1" applyFill="1" applyBorder="1" applyAlignment="1">
      <alignment horizontal="center" vertical="center"/>
    </xf>
    <xf numFmtId="11" fontId="0" fillId="106" borderId="3" xfId="0" applyNumberFormat="1" applyFill="1" applyBorder="1" applyAlignment="1">
      <alignment horizontal="center" vertical="center"/>
    </xf>
    <xf numFmtId="11" fontId="0" fillId="107" borderId="3" xfId="0" applyNumberFormat="1" applyFill="1" applyBorder="1" applyAlignment="1">
      <alignment horizontal="center" vertical="center"/>
    </xf>
    <xf numFmtId="11" fontId="0" fillId="108" borderId="3" xfId="0" applyNumberFormat="1" applyFill="1" applyBorder="1" applyAlignment="1">
      <alignment horizontal="center" vertical="center"/>
    </xf>
    <xf numFmtId="11" fontId="0" fillId="109" borderId="3" xfId="0" applyNumberFormat="1" applyFill="1" applyBorder="1" applyAlignment="1">
      <alignment horizontal="center" vertical="center"/>
    </xf>
    <xf numFmtId="11" fontId="0" fillId="110" borderId="3" xfId="0" applyNumberFormat="1" applyFill="1" applyBorder="1" applyAlignment="1">
      <alignment horizontal="center" vertical="center"/>
    </xf>
    <xf numFmtId="11" fontId="0" fillId="111" borderId="3" xfId="0" applyNumberFormat="1" applyFill="1" applyBorder="1" applyAlignment="1">
      <alignment horizontal="center" vertical="center"/>
    </xf>
    <xf numFmtId="11" fontId="0" fillId="112" borderId="3" xfId="0" applyNumberFormat="1" applyFill="1" applyBorder="1" applyAlignment="1">
      <alignment horizontal="center" vertical="center"/>
    </xf>
    <xf numFmtId="11" fontId="0" fillId="113" borderId="3" xfId="0" applyNumberFormat="1" applyFill="1" applyBorder="1" applyAlignment="1">
      <alignment horizontal="center" vertical="center"/>
    </xf>
    <xf numFmtId="11" fontId="0" fillId="114" borderId="3" xfId="0" applyNumberFormat="1" applyFill="1" applyBorder="1" applyAlignment="1">
      <alignment horizontal="center" vertical="center"/>
    </xf>
    <xf numFmtId="11" fontId="0" fillId="115" borderId="3" xfId="0" applyNumberFormat="1" applyFill="1" applyBorder="1" applyAlignment="1">
      <alignment horizontal="center" vertical="center"/>
    </xf>
    <xf numFmtId="11" fontId="0" fillId="116" borderId="3" xfId="0" applyNumberFormat="1" applyFill="1" applyBorder="1" applyAlignment="1">
      <alignment horizontal="center" vertical="center"/>
    </xf>
    <xf numFmtId="11" fontId="0" fillId="117" borderId="3" xfId="0" applyNumberFormat="1" applyFill="1" applyBorder="1" applyAlignment="1">
      <alignment horizontal="center" vertical="center"/>
    </xf>
    <xf numFmtId="11" fontId="0" fillId="118" borderId="3" xfId="0" applyNumberFormat="1" applyFill="1" applyBorder="1" applyAlignment="1">
      <alignment horizontal="center" vertical="center"/>
    </xf>
    <xf numFmtId="11" fontId="0" fillId="119" borderId="3" xfId="0" applyNumberFormat="1" applyFill="1" applyBorder="1" applyAlignment="1">
      <alignment horizontal="center" vertical="center"/>
    </xf>
    <xf numFmtId="11" fontId="0" fillId="120" borderId="3" xfId="0" applyNumberFormat="1" applyFill="1" applyBorder="1" applyAlignment="1">
      <alignment horizontal="center" vertical="center"/>
    </xf>
    <xf numFmtId="11" fontId="0" fillId="121" borderId="3" xfId="0" applyNumberFormat="1" applyFill="1" applyBorder="1" applyAlignment="1">
      <alignment horizontal="center" vertical="center"/>
    </xf>
    <xf numFmtId="11" fontId="0" fillId="122" borderId="3" xfId="0" applyNumberFormat="1" applyFill="1" applyBorder="1" applyAlignment="1">
      <alignment horizontal="center" vertical="center"/>
    </xf>
    <xf numFmtId="11" fontId="0" fillId="123" borderId="3" xfId="0" applyNumberFormat="1" applyFill="1" applyBorder="1" applyAlignment="1">
      <alignment horizontal="center" vertical="center"/>
    </xf>
    <xf numFmtId="11" fontId="0" fillId="124" borderId="3" xfId="0" applyNumberFormat="1" applyFill="1" applyBorder="1" applyAlignment="1">
      <alignment horizontal="center" vertical="center"/>
    </xf>
    <xf numFmtId="11" fontId="0" fillId="125" borderId="3" xfId="0" applyNumberFormat="1" applyFill="1" applyBorder="1" applyAlignment="1">
      <alignment horizontal="center" vertical="center"/>
    </xf>
    <xf numFmtId="11" fontId="0" fillId="126" borderId="3" xfId="0" applyNumberFormat="1" applyFill="1" applyBorder="1" applyAlignment="1">
      <alignment horizontal="center" vertical="center"/>
    </xf>
    <xf numFmtId="11" fontId="0" fillId="127" borderId="3" xfId="0" applyNumberFormat="1" applyFill="1" applyBorder="1" applyAlignment="1">
      <alignment horizontal="center" vertical="center"/>
    </xf>
    <xf numFmtId="11" fontId="0" fillId="128" borderId="3" xfId="0" applyNumberFormat="1" applyFill="1" applyBorder="1" applyAlignment="1">
      <alignment horizontal="center" vertical="center"/>
    </xf>
    <xf numFmtId="11" fontId="0" fillId="129" borderId="3" xfId="0" applyNumberFormat="1" applyFill="1" applyBorder="1" applyAlignment="1">
      <alignment horizontal="center" vertical="center"/>
    </xf>
    <xf numFmtId="11" fontId="0" fillId="130" borderId="3" xfId="0" applyNumberFormat="1" applyFill="1" applyBorder="1" applyAlignment="1">
      <alignment horizontal="center" vertical="center"/>
    </xf>
    <xf numFmtId="11" fontId="0" fillId="131" borderId="3" xfId="0" applyNumberFormat="1" applyFill="1" applyBorder="1" applyAlignment="1">
      <alignment horizontal="center" vertical="center"/>
    </xf>
    <xf numFmtId="11" fontId="0" fillId="132" borderId="3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1" fontId="0" fillId="133" borderId="3" xfId="0" applyNumberFormat="1" applyFill="1" applyBorder="1" applyAlignment="1">
      <alignment horizontal="center" vertical="center"/>
    </xf>
    <xf numFmtId="11" fontId="0" fillId="134" borderId="3" xfId="0" applyNumberFormat="1" applyFill="1" applyBorder="1" applyAlignment="1">
      <alignment horizontal="center" vertical="center"/>
    </xf>
    <xf numFmtId="11" fontId="0" fillId="135" borderId="3" xfId="0" applyNumberFormat="1" applyFill="1" applyBorder="1" applyAlignment="1">
      <alignment horizontal="center" vertical="center"/>
    </xf>
    <xf numFmtId="11" fontId="0" fillId="136" borderId="3" xfId="0" applyNumberFormat="1" applyFill="1" applyBorder="1" applyAlignment="1">
      <alignment horizontal="center" vertical="center"/>
    </xf>
    <xf numFmtId="11" fontId="0" fillId="137" borderId="3" xfId="0" applyNumberFormat="1" applyFill="1" applyBorder="1" applyAlignment="1">
      <alignment horizontal="center" vertical="center"/>
    </xf>
    <xf numFmtId="11" fontId="0" fillId="138" borderId="3" xfId="0" applyNumberFormat="1" applyFill="1" applyBorder="1" applyAlignment="1">
      <alignment horizontal="center" vertical="center"/>
    </xf>
    <xf numFmtId="11" fontId="0" fillId="139" borderId="3" xfId="0" applyNumberFormat="1" applyFill="1" applyBorder="1" applyAlignment="1">
      <alignment horizontal="center" vertical="center"/>
    </xf>
    <xf numFmtId="11" fontId="0" fillId="140" borderId="3" xfId="0" applyNumberFormat="1" applyFill="1" applyBorder="1" applyAlignment="1">
      <alignment horizontal="center" vertical="center"/>
    </xf>
    <xf numFmtId="11" fontId="0" fillId="141" borderId="3" xfId="0" applyNumberFormat="1" applyFill="1" applyBorder="1" applyAlignment="1">
      <alignment horizontal="center" vertical="center"/>
    </xf>
    <xf numFmtId="11" fontId="0" fillId="142" borderId="3" xfId="0" applyNumberFormat="1" applyFill="1" applyBorder="1" applyAlignment="1">
      <alignment horizontal="center" vertical="center"/>
    </xf>
    <xf numFmtId="11" fontId="0" fillId="143" borderId="3" xfId="0" applyNumberFormat="1" applyFill="1" applyBorder="1" applyAlignment="1">
      <alignment horizontal="center" vertical="center"/>
    </xf>
    <xf numFmtId="11" fontId="0" fillId="144" borderId="3" xfId="0" applyNumberFormat="1" applyFill="1" applyBorder="1" applyAlignment="1">
      <alignment horizontal="center" vertical="center"/>
    </xf>
    <xf numFmtId="11" fontId="0" fillId="145" borderId="3" xfId="0" applyNumberFormat="1" applyFill="1" applyBorder="1" applyAlignment="1">
      <alignment horizontal="center" vertical="center"/>
    </xf>
    <xf numFmtId="11" fontId="0" fillId="146" borderId="3" xfId="0" applyNumberFormat="1" applyFill="1" applyBorder="1" applyAlignment="1">
      <alignment horizontal="center" vertical="center"/>
    </xf>
    <xf numFmtId="11" fontId="0" fillId="147" borderId="3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1" fontId="0" fillId="148" borderId="3" xfId="0" applyNumberFormat="1" applyFill="1" applyBorder="1" applyAlignment="1">
      <alignment horizontal="center" vertical="center"/>
    </xf>
    <xf numFmtId="11" fontId="0" fillId="149" borderId="3" xfId="0" applyNumberFormat="1" applyFill="1" applyBorder="1" applyAlignment="1">
      <alignment horizontal="center" vertical="center"/>
    </xf>
    <xf numFmtId="11" fontId="0" fillId="150" borderId="3" xfId="0" applyNumberFormat="1" applyFill="1" applyBorder="1" applyAlignment="1">
      <alignment horizontal="center" vertical="center"/>
    </xf>
    <xf numFmtId="11" fontId="0" fillId="151" borderId="3" xfId="0" applyNumberFormat="1" applyFill="1" applyBorder="1" applyAlignment="1">
      <alignment horizontal="center" vertical="center"/>
    </xf>
    <xf numFmtId="11" fontId="0" fillId="152" borderId="3" xfId="0" applyNumberFormat="1" applyFill="1" applyBorder="1" applyAlignment="1">
      <alignment horizontal="center" vertical="center"/>
    </xf>
    <xf numFmtId="11" fontId="0" fillId="153" borderId="3" xfId="0" applyNumberFormat="1" applyFill="1" applyBorder="1" applyAlignment="1">
      <alignment horizontal="center" vertical="center"/>
    </xf>
    <xf numFmtId="11" fontId="0" fillId="154" borderId="3" xfId="0" applyNumberFormat="1" applyFill="1" applyBorder="1" applyAlignment="1">
      <alignment horizontal="center" vertical="center"/>
    </xf>
    <xf numFmtId="11" fontId="0" fillId="155" borderId="3" xfId="0" applyNumberFormat="1" applyFill="1" applyBorder="1" applyAlignment="1">
      <alignment horizontal="center" vertical="center"/>
    </xf>
    <xf numFmtId="11" fontId="0" fillId="156" borderId="3" xfId="0" applyNumberFormat="1" applyFill="1" applyBorder="1" applyAlignment="1">
      <alignment horizontal="center" vertical="center"/>
    </xf>
    <xf numFmtId="11" fontId="0" fillId="157" borderId="3" xfId="0" applyNumberFormat="1" applyFill="1" applyBorder="1" applyAlignment="1">
      <alignment horizontal="center" vertical="center"/>
    </xf>
    <xf numFmtId="11" fontId="0" fillId="158" borderId="3" xfId="0" applyNumberFormat="1" applyFill="1" applyBorder="1" applyAlignment="1">
      <alignment horizontal="center" vertical="center"/>
    </xf>
    <xf numFmtId="11" fontId="0" fillId="159" borderId="3" xfId="0" applyNumberFormat="1" applyFill="1" applyBorder="1" applyAlignment="1">
      <alignment horizontal="center" vertical="center"/>
    </xf>
    <xf numFmtId="11" fontId="0" fillId="160" borderId="3" xfId="0" applyNumberFormat="1" applyFill="1" applyBorder="1" applyAlignment="1">
      <alignment horizontal="center" vertical="center"/>
    </xf>
    <xf numFmtId="11" fontId="0" fillId="161" borderId="3" xfId="0" applyNumberFormat="1" applyFill="1" applyBorder="1" applyAlignment="1">
      <alignment horizontal="center" vertical="center"/>
    </xf>
    <xf numFmtId="0" fontId="4" fillId="162" borderId="0" xfId="0" applyFont="1" applyFill="1"/>
    <xf numFmtId="0" fontId="0" fillId="162" borderId="0" xfId="0" applyFill="1"/>
    <xf numFmtId="0" fontId="4" fillId="163" borderId="0" xfId="0" applyFont="1" applyFill="1"/>
    <xf numFmtId="0" fontId="0" fillId="163" borderId="0" xfId="0" applyFill="1"/>
    <xf numFmtId="0" fontId="5" fillId="0" borderId="0" xfId="0" applyFont="1" applyAlignment="1">
      <alignment horizontal="left"/>
    </xf>
    <xf numFmtId="11" fontId="0" fillId="164" borderId="3" xfId="0" applyNumberFormat="1" applyFill="1" applyBorder="1" applyAlignment="1">
      <alignment horizontal="center" vertical="center"/>
    </xf>
    <xf numFmtId="11" fontId="0" fillId="165" borderId="3" xfId="0" applyNumberFormat="1" applyFill="1" applyBorder="1" applyAlignment="1">
      <alignment horizontal="center" vertical="center"/>
    </xf>
    <xf numFmtId="11" fontId="0" fillId="166" borderId="3" xfId="0" applyNumberFormat="1" applyFill="1" applyBorder="1" applyAlignment="1">
      <alignment horizontal="center" vertical="center"/>
    </xf>
    <xf numFmtId="11" fontId="0" fillId="167" borderId="3" xfId="0" applyNumberFormat="1" applyFill="1" applyBorder="1" applyAlignment="1">
      <alignment horizontal="center" vertical="center"/>
    </xf>
    <xf numFmtId="11" fontId="0" fillId="168" borderId="3" xfId="0" applyNumberForma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11" fontId="0" fillId="169" borderId="3" xfId="0" applyNumberFormat="1" applyFill="1" applyBorder="1" applyAlignment="1">
      <alignment horizontal="center" vertical="center"/>
    </xf>
    <xf numFmtId="11" fontId="0" fillId="170" borderId="3" xfId="0" applyNumberFormat="1" applyFill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11" fontId="0" fillId="171" borderId="3" xfId="0" applyNumberFormat="1" applyFill="1" applyBorder="1" applyAlignment="1">
      <alignment horizontal="center" vertical="center"/>
    </xf>
    <xf numFmtId="11" fontId="0" fillId="172" borderId="3" xfId="0" applyNumberFormat="1" applyFill="1" applyBorder="1" applyAlignment="1">
      <alignment horizontal="center" vertical="center"/>
    </xf>
    <xf numFmtId="11" fontId="0" fillId="173" borderId="3" xfId="0" applyNumberFormat="1" applyFill="1" applyBorder="1" applyAlignment="1">
      <alignment horizontal="center" vertical="center"/>
    </xf>
    <xf numFmtId="11" fontId="0" fillId="174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4" xfId="0" applyNumberFormat="1" applyBorder="1" applyAlignment="1">
      <alignment horizontal="center"/>
    </xf>
    <xf numFmtId="0" fontId="3" fillId="175" borderId="1" xfId="0" applyFont="1" applyFill="1" applyBorder="1" applyAlignment="1">
      <alignment horizontal="center" vertical="center"/>
    </xf>
    <xf numFmtId="11" fontId="0" fillId="175" borderId="3" xfId="0" applyNumberFormat="1" applyFill="1" applyBorder="1" applyAlignment="1">
      <alignment horizontal="center" vertical="center"/>
    </xf>
    <xf numFmtId="11" fontId="3" fillId="175" borderId="4" xfId="0" applyNumberFormat="1" applyFont="1" applyFill="1" applyBorder="1" applyAlignment="1">
      <alignment horizontal="center"/>
    </xf>
    <xf numFmtId="2" fontId="0" fillId="175" borderId="4" xfId="0" applyNumberFormat="1" applyFill="1" applyBorder="1" applyAlignment="1">
      <alignment horizontal="center"/>
    </xf>
    <xf numFmtId="0" fontId="3" fillId="175" borderId="4" xfId="0" applyFont="1" applyFill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1" fontId="0" fillId="0" borderId="0" xfId="0" applyNumberFormat="1"/>
    <xf numFmtId="0" fontId="6" fillId="0" borderId="0" xfId="0" applyFont="1" applyAlignment="1">
      <alignment horizontal="left"/>
    </xf>
    <xf numFmtId="0" fontId="0" fillId="177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7" fillId="0" borderId="4" xfId="0" applyFont="1" applyBorder="1"/>
    <xf numFmtId="0" fontId="0" fillId="176" borderId="4" xfId="0" applyFill="1" applyBorder="1"/>
    <xf numFmtId="0" fontId="8" fillId="176" borderId="4" xfId="0" applyFont="1" applyFill="1" applyBorder="1"/>
    <xf numFmtId="0" fontId="3" fillId="176" borderId="4" xfId="0" applyFont="1" applyFill="1" applyBorder="1"/>
    <xf numFmtId="0" fontId="0" fillId="0" borderId="4" xfId="0" applyBorder="1" applyAlignment="1">
      <alignment horizontal="center"/>
    </xf>
    <xf numFmtId="0" fontId="0" fillId="178" borderId="4" xfId="0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0" fillId="176" borderId="0" xfId="0" applyFill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1" fontId="0" fillId="179" borderId="3" xfId="0" applyNumberForma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0" fontId="6" fillId="0" borderId="0" xfId="0" applyFont="1"/>
    <xf numFmtId="0" fontId="2" fillId="0" borderId="12" xfId="0" applyFont="1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2" fillId="0" borderId="4" xfId="0" applyFont="1" applyBorder="1"/>
    <xf numFmtId="0" fontId="0" fillId="0" borderId="0" xfId="0" applyAlignment="1">
      <alignment horizontal="center"/>
    </xf>
    <xf numFmtId="172" fontId="0" fillId="0" borderId="4" xfId="0" applyNumberFormat="1" applyBorder="1"/>
    <xf numFmtId="169" fontId="0" fillId="0" borderId="4" xfId="0" applyNumberFormat="1" applyBorder="1"/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Fill="1" applyBorder="1" applyAlignment="1">
      <alignment horizontal="center"/>
    </xf>
    <xf numFmtId="169" fontId="0" fillId="0" borderId="18" xfId="0" applyNumberFormat="1" applyBorder="1"/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9" fontId="0" fillId="0" borderId="8" xfId="0" applyNumberFormat="1" applyBorder="1"/>
    <xf numFmtId="169" fontId="0" fillId="0" borderId="20" xfId="0" applyNumberFormat="1" applyBorder="1"/>
    <xf numFmtId="2" fontId="0" fillId="0" borderId="9" xfId="0" applyNumberFormat="1" applyBorder="1" applyAlignment="1">
      <alignment horizontal="center"/>
    </xf>
    <xf numFmtId="0" fontId="2" fillId="0" borderId="18" xfId="0" applyFont="1" applyBorder="1"/>
    <xf numFmtId="0" fontId="2" fillId="180" borderId="5" xfId="0" applyFont="1" applyFill="1" applyBorder="1" applyAlignment="1">
      <alignment horizontal="center"/>
    </xf>
    <xf numFmtId="0" fontId="2" fillId="16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9" fontId="0" fillId="0" borderId="4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4" fontId="5" fillId="0" borderId="0" xfId="0" applyNumberFormat="1" applyFont="1"/>
    <xf numFmtId="11" fontId="0" fillId="181" borderId="3" xfId="0" applyNumberFormat="1" applyFill="1" applyBorder="1" applyAlignment="1">
      <alignment horizontal="center" vertical="center"/>
    </xf>
    <xf numFmtId="11" fontId="0" fillId="182" borderId="3" xfId="0" applyNumberFormat="1" applyFill="1" applyBorder="1" applyAlignment="1">
      <alignment horizontal="center" vertical="center"/>
    </xf>
    <xf numFmtId="11" fontId="0" fillId="183" borderId="3" xfId="0" applyNumberFormat="1" applyFill="1" applyBorder="1" applyAlignment="1">
      <alignment horizontal="center" vertical="center"/>
    </xf>
    <xf numFmtId="11" fontId="0" fillId="184" borderId="3" xfId="0" applyNumberFormat="1" applyFill="1" applyBorder="1" applyAlignment="1">
      <alignment horizontal="center" vertical="center"/>
    </xf>
    <xf numFmtId="11" fontId="0" fillId="185" borderId="3" xfId="0" applyNumberFormat="1" applyFill="1" applyBorder="1" applyAlignment="1">
      <alignment horizontal="center" vertical="center"/>
    </xf>
    <xf numFmtId="11" fontId="0" fillId="186" borderId="3" xfId="0" applyNumberFormat="1" applyFill="1" applyBorder="1" applyAlignment="1">
      <alignment horizontal="center" vertical="center"/>
    </xf>
    <xf numFmtId="0" fontId="9" fillId="0" borderId="0" xfId="0" applyFont="1"/>
    <xf numFmtId="0" fontId="2" fillId="0" borderId="14" xfId="0" applyFont="1" applyBorder="1"/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7C8D"/>
      <color rgb="FFFF5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3F2F-2705-5441-81F0-ACD79F1DF56B}">
  <dimension ref="A1:AA59"/>
  <sheetViews>
    <sheetView topLeftCell="A43" workbookViewId="0">
      <selection activeCell="A5" sqref="A5"/>
    </sheetView>
  </sheetViews>
  <sheetFormatPr baseColWidth="10" defaultRowHeight="16"/>
  <cols>
    <col min="11" max="11" width="12.5" bestFit="1" customWidth="1"/>
  </cols>
  <sheetData>
    <row r="1" spans="1:27" ht="21">
      <c r="A1" s="176" t="s">
        <v>29</v>
      </c>
      <c r="K1" s="229" t="s">
        <v>35</v>
      </c>
      <c r="L1" s="230">
        <f>AVERAGE(C8,C26,C45)</f>
        <v>0.1566666666666667</v>
      </c>
    </row>
    <row r="2" spans="1:27" ht="22" thickBot="1">
      <c r="A2" s="176"/>
      <c r="K2" s="262" t="s">
        <v>26</v>
      </c>
      <c r="L2" s="231">
        <f>STDEV(C8,C26,C45)</f>
        <v>1.5275252316519466E-2</v>
      </c>
    </row>
    <row r="4" spans="1:27" ht="21">
      <c r="A4" s="176" t="s">
        <v>63</v>
      </c>
    </row>
    <row r="6" spans="1:27" ht="24">
      <c r="A6" s="172" t="s">
        <v>11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O6" s="174" t="s">
        <v>12</v>
      </c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</row>
    <row r="8" spans="1:27" ht="21">
      <c r="A8" s="220">
        <v>43154</v>
      </c>
      <c r="B8" s="210" t="s">
        <v>24</v>
      </c>
      <c r="C8" s="228">
        <v>0.14000000000000001</v>
      </c>
    </row>
    <row r="9" spans="1:27"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11</v>
      </c>
      <c r="M9">
        <v>12</v>
      </c>
    </row>
    <row r="10" spans="1:27">
      <c r="B10" s="211" t="s">
        <v>9</v>
      </c>
      <c r="C10" s="211">
        <v>10</v>
      </c>
      <c r="D10" s="211">
        <f>C10/3</f>
        <v>3.3333333333333335</v>
      </c>
      <c r="E10" s="211">
        <f t="shared" ref="E10:K10" si="0">D10/3</f>
        <v>1.1111111111111112</v>
      </c>
      <c r="F10" s="211">
        <f t="shared" si="0"/>
        <v>0.37037037037037041</v>
      </c>
      <c r="G10" s="211">
        <f t="shared" si="0"/>
        <v>0.1234567901234568</v>
      </c>
      <c r="H10" s="211">
        <f t="shared" si="0"/>
        <v>4.1152263374485597E-2</v>
      </c>
      <c r="I10" s="211">
        <f t="shared" si="0"/>
        <v>1.3717421124828532E-2</v>
      </c>
      <c r="J10" s="211">
        <f t="shared" si="0"/>
        <v>4.5724737082761769E-3</v>
      </c>
      <c r="K10" s="211">
        <f t="shared" si="0"/>
        <v>1.5241579027587256E-3</v>
      </c>
      <c r="L10" s="211" t="s">
        <v>30</v>
      </c>
      <c r="M10" s="211" t="s">
        <v>30</v>
      </c>
    </row>
    <row r="12" spans="1:27">
      <c r="A12" s="212" t="s">
        <v>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  <row r="13" spans="1:27">
      <c r="A13" s="212" t="s">
        <v>1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</row>
    <row r="14" spans="1:27">
      <c r="A14" s="212" t="s">
        <v>2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</row>
    <row r="15" spans="1:27">
      <c r="A15" s="212" t="s">
        <v>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4"/>
      <c r="M15" s="214"/>
    </row>
    <row r="16" spans="1:27">
      <c r="A16" s="212" t="s">
        <v>4</v>
      </c>
      <c r="B16" s="215">
        <v>22</v>
      </c>
      <c r="C16" s="215">
        <v>5</v>
      </c>
      <c r="D16" s="215">
        <v>2</v>
      </c>
      <c r="E16" s="215">
        <v>2</v>
      </c>
      <c r="F16" s="215">
        <v>31</v>
      </c>
      <c r="G16" s="215">
        <v>298</v>
      </c>
      <c r="H16" s="215">
        <v>533</v>
      </c>
      <c r="I16" s="215">
        <v>619</v>
      </c>
      <c r="J16" s="215">
        <v>493</v>
      </c>
      <c r="K16" s="215">
        <v>420</v>
      </c>
      <c r="L16" s="215">
        <v>698</v>
      </c>
      <c r="M16" s="216">
        <v>105</v>
      </c>
    </row>
    <row r="17" spans="1:13">
      <c r="A17" s="212" t="s">
        <v>5</v>
      </c>
      <c r="B17" s="215">
        <v>2</v>
      </c>
      <c r="C17" s="215">
        <v>0</v>
      </c>
      <c r="D17" s="215">
        <v>7</v>
      </c>
      <c r="E17" s="215">
        <v>2</v>
      </c>
      <c r="F17" s="215">
        <v>24</v>
      </c>
      <c r="G17" s="215">
        <v>342</v>
      </c>
      <c r="H17" s="215">
        <v>927</v>
      </c>
      <c r="I17" s="215">
        <v>1032</v>
      </c>
      <c r="J17" s="215">
        <v>869</v>
      </c>
      <c r="K17" s="215">
        <v>770</v>
      </c>
      <c r="L17" s="215">
        <v>778</v>
      </c>
      <c r="M17" s="215">
        <v>505</v>
      </c>
    </row>
    <row r="18" spans="1:13">
      <c r="A18" s="212" t="s">
        <v>6</v>
      </c>
      <c r="B18" s="215">
        <v>20</v>
      </c>
      <c r="C18" s="215">
        <v>14</v>
      </c>
      <c r="D18" s="215">
        <v>9</v>
      </c>
      <c r="E18" s="215">
        <v>3</v>
      </c>
      <c r="F18" s="215">
        <v>90</v>
      </c>
      <c r="G18" s="215">
        <v>724</v>
      </c>
      <c r="H18" s="215">
        <v>905</v>
      </c>
      <c r="I18" s="215">
        <v>757</v>
      </c>
      <c r="J18" s="215">
        <v>768</v>
      </c>
      <c r="K18" s="215">
        <v>773</v>
      </c>
      <c r="L18" s="215">
        <v>657</v>
      </c>
      <c r="M18" s="217">
        <v>1003</v>
      </c>
    </row>
    <row r="19" spans="1:13">
      <c r="A19" s="212" t="s">
        <v>7</v>
      </c>
      <c r="B19" s="215">
        <v>8</v>
      </c>
      <c r="C19" s="215">
        <v>2</v>
      </c>
      <c r="D19" s="215">
        <v>4</v>
      </c>
      <c r="E19" s="215">
        <v>9</v>
      </c>
      <c r="F19" s="215">
        <v>177</v>
      </c>
      <c r="G19" s="215">
        <v>649</v>
      </c>
      <c r="H19" s="215">
        <v>1111</v>
      </c>
      <c r="I19" s="215">
        <v>1031</v>
      </c>
      <c r="J19" s="215">
        <v>690</v>
      </c>
      <c r="K19" s="215">
        <v>994</v>
      </c>
      <c r="L19" s="215">
        <v>926</v>
      </c>
      <c r="M19" s="215">
        <v>831</v>
      </c>
    </row>
    <row r="20" spans="1:13">
      <c r="A20" t="s">
        <v>31</v>
      </c>
      <c r="B20" s="80">
        <f>AVERAGE(B16:B19)</f>
        <v>13</v>
      </c>
      <c r="C20" s="80">
        <f t="shared" ref="C20:L20" si="1">AVERAGE(C16:C19)</f>
        <v>5.25</v>
      </c>
      <c r="D20" s="80">
        <f t="shared" si="1"/>
        <v>5.5</v>
      </c>
      <c r="E20" s="80">
        <f t="shared" si="1"/>
        <v>4</v>
      </c>
      <c r="F20" s="80">
        <f t="shared" si="1"/>
        <v>80.5</v>
      </c>
      <c r="G20" s="80">
        <f t="shared" si="1"/>
        <v>503.25</v>
      </c>
      <c r="H20" s="80">
        <f t="shared" si="1"/>
        <v>869</v>
      </c>
      <c r="I20" s="80">
        <f t="shared" si="1"/>
        <v>859.75</v>
      </c>
      <c r="J20" s="80">
        <f t="shared" si="1"/>
        <v>705</v>
      </c>
      <c r="K20" s="80">
        <f t="shared" si="1"/>
        <v>739.25</v>
      </c>
      <c r="L20" s="80">
        <f t="shared" si="1"/>
        <v>764.75</v>
      </c>
      <c r="M20" s="80">
        <f>AVERAGE(M17:M19)</f>
        <v>779.66666666666663</v>
      </c>
    </row>
    <row r="21" spans="1:13">
      <c r="A21" s="140" t="s">
        <v>31</v>
      </c>
      <c r="B21" s="218">
        <f>100*(1-($B20-B20)/($C20-$M20))</f>
        <v>100</v>
      </c>
      <c r="C21" s="219">
        <f>100*(1-($B20-C20)/($C20-$M20))</f>
        <v>101.00075325513829</v>
      </c>
      <c r="D21" s="219">
        <f>100*(1-($B20-D20)/($C20-$M20))</f>
        <v>100.96847089206931</v>
      </c>
      <c r="E21" s="219">
        <f>100*(1-($B20-E20)/($C20-$M20))</f>
        <v>101.16216507048317</v>
      </c>
      <c r="F21" s="219">
        <f>100*(1-($B20-F20)/($C20-$M20))</f>
        <v>91.283761971376308</v>
      </c>
      <c r="G21" s="219">
        <f>100*(1-($B20-G20)/($C20-$M20))</f>
        <v>36.694286021736787</v>
      </c>
      <c r="H21" s="219">
        <f>100*(1-($B20-H20)/($C20-$M20))</f>
        <v>-10.534811148176049</v>
      </c>
      <c r="I21" s="219">
        <f>100*(1-($B20-I20)/($C20-$M20))</f>
        <v>-9.3403637146239227</v>
      </c>
      <c r="J21" s="219">
        <f>100*(1-($B20-J20)/($C20-$M20))</f>
        <v>10.642419025072636</v>
      </c>
      <c r="K21" s="219">
        <f>100*(1-($B20-K20)/($C20-$M20))</f>
        <v>6.2197352846228293</v>
      </c>
      <c r="L21" s="219">
        <f>100*(1-($B20-L20)/($C20-$M20))</f>
        <v>2.9269342515872099</v>
      </c>
      <c r="M21" s="218">
        <f>100*(1-($B20-M20)/($C20-$M20))</f>
        <v>1.0007532551382758</v>
      </c>
    </row>
    <row r="22" spans="1:13">
      <c r="A22" s="140" t="s">
        <v>32</v>
      </c>
      <c r="B22" s="80" t="s">
        <v>8</v>
      </c>
      <c r="C22" s="80">
        <v>10</v>
      </c>
      <c r="D22" s="81">
        <f>C22/3</f>
        <v>3.3333333333333335</v>
      </c>
      <c r="E22" s="81">
        <f t="shared" ref="E22:K22" si="2">D22/3</f>
        <v>1.1111111111111112</v>
      </c>
      <c r="F22" s="81">
        <f t="shared" si="2"/>
        <v>0.37037037037037041</v>
      </c>
      <c r="G22" s="81">
        <f t="shared" si="2"/>
        <v>0.1234567901234568</v>
      </c>
      <c r="H22" s="81">
        <f t="shared" si="2"/>
        <v>4.1152263374485597E-2</v>
      </c>
      <c r="I22" s="81">
        <f t="shared" si="2"/>
        <v>1.3717421124828532E-2</v>
      </c>
      <c r="J22" s="81">
        <f t="shared" si="2"/>
        <v>4.5724737082761769E-3</v>
      </c>
      <c r="K22" s="81">
        <f t="shared" si="2"/>
        <v>1.5241579027587256E-3</v>
      </c>
      <c r="L22" s="80" t="s">
        <v>9</v>
      </c>
      <c r="M22" s="80"/>
    </row>
    <row r="26" spans="1:13" ht="21">
      <c r="A26" s="220">
        <v>43168</v>
      </c>
      <c r="B26" s="176" t="s">
        <v>24</v>
      </c>
      <c r="C26" s="182">
        <v>0.17</v>
      </c>
    </row>
    <row r="27" spans="1:13">
      <c r="B27">
        <v>1</v>
      </c>
      <c r="C27">
        <v>2</v>
      </c>
      <c r="D27">
        <v>3</v>
      </c>
      <c r="E27">
        <v>4</v>
      </c>
      <c r="F27">
        <v>5</v>
      </c>
      <c r="G27">
        <v>6</v>
      </c>
      <c r="H27">
        <v>7</v>
      </c>
      <c r="I27">
        <v>8</v>
      </c>
      <c r="J27">
        <v>9</v>
      </c>
      <c r="K27">
        <v>10</v>
      </c>
      <c r="L27">
        <v>11</v>
      </c>
      <c r="M27">
        <v>12</v>
      </c>
    </row>
    <row r="28" spans="1:13">
      <c r="B28" s="211" t="s">
        <v>9</v>
      </c>
      <c r="C28" s="211">
        <v>10</v>
      </c>
      <c r="D28" s="211">
        <f>C28/3</f>
        <v>3.3333333333333335</v>
      </c>
      <c r="E28" s="211">
        <f t="shared" ref="E28:K28" si="3">D28/3</f>
        <v>1.1111111111111112</v>
      </c>
      <c r="F28" s="211">
        <f t="shared" si="3"/>
        <v>0.37037037037037041</v>
      </c>
      <c r="G28" s="211">
        <f t="shared" si="3"/>
        <v>0.1234567901234568</v>
      </c>
      <c r="H28" s="211">
        <f t="shared" si="3"/>
        <v>4.1152263374485597E-2</v>
      </c>
      <c r="I28" s="211">
        <f t="shared" si="3"/>
        <v>1.3717421124828532E-2</v>
      </c>
      <c r="J28" s="211">
        <f t="shared" si="3"/>
        <v>4.5724737082761769E-3</v>
      </c>
      <c r="K28" s="211">
        <f t="shared" si="3"/>
        <v>1.5241579027587256E-3</v>
      </c>
      <c r="L28" s="211" t="s">
        <v>30</v>
      </c>
      <c r="M28" s="211" t="s">
        <v>30</v>
      </c>
    </row>
    <row r="30" spans="1:13">
      <c r="A30" s="221" t="s">
        <v>0</v>
      </c>
      <c r="B30" s="213">
        <v>8</v>
      </c>
      <c r="C30" s="213">
        <v>3</v>
      </c>
      <c r="D30" s="213">
        <v>15</v>
      </c>
      <c r="E30" s="213">
        <v>1</v>
      </c>
      <c r="F30" s="213">
        <v>42</v>
      </c>
      <c r="G30" s="213">
        <v>31</v>
      </c>
      <c r="H30" s="213">
        <v>1</v>
      </c>
      <c r="I30" s="213">
        <v>59</v>
      </c>
      <c r="J30" s="213">
        <v>4</v>
      </c>
      <c r="K30" s="213">
        <v>9</v>
      </c>
      <c r="L30" s="213">
        <v>52</v>
      </c>
      <c r="M30" s="213">
        <v>287</v>
      </c>
    </row>
    <row r="31" spans="1:13">
      <c r="A31" s="223" t="s">
        <v>1</v>
      </c>
      <c r="B31" s="215">
        <v>3</v>
      </c>
      <c r="C31" s="215">
        <v>2</v>
      </c>
      <c r="D31" s="215">
        <v>12</v>
      </c>
      <c r="E31" s="215">
        <v>5</v>
      </c>
      <c r="F31" s="215">
        <v>108</v>
      </c>
      <c r="G31" s="215">
        <v>487</v>
      </c>
      <c r="H31" s="215">
        <v>607</v>
      </c>
      <c r="I31" s="215">
        <v>728</v>
      </c>
      <c r="J31" s="215">
        <v>469</v>
      </c>
      <c r="K31" s="215">
        <v>618</v>
      </c>
      <c r="L31" s="215">
        <v>652</v>
      </c>
      <c r="M31" s="215">
        <v>544</v>
      </c>
    </row>
    <row r="32" spans="1:13">
      <c r="A32" s="223" t="s">
        <v>2</v>
      </c>
      <c r="B32" s="215">
        <v>2</v>
      </c>
      <c r="C32" s="215">
        <v>5</v>
      </c>
      <c r="D32" s="215">
        <v>0</v>
      </c>
      <c r="E32" s="215">
        <v>14</v>
      </c>
      <c r="F32" s="215">
        <v>62</v>
      </c>
      <c r="G32" s="215">
        <v>483</v>
      </c>
      <c r="H32" s="215">
        <v>562</v>
      </c>
      <c r="I32" s="215">
        <v>647</v>
      </c>
      <c r="J32" s="215">
        <v>751</v>
      </c>
      <c r="K32" s="215">
        <v>719</v>
      </c>
      <c r="L32" s="215">
        <v>695</v>
      </c>
      <c r="M32" s="215">
        <v>577</v>
      </c>
    </row>
    <row r="33" spans="1:27">
      <c r="A33" s="224" t="s">
        <v>3</v>
      </c>
      <c r="B33" s="215">
        <v>10</v>
      </c>
      <c r="C33" s="215">
        <v>4</v>
      </c>
      <c r="D33" s="215">
        <v>2</v>
      </c>
      <c r="E33" s="215">
        <v>33</v>
      </c>
      <c r="F33" s="215">
        <v>72</v>
      </c>
      <c r="G33" s="215">
        <v>470</v>
      </c>
      <c r="H33" s="215">
        <v>593</v>
      </c>
      <c r="I33" s="215">
        <v>818</v>
      </c>
      <c r="J33" s="215">
        <v>674</v>
      </c>
      <c r="K33" s="215">
        <v>787</v>
      </c>
      <c r="L33" s="215">
        <v>646</v>
      </c>
      <c r="M33" s="215">
        <v>710</v>
      </c>
    </row>
    <row r="34" spans="1:27">
      <c r="A34" s="212" t="s">
        <v>4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</row>
    <row r="35" spans="1:27">
      <c r="A35" s="212" t="s">
        <v>5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</row>
    <row r="36" spans="1:27">
      <c r="A36" s="212" t="s">
        <v>6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27">
      <c r="A37" s="212" t="s">
        <v>7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</row>
    <row r="38" spans="1:27">
      <c r="A38" t="s">
        <v>31</v>
      </c>
      <c r="B38" s="80">
        <f>AVERAGE(B31:B33)</f>
        <v>5</v>
      </c>
      <c r="C38" s="80">
        <f t="shared" ref="C38:M38" si="4">AVERAGE(C31:C33)</f>
        <v>3.6666666666666665</v>
      </c>
      <c r="D38" s="80">
        <f t="shared" si="4"/>
        <v>4.666666666666667</v>
      </c>
      <c r="E38" s="80">
        <f t="shared" si="4"/>
        <v>17.333333333333332</v>
      </c>
      <c r="F38" s="80">
        <f t="shared" si="4"/>
        <v>80.666666666666671</v>
      </c>
      <c r="G38" s="80">
        <f t="shared" si="4"/>
        <v>480</v>
      </c>
      <c r="H38" s="80">
        <f t="shared" si="4"/>
        <v>587.33333333333337</v>
      </c>
      <c r="I38" s="80">
        <f t="shared" si="4"/>
        <v>731</v>
      </c>
      <c r="J38" s="80">
        <f t="shared" si="4"/>
        <v>631.33333333333337</v>
      </c>
      <c r="K38" s="80">
        <f t="shared" si="4"/>
        <v>708</v>
      </c>
      <c r="L38" s="80">
        <f t="shared" si="4"/>
        <v>664.33333333333337</v>
      </c>
      <c r="M38" s="80">
        <f t="shared" si="4"/>
        <v>610.33333333333337</v>
      </c>
    </row>
    <row r="39" spans="1:27">
      <c r="A39" s="140" t="s">
        <v>31</v>
      </c>
      <c r="B39" s="218">
        <f>100*(1-($C38-B38)/($D38-$N38))</f>
        <v>128.57142857142858</v>
      </c>
      <c r="C39" s="219">
        <f t="shared" ref="C39:L39" si="5">100*(1-($C38-C38)/($D38-$N38))</f>
        <v>100</v>
      </c>
      <c r="D39" s="219">
        <f t="shared" si="5"/>
        <v>121.42857142857144</v>
      </c>
      <c r="E39" s="219">
        <f t="shared" si="5"/>
        <v>392.85714285714283</v>
      </c>
      <c r="F39" s="219">
        <f t="shared" si="5"/>
        <v>1750</v>
      </c>
      <c r="G39" s="219">
        <f t="shared" si="5"/>
        <v>10307.142857142855</v>
      </c>
      <c r="H39" s="219">
        <f t="shared" si="5"/>
        <v>12607.142857142859</v>
      </c>
      <c r="I39" s="219">
        <f t="shared" si="5"/>
        <v>15685.714285714286</v>
      </c>
      <c r="J39" s="219">
        <f t="shared" si="5"/>
        <v>13550</v>
      </c>
      <c r="K39" s="219">
        <f t="shared" si="5"/>
        <v>15192.857142857141</v>
      </c>
      <c r="L39" s="219">
        <f t="shared" si="5"/>
        <v>14257.142857142859</v>
      </c>
      <c r="M39" s="80"/>
    </row>
    <row r="40" spans="1:27">
      <c r="A40" s="140" t="s">
        <v>32</v>
      </c>
      <c r="B40" s="80" t="s">
        <v>8</v>
      </c>
      <c r="C40" s="80">
        <v>10</v>
      </c>
      <c r="D40" s="81">
        <f>C40/3</f>
        <v>3.3333333333333335</v>
      </c>
      <c r="E40" s="81">
        <f t="shared" ref="E40:K40" si="6">D40/3</f>
        <v>1.1111111111111112</v>
      </c>
      <c r="F40" s="81">
        <f t="shared" si="6"/>
        <v>0.37037037037037041</v>
      </c>
      <c r="G40" s="81">
        <f t="shared" si="6"/>
        <v>0.1234567901234568</v>
      </c>
      <c r="H40" s="81">
        <f t="shared" si="6"/>
        <v>4.1152263374485597E-2</v>
      </c>
      <c r="I40" s="81">
        <f t="shared" si="6"/>
        <v>1.3717421124828532E-2</v>
      </c>
      <c r="J40" s="81">
        <f t="shared" si="6"/>
        <v>4.5724737082761769E-3</v>
      </c>
      <c r="K40" s="81">
        <f t="shared" si="6"/>
        <v>1.5241579027587256E-3</v>
      </c>
      <c r="L40" s="80" t="s">
        <v>9</v>
      </c>
      <c r="M40" s="80"/>
    </row>
    <row r="42" spans="1:27">
      <c r="E42" s="226"/>
      <c r="F42" s="226"/>
      <c r="G42" s="226"/>
      <c r="H42" s="226"/>
      <c r="I42" s="226"/>
      <c r="J42" s="226"/>
      <c r="K42" s="226"/>
      <c r="L42" s="226"/>
    </row>
    <row r="45" spans="1:27" ht="21">
      <c r="A45" s="188">
        <v>43200</v>
      </c>
      <c r="B45" s="176" t="s">
        <v>24</v>
      </c>
      <c r="C45" s="182">
        <v>0.16</v>
      </c>
    </row>
    <row r="46" spans="1:27">
      <c r="B46">
        <v>1</v>
      </c>
      <c r="C46">
        <v>2</v>
      </c>
      <c r="D46">
        <v>3</v>
      </c>
      <c r="E46">
        <v>4</v>
      </c>
      <c r="F46">
        <v>5</v>
      </c>
      <c r="G46">
        <v>6</v>
      </c>
      <c r="H46">
        <v>7</v>
      </c>
      <c r="I46">
        <v>8</v>
      </c>
      <c r="J46">
        <v>9</v>
      </c>
      <c r="K46">
        <v>10</v>
      </c>
      <c r="L46">
        <v>11</v>
      </c>
      <c r="M46">
        <v>12</v>
      </c>
      <c r="P46">
        <v>1</v>
      </c>
      <c r="Q46">
        <v>2</v>
      </c>
      <c r="R46">
        <v>3</v>
      </c>
      <c r="S46">
        <v>4</v>
      </c>
      <c r="T46">
        <v>5</v>
      </c>
      <c r="U46">
        <v>6</v>
      </c>
      <c r="V46">
        <v>7</v>
      </c>
      <c r="W46">
        <v>8</v>
      </c>
      <c r="X46">
        <v>9</v>
      </c>
      <c r="Y46">
        <v>10</v>
      </c>
      <c r="Z46">
        <v>11</v>
      </c>
      <c r="AA46">
        <v>12</v>
      </c>
    </row>
    <row r="47" spans="1:27">
      <c r="B47" t="s">
        <v>33</v>
      </c>
      <c r="P47" t="s">
        <v>33</v>
      </c>
    </row>
    <row r="48" spans="1:27">
      <c r="B48" s="211" t="s">
        <v>9</v>
      </c>
      <c r="C48" s="211">
        <v>10</v>
      </c>
      <c r="D48" s="211">
        <f>C48/3</f>
        <v>3.3333333333333335</v>
      </c>
      <c r="E48" s="211">
        <f>D48/3</f>
        <v>1.1111111111111112</v>
      </c>
      <c r="F48" s="211">
        <f>E48/3</f>
        <v>0.37037037037037041</v>
      </c>
      <c r="G48" s="211">
        <f>F48/3</f>
        <v>0.1234567901234568</v>
      </c>
      <c r="H48" s="211">
        <f>G48/3</f>
        <v>4.1152263374485597E-2</v>
      </c>
      <c r="I48" s="211">
        <f>H48/3</f>
        <v>1.3717421124828532E-2</v>
      </c>
      <c r="J48" s="211">
        <f>I48/3</f>
        <v>4.5724737082761769E-3</v>
      </c>
      <c r="K48" s="211">
        <f>J48/3</f>
        <v>1.5241579027587256E-3</v>
      </c>
      <c r="L48" s="211" t="s">
        <v>30</v>
      </c>
      <c r="M48" s="211" t="s">
        <v>30</v>
      </c>
      <c r="O48" s="1"/>
      <c r="P48" s="211" t="s">
        <v>9</v>
      </c>
      <c r="Q48" s="211">
        <v>10</v>
      </c>
      <c r="R48" s="211">
        <f>Q48/3</f>
        <v>3.3333333333333335</v>
      </c>
      <c r="S48" s="211">
        <f>R48/3</f>
        <v>1.1111111111111112</v>
      </c>
      <c r="T48" s="211">
        <f>S48/3</f>
        <v>0.37037037037037041</v>
      </c>
      <c r="U48" s="211">
        <f>T48/3</f>
        <v>0.1234567901234568</v>
      </c>
      <c r="V48" s="211">
        <f>U48/3</f>
        <v>4.1152263374485597E-2</v>
      </c>
      <c r="W48" s="211">
        <f>V48/3</f>
        <v>1.3717421124828532E-2</v>
      </c>
      <c r="X48" s="211">
        <f>W48/3</f>
        <v>4.5724737082761769E-3</v>
      </c>
      <c r="Y48" s="211">
        <f>X48/3</f>
        <v>1.5241579027587256E-3</v>
      </c>
      <c r="Z48" s="211" t="s">
        <v>30</v>
      </c>
      <c r="AA48" s="211" t="s">
        <v>30</v>
      </c>
    </row>
    <row r="49" spans="1:27">
      <c r="A49" s="221" t="s">
        <v>0</v>
      </c>
      <c r="B49" s="222">
        <v>64</v>
      </c>
      <c r="C49" s="222">
        <v>33</v>
      </c>
      <c r="D49" s="222">
        <v>32</v>
      </c>
      <c r="E49" s="222">
        <v>48</v>
      </c>
      <c r="F49" s="222">
        <v>126</v>
      </c>
      <c r="G49" s="222">
        <v>604</v>
      </c>
      <c r="H49" s="222">
        <v>584</v>
      </c>
      <c r="I49" s="222">
        <v>617</v>
      </c>
      <c r="J49" s="222">
        <v>571</v>
      </c>
      <c r="K49" s="222">
        <v>431</v>
      </c>
      <c r="L49" s="222">
        <v>715</v>
      </c>
      <c r="M49" s="222">
        <v>775</v>
      </c>
      <c r="O49" s="3" t="s">
        <v>0</v>
      </c>
      <c r="P49" s="68">
        <v>703</v>
      </c>
      <c r="Q49" s="41">
        <v>664600</v>
      </c>
      <c r="R49" s="178">
        <v>835000</v>
      </c>
      <c r="S49" s="130">
        <v>734300</v>
      </c>
      <c r="T49" s="124">
        <v>768100</v>
      </c>
      <c r="U49" s="139">
        <v>799200</v>
      </c>
      <c r="V49" s="127">
        <v>805200</v>
      </c>
      <c r="W49" s="124">
        <v>767600</v>
      </c>
      <c r="X49" s="133">
        <v>720200</v>
      </c>
      <c r="Y49" s="56">
        <v>739300</v>
      </c>
      <c r="Z49" s="18">
        <v>775900</v>
      </c>
      <c r="AA49" s="41">
        <v>662500</v>
      </c>
    </row>
    <row r="50" spans="1:27">
      <c r="A50" s="223" t="s">
        <v>1</v>
      </c>
      <c r="B50" s="222">
        <v>73</v>
      </c>
      <c r="C50" s="222">
        <v>30</v>
      </c>
      <c r="D50" s="222">
        <v>32</v>
      </c>
      <c r="E50" s="222">
        <v>16</v>
      </c>
      <c r="F50" s="222">
        <v>91</v>
      </c>
      <c r="G50" s="222">
        <v>470</v>
      </c>
      <c r="H50" s="222">
        <v>622</v>
      </c>
      <c r="I50" s="222">
        <v>741</v>
      </c>
      <c r="J50" s="222">
        <v>885</v>
      </c>
      <c r="K50" s="222">
        <v>747</v>
      </c>
      <c r="L50" s="222">
        <v>721</v>
      </c>
      <c r="M50" s="222">
        <v>853</v>
      </c>
      <c r="O50" s="3" t="s">
        <v>1</v>
      </c>
      <c r="P50" s="68">
        <v>836</v>
      </c>
      <c r="Q50" s="19">
        <v>759300</v>
      </c>
      <c r="R50" s="127">
        <v>804200</v>
      </c>
      <c r="S50" s="178">
        <v>833500</v>
      </c>
      <c r="T50" s="124">
        <v>765700</v>
      </c>
      <c r="U50" s="138">
        <v>797100</v>
      </c>
      <c r="V50" s="115">
        <v>773400</v>
      </c>
      <c r="W50" s="18">
        <v>779400</v>
      </c>
      <c r="X50" s="19">
        <v>757600</v>
      </c>
      <c r="Y50" s="149">
        <v>731100</v>
      </c>
      <c r="Z50" s="94">
        <v>725600</v>
      </c>
      <c r="AA50" s="20">
        <v>655200</v>
      </c>
    </row>
    <row r="51" spans="1:27">
      <c r="A51" s="223" t="s">
        <v>2</v>
      </c>
      <c r="B51" s="222">
        <v>59</v>
      </c>
      <c r="C51" s="222">
        <v>13</v>
      </c>
      <c r="D51" s="222">
        <v>30</v>
      </c>
      <c r="E51" s="222">
        <v>24</v>
      </c>
      <c r="F51" s="222">
        <v>92</v>
      </c>
      <c r="G51" s="222">
        <v>372</v>
      </c>
      <c r="H51" s="222">
        <v>604</v>
      </c>
      <c r="I51" s="222">
        <v>695</v>
      </c>
      <c r="J51" s="222">
        <v>734</v>
      </c>
      <c r="K51" s="222">
        <v>750</v>
      </c>
      <c r="L51" s="222">
        <v>734</v>
      </c>
      <c r="M51" s="222">
        <v>890</v>
      </c>
      <c r="O51" s="3" t="s">
        <v>2</v>
      </c>
      <c r="P51" s="68">
        <v>1156</v>
      </c>
      <c r="Q51" s="124">
        <v>766400</v>
      </c>
      <c r="R51" s="17">
        <v>787600</v>
      </c>
      <c r="S51" s="137">
        <v>752700</v>
      </c>
      <c r="T51" s="139">
        <v>802000</v>
      </c>
      <c r="U51" s="8">
        <v>813700</v>
      </c>
      <c r="V51" s="137">
        <v>753000</v>
      </c>
      <c r="W51" s="94">
        <v>725500</v>
      </c>
      <c r="X51" s="115">
        <v>774100</v>
      </c>
      <c r="Y51" s="17">
        <v>787800</v>
      </c>
      <c r="Z51" s="18">
        <v>777100</v>
      </c>
      <c r="AA51" s="57">
        <v>687800</v>
      </c>
    </row>
    <row r="52" spans="1:27">
      <c r="A52" s="224" t="s">
        <v>3</v>
      </c>
      <c r="B52" s="222">
        <v>12</v>
      </c>
      <c r="C52" s="222">
        <v>10</v>
      </c>
      <c r="D52" s="222">
        <v>15</v>
      </c>
      <c r="E52" s="222">
        <v>16</v>
      </c>
      <c r="F52" s="222">
        <v>106</v>
      </c>
      <c r="G52" s="222">
        <v>448</v>
      </c>
      <c r="H52" s="222">
        <v>647</v>
      </c>
      <c r="I52" s="222">
        <v>738</v>
      </c>
      <c r="J52" s="222">
        <v>779</v>
      </c>
      <c r="K52" s="222">
        <v>749</v>
      </c>
      <c r="L52" s="222">
        <v>832</v>
      </c>
      <c r="M52" s="222">
        <v>868</v>
      </c>
      <c r="O52" s="3" t="s">
        <v>3</v>
      </c>
      <c r="P52" s="68">
        <v>1120</v>
      </c>
      <c r="Q52" s="129">
        <v>845800</v>
      </c>
      <c r="R52" s="145">
        <v>953500</v>
      </c>
      <c r="S52" s="159">
        <v>920500</v>
      </c>
      <c r="T52" s="144">
        <v>855900</v>
      </c>
      <c r="U52" s="7">
        <v>913200</v>
      </c>
      <c r="V52" s="177">
        <v>900600</v>
      </c>
      <c r="W52" s="72">
        <v>964700</v>
      </c>
      <c r="X52" s="190">
        <v>874900</v>
      </c>
      <c r="Y52" s="118">
        <v>938000</v>
      </c>
      <c r="Z52" s="190">
        <v>874000</v>
      </c>
      <c r="AA52" s="120">
        <v>849400</v>
      </c>
    </row>
    <row r="53" spans="1:27">
      <c r="A53" s="212" t="s">
        <v>4</v>
      </c>
      <c r="O53" s="3" t="s">
        <v>4</v>
      </c>
      <c r="P53" s="68">
        <v>990</v>
      </c>
      <c r="Q53" s="127">
        <v>806400</v>
      </c>
      <c r="R53" s="148">
        <v>878800</v>
      </c>
      <c r="S53" s="95">
        <v>869000</v>
      </c>
      <c r="T53" s="136">
        <v>829000</v>
      </c>
      <c r="U53" s="139">
        <v>798000</v>
      </c>
      <c r="V53" s="8">
        <v>815200</v>
      </c>
      <c r="W53" s="124">
        <v>766000</v>
      </c>
      <c r="X53" s="120">
        <v>849000</v>
      </c>
      <c r="Y53" s="115">
        <v>774400</v>
      </c>
      <c r="Z53" s="134">
        <v>810400</v>
      </c>
      <c r="AA53" s="107">
        <v>702100</v>
      </c>
    </row>
    <row r="54" spans="1:27">
      <c r="A54" s="212" t="s">
        <v>5</v>
      </c>
      <c r="O54" s="3" t="s">
        <v>5</v>
      </c>
      <c r="P54" s="68">
        <v>826</v>
      </c>
      <c r="Q54" s="179">
        <v>864800</v>
      </c>
      <c r="R54" s="148">
        <v>882200</v>
      </c>
      <c r="S54" s="134">
        <v>809400</v>
      </c>
      <c r="T54" s="129">
        <v>842400</v>
      </c>
      <c r="U54" s="113">
        <v>781400</v>
      </c>
      <c r="V54" s="141">
        <v>859000</v>
      </c>
      <c r="W54" s="124">
        <v>767200</v>
      </c>
      <c r="X54" s="19">
        <v>757200</v>
      </c>
      <c r="Y54" s="124">
        <v>769800</v>
      </c>
      <c r="Z54" s="104">
        <v>744900</v>
      </c>
      <c r="AA54" s="4">
        <v>707700</v>
      </c>
    </row>
    <row r="55" spans="1:27">
      <c r="A55" s="212" t="s">
        <v>6</v>
      </c>
      <c r="O55" s="3" t="s">
        <v>6</v>
      </c>
      <c r="P55" s="68">
        <v>800</v>
      </c>
      <c r="Q55" s="136">
        <v>826400</v>
      </c>
      <c r="R55" s="141">
        <v>859100</v>
      </c>
      <c r="S55" s="177">
        <v>902500</v>
      </c>
      <c r="T55" s="129">
        <v>841400</v>
      </c>
      <c r="U55" s="129">
        <v>844400</v>
      </c>
      <c r="V55" s="124">
        <v>768200</v>
      </c>
      <c r="W55" s="178">
        <v>833100</v>
      </c>
      <c r="X55" s="139">
        <v>802300</v>
      </c>
      <c r="Y55" s="17">
        <v>789100</v>
      </c>
      <c r="Z55" s="178">
        <v>834100</v>
      </c>
      <c r="AA55" s="56">
        <v>742300</v>
      </c>
    </row>
    <row r="56" spans="1:27">
      <c r="A56" s="212" t="s">
        <v>7</v>
      </c>
      <c r="O56" s="3" t="s">
        <v>7</v>
      </c>
      <c r="P56" s="68">
        <v>1040</v>
      </c>
      <c r="Q56" s="104">
        <v>746400</v>
      </c>
      <c r="R56" s="94">
        <v>723000</v>
      </c>
      <c r="S56" s="94">
        <v>723300</v>
      </c>
      <c r="T56" s="124">
        <v>770000</v>
      </c>
      <c r="U56" s="225">
        <v>839700</v>
      </c>
      <c r="V56" s="18">
        <v>779000</v>
      </c>
      <c r="W56" s="57">
        <v>685100</v>
      </c>
      <c r="X56" s="64">
        <v>680200</v>
      </c>
      <c r="Y56" s="92">
        <v>673400</v>
      </c>
      <c r="Z56" s="93">
        <v>711400</v>
      </c>
      <c r="AA56" s="93">
        <v>714500</v>
      </c>
    </row>
    <row r="57" spans="1:27">
      <c r="A57" s="140" t="s">
        <v>31</v>
      </c>
      <c r="B57" s="80">
        <f>AVERAGE(B49:B52)</f>
        <v>52</v>
      </c>
      <c r="C57" s="80">
        <f>AVERAGE(C49:C52)</f>
        <v>21.5</v>
      </c>
      <c r="D57" s="80">
        <f>AVERAGE(D49:D52)</f>
        <v>27.25</v>
      </c>
      <c r="E57" s="80">
        <f>AVERAGE(E49:E52)</f>
        <v>26</v>
      </c>
      <c r="F57" s="80">
        <f>AVERAGE(F49:F52)</f>
        <v>103.75</v>
      </c>
      <c r="G57" s="80">
        <f>AVERAGE(G49:G52)</f>
        <v>473.5</v>
      </c>
      <c r="H57" s="80">
        <f>AVERAGE(H49:H52)</f>
        <v>614.25</v>
      </c>
      <c r="I57" s="80">
        <f>AVERAGE(I49:I52)</f>
        <v>697.75</v>
      </c>
      <c r="J57" s="80">
        <f>AVERAGE(J49:J52)</f>
        <v>742.25</v>
      </c>
      <c r="K57" s="80">
        <f>AVERAGE(K49:K52)</f>
        <v>669.25</v>
      </c>
      <c r="L57" s="80">
        <f>AVERAGE(L49:L52)</f>
        <v>750.5</v>
      </c>
      <c r="M57" s="80">
        <f>AVERAGE(M49:M52)</f>
        <v>846.5</v>
      </c>
      <c r="O57" s="140" t="s">
        <v>31</v>
      </c>
      <c r="P57" s="80">
        <f>AVERAGE(P49:P52)</f>
        <v>953.75</v>
      </c>
      <c r="Q57" s="80">
        <f t="shared" ref="Q57:AA57" si="7">AVERAGE(Q49:Q52)</f>
        <v>759025</v>
      </c>
      <c r="R57" s="80">
        <f t="shared" si="7"/>
        <v>845075</v>
      </c>
      <c r="S57" s="80">
        <f t="shared" si="7"/>
        <v>810250</v>
      </c>
      <c r="T57" s="80">
        <f t="shared" si="7"/>
        <v>797925</v>
      </c>
      <c r="U57" s="80">
        <f t="shared" si="7"/>
        <v>830800</v>
      </c>
      <c r="V57" s="80">
        <f t="shared" si="7"/>
        <v>808050</v>
      </c>
      <c r="W57" s="80">
        <f t="shared" si="7"/>
        <v>809300</v>
      </c>
      <c r="X57" s="80">
        <f t="shared" si="7"/>
        <v>781700</v>
      </c>
      <c r="Y57" s="80">
        <f t="shared" si="7"/>
        <v>799050</v>
      </c>
      <c r="Z57" s="80">
        <f t="shared" si="7"/>
        <v>788150</v>
      </c>
      <c r="AA57" s="80">
        <f t="shared" si="7"/>
        <v>713725</v>
      </c>
    </row>
    <row r="58" spans="1:27">
      <c r="A58" s="140" t="s">
        <v>32</v>
      </c>
      <c r="B58" s="218">
        <f>100*(1-($B57-B57)/($C57-$M57))</f>
        <v>100</v>
      </c>
      <c r="C58" s="219">
        <f>100*(1-($B57-C57)/($C57-$M57))</f>
        <v>103.69696969696969</v>
      </c>
      <c r="D58" s="219">
        <f>100*(1-($B57-D57)/($C57-$M57))</f>
        <v>103</v>
      </c>
      <c r="E58" s="219">
        <f>100*(1-($B57-E57)/($C57-$M57))</f>
        <v>103.15151515151516</v>
      </c>
      <c r="F58" s="219">
        <f>100*(1-($B57-F57)/($C57-$M57))</f>
        <v>93.72727272727272</v>
      </c>
      <c r="G58" s="219">
        <f>100*(1-($B57-G57)/($C57-$M57))</f>
        <v>48.909090909090914</v>
      </c>
      <c r="H58" s="219">
        <f>100*(1-($B57-H57)/($C57-$M57))</f>
        <v>31.848484848484848</v>
      </c>
      <c r="I58" s="219">
        <f>100*(1-($B57-I57)/($C57-$M57))</f>
        <v>21.727272727272727</v>
      </c>
      <c r="J58" s="219">
        <f>100*(1-($B57-J57)/($C57-$M57))</f>
        <v>16.333333333333332</v>
      </c>
      <c r="K58" s="219">
        <f>100*(1-($B57-K57)/($C57-$M57))</f>
        <v>25.181818181818183</v>
      </c>
      <c r="L58" s="219">
        <f>100*(1-($B57-L57)/($C57-$M57))</f>
        <v>15.333333333333332</v>
      </c>
      <c r="M58" s="80"/>
      <c r="O58" s="140" t="s">
        <v>32</v>
      </c>
      <c r="P58" s="218">
        <f>100*(1-($P57-P57)/($P57-$AA57))</f>
        <v>100</v>
      </c>
      <c r="Q58" s="218">
        <f>100*(1-($P57-Q57)/($P57-$AA57))</f>
        <v>-6.355475196284921</v>
      </c>
      <c r="R58" s="218">
        <f>100*(1-($P57-R57)/($P57-$AA57))</f>
        <v>-18.428072119912244</v>
      </c>
      <c r="S58" s="218">
        <f>100*(1-($P57-S57)/($P57-$AA57))</f>
        <v>-13.542212876852155</v>
      </c>
      <c r="T58" s="218">
        <f>100*(1-($P57-T57)/($P57-$AA57))</f>
        <v>-11.813046612079269</v>
      </c>
      <c r="U58" s="218">
        <f>100*(1-($P57-U57)/($P57-$AA57))</f>
        <v>-16.425325797021138</v>
      </c>
      <c r="V58" s="218">
        <f>100*(1-($P57-V57)/($P57-$AA57))</f>
        <v>-13.233558452308515</v>
      </c>
      <c r="W58" s="218">
        <f>100*(1-($P57-W57)/($P57-$AA57))</f>
        <v>-13.408930284435572</v>
      </c>
      <c r="X58" s="218">
        <f>100*(1-($P57-X57)/($P57-$AA57))</f>
        <v>-9.5367202310699284</v>
      </c>
      <c r="Y58" s="218">
        <f>100*(1-($P57-Y57)/($P57-$AA57))</f>
        <v>-11.970881260993615</v>
      </c>
      <c r="Z58" s="218">
        <f>100*(1-($P57-Z57)/($P57-$AA57))</f>
        <v>-10.441638884845595</v>
      </c>
      <c r="AA58" s="80"/>
    </row>
    <row r="59" spans="1:27">
      <c r="A59" s="140" t="s">
        <v>34</v>
      </c>
      <c r="B59" s="80" t="s">
        <v>8</v>
      </c>
      <c r="C59" s="80">
        <v>10</v>
      </c>
      <c r="D59" s="81">
        <f>C59/3</f>
        <v>3.3333333333333335</v>
      </c>
      <c r="E59" s="81">
        <f>D59/3</f>
        <v>1.1111111111111112</v>
      </c>
      <c r="F59" s="81">
        <f>E59/3</f>
        <v>0.37037037037037041</v>
      </c>
      <c r="G59" s="81">
        <f>F59/3</f>
        <v>0.1234567901234568</v>
      </c>
      <c r="H59" s="81">
        <f>G59/3</f>
        <v>4.1152263374485597E-2</v>
      </c>
      <c r="I59" s="81">
        <f>H59/3</f>
        <v>1.3717421124828532E-2</v>
      </c>
      <c r="J59" s="81">
        <f>I59/3</f>
        <v>4.5724737082761769E-3</v>
      </c>
      <c r="K59" s="81">
        <f>J59/3</f>
        <v>1.5241579027587256E-3</v>
      </c>
      <c r="L59" s="80" t="s">
        <v>9</v>
      </c>
      <c r="M59" s="80"/>
      <c r="O59" s="140" t="s">
        <v>34</v>
      </c>
      <c r="P59" s="80" t="s">
        <v>8</v>
      </c>
      <c r="Q59" s="80">
        <v>10</v>
      </c>
      <c r="R59" s="81">
        <f>Q59/3</f>
        <v>3.3333333333333335</v>
      </c>
      <c r="S59" s="81">
        <f t="shared" ref="S59:Y59" si="8">R59/3</f>
        <v>1.1111111111111112</v>
      </c>
      <c r="T59" s="81">
        <f t="shared" si="8"/>
        <v>0.37037037037037041</v>
      </c>
      <c r="U59" s="81">
        <f t="shared" si="8"/>
        <v>0.1234567901234568</v>
      </c>
      <c r="V59" s="81">
        <f t="shared" si="8"/>
        <v>4.1152263374485597E-2</v>
      </c>
      <c r="W59" s="81">
        <f t="shared" si="8"/>
        <v>1.3717421124828532E-2</v>
      </c>
      <c r="X59" s="81">
        <f t="shared" si="8"/>
        <v>4.5724737082761769E-3</v>
      </c>
      <c r="Y59" s="81">
        <f t="shared" si="8"/>
        <v>1.5241579027587256E-3</v>
      </c>
      <c r="Z59" s="80" t="s">
        <v>9</v>
      </c>
      <c r="AA59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9B4E-4204-3249-A6C5-10736D6A593B}">
  <dimension ref="A1:AG57"/>
  <sheetViews>
    <sheetView workbookViewId="0">
      <selection activeCell="I15" sqref="I15"/>
    </sheetView>
  </sheetViews>
  <sheetFormatPr baseColWidth="10" defaultRowHeight="16"/>
  <cols>
    <col min="2" max="2" width="20" customWidth="1"/>
    <col min="3" max="3" width="20.5" bestFit="1" customWidth="1"/>
    <col min="4" max="4" width="21.1640625" customWidth="1"/>
    <col min="5" max="5" width="20" customWidth="1"/>
    <col min="6" max="6" width="24" customWidth="1"/>
    <col min="7" max="7" width="20.5" bestFit="1" customWidth="1"/>
    <col min="9" max="9" width="19.1640625" bestFit="1" customWidth="1"/>
    <col min="11" max="11" width="19.1640625" bestFit="1" customWidth="1"/>
    <col min="13" max="13" width="19.1640625" bestFit="1" customWidth="1"/>
    <col min="15" max="15" width="20.33203125" bestFit="1" customWidth="1"/>
    <col min="16" max="17" width="16.83203125" bestFit="1" customWidth="1"/>
    <col min="19" max="19" width="15.6640625" bestFit="1" customWidth="1"/>
    <col min="20" max="20" width="12.6640625" customWidth="1"/>
  </cols>
  <sheetData>
    <row r="1" spans="1:33" ht="21">
      <c r="A1" s="176" t="s">
        <v>50</v>
      </c>
    </row>
    <row r="2" spans="1:33" ht="21">
      <c r="A2" s="176"/>
    </row>
    <row r="4" spans="1:33" ht="24">
      <c r="A4" s="172" t="s">
        <v>49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O4" s="174" t="s">
        <v>36</v>
      </c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F4" s="202" t="s">
        <v>10</v>
      </c>
      <c r="AG4" s="202" t="s">
        <v>24</v>
      </c>
    </row>
    <row r="5" spans="1:33" ht="17" thickBot="1"/>
    <row r="6" spans="1:33">
      <c r="O6" s="232"/>
      <c r="P6" s="229" t="s">
        <v>43</v>
      </c>
      <c r="Q6" s="239"/>
      <c r="R6" s="230"/>
      <c r="S6" s="229" t="s">
        <v>46</v>
      </c>
      <c r="T6" s="239"/>
      <c r="U6" s="230"/>
    </row>
    <row r="7" spans="1:33">
      <c r="A7" s="227" t="s">
        <v>64</v>
      </c>
      <c r="O7" s="237" t="s">
        <v>47</v>
      </c>
      <c r="P7" s="240" t="s">
        <v>44</v>
      </c>
      <c r="Q7" s="213" t="s">
        <v>45</v>
      </c>
      <c r="R7" s="241" t="s">
        <v>48</v>
      </c>
      <c r="S7" s="248" t="s">
        <v>44</v>
      </c>
      <c r="T7" s="233" t="s">
        <v>45</v>
      </c>
      <c r="U7" s="241" t="s">
        <v>48</v>
      </c>
    </row>
    <row r="8" spans="1:33">
      <c r="B8" t="s">
        <v>30</v>
      </c>
      <c r="D8" t="s">
        <v>51</v>
      </c>
      <c r="F8" t="s">
        <v>39</v>
      </c>
      <c r="H8" t="s">
        <v>40</v>
      </c>
      <c r="J8" t="s">
        <v>41</v>
      </c>
      <c r="L8" t="s">
        <v>42</v>
      </c>
      <c r="O8" s="238" t="s">
        <v>37</v>
      </c>
      <c r="P8" s="242">
        <v>60.981363218770205</v>
      </c>
      <c r="Q8" s="236">
        <v>71.806018559419158</v>
      </c>
      <c r="R8" s="243">
        <v>100</v>
      </c>
      <c r="S8" s="242">
        <v>139.09655002325448</v>
      </c>
      <c r="T8" s="236">
        <v>192.8607250404531</v>
      </c>
      <c r="U8" s="244">
        <v>100</v>
      </c>
    </row>
    <row r="9" spans="1:33" ht="19">
      <c r="A9" s="234"/>
      <c r="B9" s="249" t="s">
        <v>52</v>
      </c>
      <c r="C9" s="250" t="s">
        <v>53</v>
      </c>
      <c r="D9" s="249" t="s">
        <v>52</v>
      </c>
      <c r="E9" s="250" t="s">
        <v>53</v>
      </c>
      <c r="F9" s="249" t="s">
        <v>52</v>
      </c>
      <c r="G9" s="250" t="s">
        <v>53</v>
      </c>
      <c r="H9" s="249" t="s">
        <v>52</v>
      </c>
      <c r="I9" s="250" t="s">
        <v>53</v>
      </c>
      <c r="J9" s="249" t="s">
        <v>52</v>
      </c>
      <c r="K9" s="250" t="s">
        <v>53</v>
      </c>
      <c r="L9" s="249" t="s">
        <v>52</v>
      </c>
      <c r="M9" s="250" t="s">
        <v>53</v>
      </c>
      <c r="O9" s="238" t="s">
        <v>38</v>
      </c>
      <c r="P9" s="242">
        <v>536709907.21998882</v>
      </c>
      <c r="Q9" s="236">
        <v>536709907.21998882</v>
      </c>
      <c r="R9" s="243">
        <v>0</v>
      </c>
      <c r="S9" s="242">
        <v>4699717777.3562298</v>
      </c>
      <c r="T9" s="236">
        <v>5748290231.4648743</v>
      </c>
      <c r="U9" s="244">
        <v>0</v>
      </c>
    </row>
    <row r="10" spans="1:33">
      <c r="A10" s="202" t="s">
        <v>0</v>
      </c>
      <c r="B10" s="218">
        <v>2029</v>
      </c>
      <c r="C10" s="218">
        <v>0</v>
      </c>
      <c r="D10" s="218">
        <v>1497</v>
      </c>
      <c r="E10" s="218">
        <v>267903</v>
      </c>
      <c r="F10" s="218">
        <v>1623</v>
      </c>
      <c r="G10" s="218">
        <v>0</v>
      </c>
      <c r="H10" s="218">
        <v>1831</v>
      </c>
      <c r="I10" s="218">
        <v>0</v>
      </c>
      <c r="J10" s="218">
        <v>1771</v>
      </c>
      <c r="K10" s="218">
        <v>263454</v>
      </c>
      <c r="L10" s="218">
        <v>1708</v>
      </c>
      <c r="M10" s="218">
        <v>271700</v>
      </c>
      <c r="O10" s="238" t="s">
        <v>39</v>
      </c>
      <c r="P10" s="242">
        <v>291.82908235381956</v>
      </c>
      <c r="Q10" s="236">
        <v>514.07455135712962</v>
      </c>
      <c r="R10" s="244">
        <v>99.999937292354659</v>
      </c>
      <c r="S10" s="242">
        <v>1026.5596003504659</v>
      </c>
      <c r="T10" s="236">
        <v>1274.8302308959289</v>
      </c>
      <c r="U10" s="244">
        <v>99.999981150161915</v>
      </c>
    </row>
    <row r="11" spans="1:33">
      <c r="A11" s="202" t="s">
        <v>1</v>
      </c>
      <c r="B11" s="218">
        <v>1233</v>
      </c>
      <c r="C11" s="218">
        <v>0</v>
      </c>
      <c r="D11" s="218">
        <v>1759</v>
      </c>
      <c r="E11" s="218">
        <v>273378</v>
      </c>
      <c r="F11" s="218">
        <v>1705</v>
      </c>
      <c r="G11" s="218">
        <v>0</v>
      </c>
      <c r="H11" s="218">
        <v>710</v>
      </c>
      <c r="I11" s="218">
        <v>1317</v>
      </c>
      <c r="J11" s="218">
        <v>1745</v>
      </c>
      <c r="K11" s="218">
        <v>166714</v>
      </c>
      <c r="L11" s="218">
        <v>1691</v>
      </c>
      <c r="M11" s="218">
        <v>261527</v>
      </c>
      <c r="O11" s="238" t="s">
        <v>40</v>
      </c>
      <c r="P11" s="242">
        <v>29642.614869542223</v>
      </c>
      <c r="Q11" s="236">
        <v>8686.8728426102662</v>
      </c>
      <c r="R11" s="244">
        <v>99.996441587719005</v>
      </c>
      <c r="S11" s="242">
        <v>1204973.6970429078</v>
      </c>
      <c r="T11" s="236">
        <v>394260.95701547584</v>
      </c>
      <c r="U11" s="244">
        <v>99.984696578277976</v>
      </c>
    </row>
    <row r="12" spans="1:33">
      <c r="A12" s="202" t="s">
        <v>2</v>
      </c>
      <c r="B12" s="218">
        <v>1550</v>
      </c>
      <c r="C12" s="218">
        <v>0</v>
      </c>
      <c r="D12" s="218">
        <v>1807</v>
      </c>
      <c r="E12" s="218">
        <v>279939</v>
      </c>
      <c r="F12" s="218">
        <v>1689</v>
      </c>
      <c r="G12" s="218">
        <v>0</v>
      </c>
      <c r="H12" s="218">
        <v>1820</v>
      </c>
      <c r="I12" s="218">
        <v>3447</v>
      </c>
      <c r="J12" s="218">
        <v>1777</v>
      </c>
      <c r="K12" s="218">
        <v>198327</v>
      </c>
      <c r="L12" s="218">
        <v>1786</v>
      </c>
      <c r="M12" s="218">
        <v>189722</v>
      </c>
      <c r="O12" s="238" t="s">
        <v>41</v>
      </c>
      <c r="P12" s="242">
        <v>178977077.41818812</v>
      </c>
      <c r="Q12" s="236">
        <v>134082829.35791534</v>
      </c>
      <c r="R12" s="244">
        <v>70.83528852459024</v>
      </c>
      <c r="S12" s="242">
        <v>3363904858.784586</v>
      </c>
      <c r="T12" s="236">
        <v>3165472898.8145046</v>
      </c>
      <c r="U12" s="244">
        <v>37.506005507497711</v>
      </c>
    </row>
    <row r="13" spans="1:33" ht="17" thickBot="1">
      <c r="O13" s="238" t="s">
        <v>42</v>
      </c>
      <c r="P13" s="245">
        <v>435483861.64091647</v>
      </c>
      <c r="Q13" s="246">
        <v>542863408.47718847</v>
      </c>
      <c r="R13" s="247">
        <v>8.8569840209762436</v>
      </c>
      <c r="S13" s="245">
        <v>5683131831.3706503</v>
      </c>
      <c r="T13" s="246">
        <v>4611266091.5075626</v>
      </c>
      <c r="U13" s="247">
        <v>1.4702345396423455</v>
      </c>
    </row>
    <row r="14" spans="1:33">
      <c r="A14" s="251" t="s">
        <v>54</v>
      </c>
    </row>
    <row r="15" spans="1:33">
      <c r="B15" s="212" t="s">
        <v>30</v>
      </c>
      <c r="C15" s="212" t="s">
        <v>51</v>
      </c>
      <c r="D15" s="212" t="s">
        <v>39</v>
      </c>
      <c r="E15" s="212" t="s">
        <v>40</v>
      </c>
      <c r="F15" s="212" t="s">
        <v>41</v>
      </c>
      <c r="G15" s="212" t="s">
        <v>42</v>
      </c>
    </row>
    <row r="16" spans="1:33">
      <c r="A16" s="234"/>
      <c r="B16" s="250" t="s">
        <v>55</v>
      </c>
      <c r="C16" s="250" t="s">
        <v>55</v>
      </c>
      <c r="D16" s="250" t="s">
        <v>55</v>
      </c>
      <c r="E16" s="250" t="s">
        <v>55</v>
      </c>
      <c r="F16" s="250" t="s">
        <v>55</v>
      </c>
      <c r="G16" s="250" t="s">
        <v>55</v>
      </c>
    </row>
    <row r="17" spans="1:7">
      <c r="A17" s="202" t="s">
        <v>0</v>
      </c>
      <c r="B17" s="252">
        <f>C10/B10</f>
        <v>0</v>
      </c>
      <c r="C17" s="252">
        <f>E10/D10</f>
        <v>178.95991983967937</v>
      </c>
      <c r="D17" s="252">
        <f>G10/F10</f>
        <v>0</v>
      </c>
      <c r="E17" s="252">
        <f>I10/H10</f>
        <v>0</v>
      </c>
      <c r="F17" s="252">
        <f>K10/J10</f>
        <v>148.76002258610956</v>
      </c>
      <c r="G17" s="252">
        <f>M10/L10</f>
        <v>159.07494145199064</v>
      </c>
    </row>
    <row r="18" spans="1:7">
      <c r="A18" s="202" t="s">
        <v>1</v>
      </c>
      <c r="B18" s="252">
        <v>0</v>
      </c>
      <c r="C18" s="252">
        <f>E11/D11</f>
        <v>155.41671404206934</v>
      </c>
      <c r="D18" s="252">
        <f>G11/F11</f>
        <v>0</v>
      </c>
      <c r="E18" s="252">
        <f>I11/H11</f>
        <v>1.8549295774647887</v>
      </c>
      <c r="F18" s="252">
        <f>K11/J11</f>
        <v>95.538108882521485</v>
      </c>
      <c r="G18" s="252">
        <f>M11/L11</f>
        <v>154.6581904198699</v>
      </c>
    </row>
    <row r="19" spans="1:7">
      <c r="A19" s="202" t="s">
        <v>2</v>
      </c>
      <c r="B19" s="252">
        <v>0</v>
      </c>
      <c r="C19" s="252">
        <f>E12/D12</f>
        <v>154.91920309905922</v>
      </c>
      <c r="D19" s="252">
        <f>G12/F12</f>
        <v>0</v>
      </c>
      <c r="E19" s="252">
        <f>I12/H12</f>
        <v>1.8939560439560439</v>
      </c>
      <c r="F19" s="252">
        <f>K12/J12</f>
        <v>111.60776589758019</v>
      </c>
      <c r="G19" s="252">
        <f>M12/L12</f>
        <v>106.22732362821948</v>
      </c>
    </row>
    <row r="20" spans="1:7">
      <c r="E20" t="s">
        <v>56</v>
      </c>
    </row>
    <row r="21" spans="1:7">
      <c r="A21" s="251" t="s">
        <v>57</v>
      </c>
    </row>
    <row r="22" spans="1:7">
      <c r="B22" s="212" t="s">
        <v>30</v>
      </c>
      <c r="C22" s="212" t="s">
        <v>51</v>
      </c>
      <c r="D22" s="212" t="s">
        <v>39</v>
      </c>
      <c r="E22" s="212" t="s">
        <v>40</v>
      </c>
      <c r="F22" s="212" t="s">
        <v>41</v>
      </c>
      <c r="G22" s="212" t="s">
        <v>42</v>
      </c>
    </row>
    <row r="23" spans="1:7">
      <c r="A23" s="234"/>
      <c r="B23" s="250" t="s">
        <v>58</v>
      </c>
      <c r="C23" s="250" t="s">
        <v>58</v>
      </c>
      <c r="D23" s="250" t="s">
        <v>58</v>
      </c>
      <c r="E23" s="250" t="s">
        <v>58</v>
      </c>
      <c r="F23" s="250" t="s">
        <v>58</v>
      </c>
      <c r="G23" s="250" t="s">
        <v>58</v>
      </c>
    </row>
    <row r="24" spans="1:7">
      <c r="A24" s="202" t="s">
        <v>0</v>
      </c>
      <c r="B24" s="252">
        <v>0</v>
      </c>
      <c r="C24" s="253">
        <v>17116831</v>
      </c>
      <c r="D24" s="252">
        <v>0</v>
      </c>
      <c r="E24" s="252">
        <v>0</v>
      </c>
      <c r="F24" s="253">
        <v>2760747</v>
      </c>
      <c r="G24" s="218">
        <v>7256024</v>
      </c>
    </row>
    <row r="25" spans="1:7">
      <c r="A25" s="202" t="s">
        <v>1</v>
      </c>
      <c r="B25" s="252">
        <v>0</v>
      </c>
      <c r="C25" s="218">
        <v>11230915</v>
      </c>
      <c r="D25" s="252">
        <v>0</v>
      </c>
      <c r="E25" s="218">
        <v>11500</v>
      </c>
      <c r="F25" s="218">
        <v>1788241</v>
      </c>
      <c r="G25" s="218">
        <v>10061042</v>
      </c>
    </row>
    <row r="26" spans="1:7">
      <c r="A26" s="202" t="s">
        <v>2</v>
      </c>
      <c r="B26" s="252">
        <v>0</v>
      </c>
      <c r="C26" s="218">
        <v>11415860</v>
      </c>
      <c r="D26" s="252">
        <v>0</v>
      </c>
      <c r="E26" s="218">
        <v>21821</v>
      </c>
      <c r="F26" s="253">
        <v>2519124</v>
      </c>
      <c r="G26" s="218">
        <v>2800883</v>
      </c>
    </row>
    <row r="28" spans="1:7">
      <c r="A28" s="251" t="s">
        <v>59</v>
      </c>
    </row>
    <row r="29" spans="1:7">
      <c r="B29" s="212" t="s">
        <v>30</v>
      </c>
      <c r="C29" s="212" t="s">
        <v>51</v>
      </c>
      <c r="D29" s="212" t="s">
        <v>39</v>
      </c>
      <c r="E29" s="212" t="s">
        <v>40</v>
      </c>
      <c r="F29" s="212" t="s">
        <v>41</v>
      </c>
      <c r="G29" s="212" t="s">
        <v>42</v>
      </c>
    </row>
    <row r="30" spans="1:7">
      <c r="A30" s="234"/>
      <c r="B30" s="250" t="s">
        <v>58</v>
      </c>
      <c r="C30" s="250" t="s">
        <v>58</v>
      </c>
      <c r="D30" s="250" t="s">
        <v>58</v>
      </c>
      <c r="E30" s="250" t="s">
        <v>58</v>
      </c>
      <c r="F30" s="250" t="s">
        <v>58</v>
      </c>
      <c r="G30" s="250" t="s">
        <v>58</v>
      </c>
    </row>
    <row r="31" spans="1:7">
      <c r="A31" s="202" t="s">
        <v>0</v>
      </c>
      <c r="B31" s="252">
        <v>0</v>
      </c>
      <c r="C31" s="218">
        <v>958</v>
      </c>
      <c r="D31" s="252">
        <v>0</v>
      </c>
      <c r="E31" s="252">
        <v>0</v>
      </c>
      <c r="F31" s="218">
        <v>315</v>
      </c>
      <c r="G31" s="218">
        <v>725</v>
      </c>
    </row>
    <row r="32" spans="1:7">
      <c r="A32" s="202" t="s">
        <v>1</v>
      </c>
      <c r="B32" s="252">
        <v>0</v>
      </c>
      <c r="C32" s="218">
        <v>312</v>
      </c>
      <c r="D32" s="252">
        <v>0</v>
      </c>
      <c r="E32" s="252">
        <v>117</v>
      </c>
      <c r="F32" s="218">
        <v>1269</v>
      </c>
      <c r="G32" s="218">
        <v>787</v>
      </c>
    </row>
    <row r="33" spans="1:27">
      <c r="A33" s="202" t="s">
        <v>2</v>
      </c>
      <c r="B33" s="252">
        <v>0</v>
      </c>
      <c r="C33" s="218">
        <v>865</v>
      </c>
      <c r="D33" s="252">
        <v>0</v>
      </c>
      <c r="E33" s="218">
        <v>6</v>
      </c>
      <c r="F33" s="218">
        <v>881</v>
      </c>
      <c r="G33" s="218">
        <v>14584</v>
      </c>
    </row>
    <row r="44" spans="1:27">
      <c r="P44">
        <v>1</v>
      </c>
      <c r="Q44">
        <v>2</v>
      </c>
      <c r="R44">
        <v>3</v>
      </c>
      <c r="S44">
        <v>4</v>
      </c>
      <c r="T44">
        <v>5</v>
      </c>
      <c r="U44">
        <v>6</v>
      </c>
      <c r="V44">
        <v>7</v>
      </c>
      <c r="W44">
        <v>8</v>
      </c>
      <c r="X44">
        <v>9</v>
      </c>
      <c r="Y44">
        <v>10</v>
      </c>
      <c r="Z44">
        <v>11</v>
      </c>
      <c r="AA44">
        <v>12</v>
      </c>
    </row>
    <row r="45" spans="1:27">
      <c r="P45" t="s">
        <v>33</v>
      </c>
    </row>
    <row r="46" spans="1:27">
      <c r="O46" s="1"/>
      <c r="P46" s="211" t="s">
        <v>9</v>
      </c>
      <c r="Q46" s="211">
        <v>10</v>
      </c>
      <c r="R46" s="211">
        <f>Q46/3</f>
        <v>3.3333333333333335</v>
      </c>
      <c r="S46" s="211">
        <f>R46/3</f>
        <v>1.1111111111111112</v>
      </c>
      <c r="T46" s="211">
        <f>S46/3</f>
        <v>0.37037037037037041</v>
      </c>
      <c r="U46" s="211">
        <f>T46/3</f>
        <v>0.1234567901234568</v>
      </c>
      <c r="V46" s="211">
        <f>U46/3</f>
        <v>4.1152263374485597E-2</v>
      </c>
      <c r="W46" s="211">
        <f>V46/3</f>
        <v>1.3717421124828532E-2</v>
      </c>
      <c r="X46" s="211">
        <f>W46/3</f>
        <v>4.5724737082761769E-3</v>
      </c>
      <c r="Y46" s="211">
        <f>X46/3</f>
        <v>1.5241579027587256E-3</v>
      </c>
      <c r="Z46" s="211" t="s">
        <v>30</v>
      </c>
      <c r="AA46" s="211" t="s">
        <v>30</v>
      </c>
    </row>
    <row r="47" spans="1:27">
      <c r="O47" s="3" t="s">
        <v>0</v>
      </c>
      <c r="P47" s="68">
        <v>703</v>
      </c>
      <c r="Q47" s="41">
        <v>664600</v>
      </c>
      <c r="R47" s="178">
        <v>835000</v>
      </c>
      <c r="S47" s="130">
        <v>734300</v>
      </c>
      <c r="T47" s="124">
        <v>768100</v>
      </c>
      <c r="U47" s="139">
        <v>799200</v>
      </c>
      <c r="V47" s="127">
        <v>805200</v>
      </c>
      <c r="W47" s="124">
        <v>767600</v>
      </c>
      <c r="X47" s="133">
        <v>720200</v>
      </c>
      <c r="Y47" s="56">
        <v>739300</v>
      </c>
      <c r="Z47" s="18">
        <v>775900</v>
      </c>
      <c r="AA47" s="41">
        <v>662500</v>
      </c>
    </row>
    <row r="48" spans="1:27">
      <c r="O48" s="3" t="s">
        <v>1</v>
      </c>
      <c r="P48" s="68">
        <v>836</v>
      </c>
      <c r="Q48" s="19">
        <v>759300</v>
      </c>
      <c r="R48" s="127">
        <v>804200</v>
      </c>
      <c r="S48" s="178">
        <v>833500</v>
      </c>
      <c r="T48" s="124">
        <v>765700</v>
      </c>
      <c r="U48" s="138">
        <v>797100</v>
      </c>
      <c r="V48" s="115">
        <v>773400</v>
      </c>
      <c r="W48" s="18">
        <v>779400</v>
      </c>
      <c r="X48" s="19">
        <v>757600</v>
      </c>
      <c r="Y48" s="149">
        <v>731100</v>
      </c>
      <c r="Z48" s="94">
        <v>725600</v>
      </c>
      <c r="AA48" s="20">
        <v>655200</v>
      </c>
    </row>
    <row r="49" spans="15:27">
      <c r="O49" s="3" t="s">
        <v>2</v>
      </c>
      <c r="P49" s="68">
        <v>1156</v>
      </c>
      <c r="Q49" s="124">
        <v>766400</v>
      </c>
      <c r="R49" s="17">
        <v>787600</v>
      </c>
      <c r="S49" s="137">
        <v>752700</v>
      </c>
      <c r="T49" s="139">
        <v>802000</v>
      </c>
      <c r="U49" s="8">
        <v>813700</v>
      </c>
      <c r="V49" s="137">
        <v>753000</v>
      </c>
      <c r="W49" s="94">
        <v>725500</v>
      </c>
      <c r="X49" s="115">
        <v>774100</v>
      </c>
      <c r="Y49" s="17">
        <v>787800</v>
      </c>
      <c r="Z49" s="18">
        <v>777100</v>
      </c>
      <c r="AA49" s="57">
        <v>687800</v>
      </c>
    </row>
    <row r="50" spans="15:27">
      <c r="O50" s="3" t="s">
        <v>3</v>
      </c>
      <c r="P50" s="68">
        <v>1120</v>
      </c>
      <c r="Q50" s="129">
        <v>845800</v>
      </c>
      <c r="R50" s="145">
        <v>953500</v>
      </c>
      <c r="S50" s="159">
        <v>920500</v>
      </c>
      <c r="T50" s="144">
        <v>855900</v>
      </c>
      <c r="U50" s="7">
        <v>913200</v>
      </c>
      <c r="V50" s="177">
        <v>900600</v>
      </c>
      <c r="W50" s="72">
        <v>964700</v>
      </c>
      <c r="X50" s="190">
        <v>874900</v>
      </c>
      <c r="Y50" s="118">
        <v>938000</v>
      </c>
      <c r="Z50" s="190">
        <v>874000</v>
      </c>
      <c r="AA50" s="120">
        <v>849400</v>
      </c>
    </row>
    <row r="51" spans="15:27">
      <c r="O51" s="3" t="s">
        <v>4</v>
      </c>
      <c r="P51" s="68">
        <v>990</v>
      </c>
      <c r="Q51" s="127">
        <v>806400</v>
      </c>
      <c r="R51" s="148">
        <v>878800</v>
      </c>
      <c r="S51" s="95">
        <v>869000</v>
      </c>
      <c r="T51" s="136">
        <v>829000</v>
      </c>
      <c r="U51" s="139">
        <v>798000</v>
      </c>
      <c r="V51" s="8">
        <v>815200</v>
      </c>
      <c r="W51" s="124">
        <v>766000</v>
      </c>
      <c r="X51" s="120">
        <v>849000</v>
      </c>
      <c r="Y51" s="115">
        <v>774400</v>
      </c>
      <c r="Z51" s="134">
        <v>810400</v>
      </c>
      <c r="AA51" s="107">
        <v>702100</v>
      </c>
    </row>
    <row r="52" spans="15:27">
      <c r="O52" s="3" t="s">
        <v>5</v>
      </c>
      <c r="P52" s="68">
        <v>826</v>
      </c>
      <c r="Q52" s="179">
        <v>864800</v>
      </c>
      <c r="R52" s="148">
        <v>882200</v>
      </c>
      <c r="S52" s="134">
        <v>809400</v>
      </c>
      <c r="T52" s="129">
        <v>842400</v>
      </c>
      <c r="U52" s="113">
        <v>781400</v>
      </c>
      <c r="V52" s="141">
        <v>859000</v>
      </c>
      <c r="W52" s="124">
        <v>767200</v>
      </c>
      <c r="X52" s="19">
        <v>757200</v>
      </c>
      <c r="Y52" s="124">
        <v>769800</v>
      </c>
      <c r="Z52" s="104">
        <v>744900</v>
      </c>
      <c r="AA52" s="4">
        <v>707700</v>
      </c>
    </row>
    <row r="53" spans="15:27">
      <c r="O53" s="3" t="s">
        <v>6</v>
      </c>
      <c r="P53" s="68">
        <v>800</v>
      </c>
      <c r="Q53" s="136">
        <v>826400</v>
      </c>
      <c r="R53" s="141">
        <v>859100</v>
      </c>
      <c r="S53" s="177">
        <v>902500</v>
      </c>
      <c r="T53" s="129">
        <v>841400</v>
      </c>
      <c r="U53" s="129">
        <v>844400</v>
      </c>
      <c r="V53" s="124">
        <v>768200</v>
      </c>
      <c r="W53" s="178">
        <v>833100</v>
      </c>
      <c r="X53" s="139">
        <v>802300</v>
      </c>
      <c r="Y53" s="17">
        <v>789100</v>
      </c>
      <c r="Z53" s="178">
        <v>834100</v>
      </c>
      <c r="AA53" s="56">
        <v>742300</v>
      </c>
    </row>
    <row r="54" spans="15:27">
      <c r="O54" s="3" t="s">
        <v>7</v>
      </c>
      <c r="P54" s="68">
        <v>1040</v>
      </c>
      <c r="Q54" s="104">
        <v>746400</v>
      </c>
      <c r="R54" s="94">
        <v>723000</v>
      </c>
      <c r="S54" s="94">
        <v>723300</v>
      </c>
      <c r="T54" s="124">
        <v>770000</v>
      </c>
      <c r="U54" s="225">
        <v>839700</v>
      </c>
      <c r="V54" s="18">
        <v>779000</v>
      </c>
      <c r="W54" s="57">
        <v>685100</v>
      </c>
      <c r="X54" s="64">
        <v>680200</v>
      </c>
      <c r="Y54" s="92">
        <v>673400</v>
      </c>
      <c r="Z54" s="93">
        <v>711400</v>
      </c>
      <c r="AA54" s="93">
        <v>714500</v>
      </c>
    </row>
    <row r="55" spans="15:27">
      <c r="O55" s="140" t="s">
        <v>31</v>
      </c>
      <c r="P55" s="80">
        <f>AVERAGE(P47:P50)</f>
        <v>953.75</v>
      </c>
      <c r="Q55" s="80">
        <f t="shared" ref="Q55:AA55" si="0">AVERAGE(Q47:Q50)</f>
        <v>759025</v>
      </c>
      <c r="R55" s="80">
        <f t="shared" si="0"/>
        <v>845075</v>
      </c>
      <c r="S55" s="80">
        <f t="shared" si="0"/>
        <v>810250</v>
      </c>
      <c r="T55" s="80">
        <f t="shared" si="0"/>
        <v>797925</v>
      </c>
      <c r="U55" s="80">
        <f t="shared" si="0"/>
        <v>830800</v>
      </c>
      <c r="V55" s="80">
        <f t="shared" si="0"/>
        <v>808050</v>
      </c>
      <c r="W55" s="80">
        <f t="shared" si="0"/>
        <v>809300</v>
      </c>
      <c r="X55" s="80">
        <f t="shared" si="0"/>
        <v>781700</v>
      </c>
      <c r="Y55" s="80">
        <f t="shared" si="0"/>
        <v>799050</v>
      </c>
      <c r="Z55" s="80">
        <f t="shared" si="0"/>
        <v>788150</v>
      </c>
      <c r="AA55" s="80">
        <f t="shared" si="0"/>
        <v>713725</v>
      </c>
    </row>
    <row r="56" spans="15:27">
      <c r="O56" s="140" t="s">
        <v>32</v>
      </c>
      <c r="P56" s="218">
        <f>100*(1-($P55-P55)/($P55-$AA55))</f>
        <v>100</v>
      </c>
      <c r="Q56" s="218">
        <f>100*(1-($P55-Q55)/($P55-$AA55))</f>
        <v>-6.355475196284921</v>
      </c>
      <c r="R56" s="218">
        <f>100*(1-($P55-R55)/($P55-$AA55))</f>
        <v>-18.428072119912244</v>
      </c>
      <c r="S56" s="218">
        <f>100*(1-($P55-S55)/($P55-$AA55))</f>
        <v>-13.542212876852155</v>
      </c>
      <c r="T56" s="218">
        <f>100*(1-($P55-T55)/($P55-$AA55))</f>
        <v>-11.813046612079269</v>
      </c>
      <c r="U56" s="218">
        <f>100*(1-($P55-U55)/($P55-$AA55))</f>
        <v>-16.425325797021138</v>
      </c>
      <c r="V56" s="218">
        <f>100*(1-($P55-V55)/($P55-$AA55))</f>
        <v>-13.233558452308515</v>
      </c>
      <c r="W56" s="218">
        <f>100*(1-($P55-W55)/($P55-$AA55))</f>
        <v>-13.408930284435572</v>
      </c>
      <c r="X56" s="218">
        <f>100*(1-($P55-X55)/($P55-$AA55))</f>
        <v>-9.5367202310699284</v>
      </c>
      <c r="Y56" s="218">
        <f>100*(1-($P55-Y55)/($P55-$AA55))</f>
        <v>-11.970881260993615</v>
      </c>
      <c r="Z56" s="218">
        <f>100*(1-($P55-Z55)/($P55-$AA55))</f>
        <v>-10.441638884845595</v>
      </c>
      <c r="AA56" s="80"/>
    </row>
    <row r="57" spans="15:27">
      <c r="O57" s="140" t="s">
        <v>34</v>
      </c>
      <c r="P57" s="80" t="s">
        <v>8</v>
      </c>
      <c r="Q57" s="80">
        <v>10</v>
      </c>
      <c r="R57" s="81">
        <f>Q57/3</f>
        <v>3.3333333333333335</v>
      </c>
      <c r="S57" s="81">
        <f t="shared" ref="S57:Y57" si="1">R57/3</f>
        <v>1.1111111111111112</v>
      </c>
      <c r="T57" s="81">
        <f t="shared" si="1"/>
        <v>0.37037037037037041</v>
      </c>
      <c r="U57" s="81">
        <f t="shared" si="1"/>
        <v>0.1234567901234568</v>
      </c>
      <c r="V57" s="81">
        <f t="shared" si="1"/>
        <v>4.1152263374485597E-2</v>
      </c>
      <c r="W57" s="81">
        <f t="shared" si="1"/>
        <v>1.3717421124828532E-2</v>
      </c>
      <c r="X57" s="81">
        <f t="shared" si="1"/>
        <v>4.5724737082761769E-3</v>
      </c>
      <c r="Y57" s="81">
        <f t="shared" si="1"/>
        <v>1.5241579027587256E-3</v>
      </c>
      <c r="Z57" s="80" t="s">
        <v>9</v>
      </c>
      <c r="AA57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9B373-D1DB-7F4E-B65C-D2AC2B9B7B86}">
  <dimension ref="A1:AA82"/>
  <sheetViews>
    <sheetView workbookViewId="0">
      <selection activeCell="A5" sqref="A5"/>
    </sheetView>
  </sheetViews>
  <sheetFormatPr baseColWidth="10" defaultRowHeight="16"/>
  <sheetData>
    <row r="1" spans="1:27" ht="21">
      <c r="A1" s="176" t="s">
        <v>61</v>
      </c>
      <c r="K1" s="233" t="s">
        <v>35</v>
      </c>
      <c r="L1" s="235">
        <f>AVERAGE(C8,C24,C40,C54,C68,)</f>
        <v>2.4166666666666666E-2</v>
      </c>
    </row>
    <row r="2" spans="1:27" ht="21">
      <c r="A2" s="176"/>
      <c r="K2" s="233" t="s">
        <v>26</v>
      </c>
      <c r="L2" s="235">
        <f>STDEV(C8,C24,C40,C54,C68,)</f>
        <v>1.7690863932173208E-2</v>
      </c>
    </row>
    <row r="4" spans="1:27" ht="21">
      <c r="A4" s="176" t="s">
        <v>62</v>
      </c>
    </row>
    <row r="6" spans="1:27" ht="24">
      <c r="A6" s="172" t="s">
        <v>11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O6" s="174" t="s">
        <v>12</v>
      </c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</row>
    <row r="8" spans="1:27" ht="21">
      <c r="A8" s="254">
        <v>43244</v>
      </c>
      <c r="B8" s="263" t="s">
        <v>24</v>
      </c>
      <c r="C8" s="156">
        <v>2.3E-2</v>
      </c>
    </row>
    <row r="9" spans="1:27">
      <c r="B9" s="211" t="s">
        <v>9</v>
      </c>
      <c r="C9" s="211">
        <v>10</v>
      </c>
      <c r="D9" s="211">
        <f>C9/3</f>
        <v>3.3333333333333335</v>
      </c>
      <c r="E9" s="211">
        <f t="shared" ref="E9:K9" si="0">D9/3</f>
        <v>1.1111111111111112</v>
      </c>
      <c r="F9" s="211">
        <f t="shared" si="0"/>
        <v>0.37037037037037041</v>
      </c>
      <c r="G9" s="211">
        <f t="shared" si="0"/>
        <v>0.1234567901234568</v>
      </c>
      <c r="H9" s="211">
        <f t="shared" si="0"/>
        <v>4.1152263374485597E-2</v>
      </c>
      <c r="I9" s="211">
        <f t="shared" si="0"/>
        <v>1.3717421124828532E-2</v>
      </c>
      <c r="J9" s="211">
        <f t="shared" si="0"/>
        <v>4.5724737082761769E-3</v>
      </c>
      <c r="K9" s="211">
        <f t="shared" si="0"/>
        <v>1.5241579027587256E-3</v>
      </c>
      <c r="L9" s="211" t="s">
        <v>30</v>
      </c>
      <c r="M9" s="211" t="s">
        <v>30</v>
      </c>
      <c r="P9" s="211" t="s">
        <v>9</v>
      </c>
      <c r="Q9" s="211">
        <v>10</v>
      </c>
      <c r="R9" s="211">
        <f>Q9/3</f>
        <v>3.3333333333333335</v>
      </c>
      <c r="S9" s="211">
        <f t="shared" ref="S9:Y9" si="1">R9/3</f>
        <v>1.1111111111111112</v>
      </c>
      <c r="T9" s="211">
        <f t="shared" si="1"/>
        <v>0.37037037037037041</v>
      </c>
      <c r="U9" s="211">
        <f t="shared" si="1"/>
        <v>0.1234567901234568</v>
      </c>
      <c r="V9" s="211">
        <f t="shared" si="1"/>
        <v>4.1152263374485597E-2</v>
      </c>
      <c r="W9" s="211">
        <f t="shared" si="1"/>
        <v>1.3717421124828532E-2</v>
      </c>
      <c r="X9" s="211">
        <f t="shared" si="1"/>
        <v>4.5724737082761769E-3</v>
      </c>
      <c r="Y9" s="211">
        <f t="shared" si="1"/>
        <v>1.5241579027587256E-3</v>
      </c>
      <c r="Z9" s="211" t="s">
        <v>30</v>
      </c>
      <c r="AA9" s="211" t="s">
        <v>30</v>
      </c>
    </row>
    <row r="10" spans="1:27">
      <c r="A10" s="1"/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P10" s="2">
        <v>1</v>
      </c>
      <c r="Q10" s="2">
        <v>2</v>
      </c>
      <c r="R10" s="2">
        <v>3</v>
      </c>
      <c r="S10" s="2">
        <v>4</v>
      </c>
      <c r="T10" s="2">
        <v>5</v>
      </c>
      <c r="U10" s="2">
        <v>6</v>
      </c>
      <c r="V10" s="2">
        <v>7</v>
      </c>
      <c r="W10" s="2">
        <v>8</v>
      </c>
      <c r="X10" s="2">
        <v>9</v>
      </c>
      <c r="Y10" s="2">
        <v>10</v>
      </c>
      <c r="Z10" s="2">
        <v>11</v>
      </c>
      <c r="AA10" s="2">
        <v>12</v>
      </c>
    </row>
    <row r="11" spans="1:27">
      <c r="A11" s="3" t="s">
        <v>0</v>
      </c>
      <c r="B11" s="136">
        <v>554300</v>
      </c>
      <c r="C11" s="191">
        <v>618400</v>
      </c>
      <c r="D11" s="120">
        <v>566700</v>
      </c>
      <c r="E11" s="159">
        <v>604100</v>
      </c>
      <c r="F11" s="121">
        <v>519500</v>
      </c>
      <c r="G11" s="117">
        <v>590000</v>
      </c>
      <c r="H11" s="168">
        <v>389200</v>
      </c>
      <c r="I11" s="45">
        <v>183500</v>
      </c>
      <c r="J11" s="164">
        <v>136600</v>
      </c>
      <c r="K11" s="152">
        <v>136900</v>
      </c>
      <c r="L11" s="26">
        <v>115900</v>
      </c>
      <c r="M11" s="83">
        <v>170600</v>
      </c>
      <c r="P11" s="68">
        <v>750</v>
      </c>
      <c r="Q11" s="151">
        <v>800500</v>
      </c>
      <c r="R11" s="133">
        <v>968000</v>
      </c>
      <c r="S11" s="6">
        <v>933100</v>
      </c>
      <c r="T11" s="27">
        <v>816000</v>
      </c>
      <c r="U11" s="94">
        <v>973800</v>
      </c>
      <c r="V11" s="93">
        <v>959200</v>
      </c>
      <c r="W11" s="130">
        <v>984400</v>
      </c>
      <c r="X11" s="130">
        <v>987400</v>
      </c>
      <c r="Y11" s="92">
        <v>905800</v>
      </c>
      <c r="Z11" s="39">
        <v>821900</v>
      </c>
      <c r="AA11" s="133">
        <v>964800</v>
      </c>
    </row>
    <row r="12" spans="1:27">
      <c r="A12" s="3" t="s">
        <v>1</v>
      </c>
      <c r="B12" s="148">
        <v>585100</v>
      </c>
      <c r="C12" s="159">
        <v>603800</v>
      </c>
      <c r="D12" s="144">
        <v>568700</v>
      </c>
      <c r="E12" s="134">
        <v>547300</v>
      </c>
      <c r="F12" s="38">
        <v>552000</v>
      </c>
      <c r="G12" s="178">
        <v>556400</v>
      </c>
      <c r="H12" s="98">
        <v>471600</v>
      </c>
      <c r="I12" s="187">
        <v>228200</v>
      </c>
      <c r="J12" s="32">
        <v>191500</v>
      </c>
      <c r="K12" s="53">
        <v>156200</v>
      </c>
      <c r="L12" s="143">
        <v>130900</v>
      </c>
      <c r="M12" s="76">
        <v>176300</v>
      </c>
      <c r="P12" s="68">
        <v>1143</v>
      </c>
      <c r="Q12" s="138">
        <v>1069000</v>
      </c>
      <c r="R12" s="133">
        <v>963700</v>
      </c>
      <c r="S12" s="4">
        <v>952100</v>
      </c>
      <c r="T12" s="6">
        <v>926600</v>
      </c>
      <c r="U12" s="6">
        <v>927800</v>
      </c>
      <c r="V12" s="64">
        <v>917100</v>
      </c>
      <c r="W12" s="137">
        <v>1010000</v>
      </c>
      <c r="X12" s="4">
        <v>953800</v>
      </c>
      <c r="Y12" s="40">
        <v>874300</v>
      </c>
      <c r="Z12" s="69">
        <v>849100</v>
      </c>
      <c r="AA12" s="46">
        <v>883000</v>
      </c>
    </row>
    <row r="13" spans="1:27">
      <c r="A13" s="3" t="s">
        <v>2</v>
      </c>
      <c r="B13" s="119">
        <v>592500</v>
      </c>
      <c r="C13" s="136">
        <v>554700</v>
      </c>
      <c r="D13" s="134">
        <v>545100</v>
      </c>
      <c r="E13" s="8">
        <v>549700</v>
      </c>
      <c r="F13" s="141">
        <v>573000</v>
      </c>
      <c r="G13" s="120">
        <v>566600</v>
      </c>
      <c r="H13" s="110">
        <v>427600</v>
      </c>
      <c r="I13" s="51">
        <v>214600</v>
      </c>
      <c r="J13" s="169">
        <v>181700</v>
      </c>
      <c r="K13" s="53">
        <v>154400</v>
      </c>
      <c r="L13" s="26">
        <v>115300</v>
      </c>
      <c r="M13" s="51">
        <v>212900</v>
      </c>
      <c r="P13" s="68">
        <v>1290</v>
      </c>
      <c r="Q13" s="141">
        <v>1152000</v>
      </c>
      <c r="R13" s="137">
        <v>1008000</v>
      </c>
      <c r="S13" s="98">
        <v>902800</v>
      </c>
      <c r="T13" s="92">
        <v>905000</v>
      </c>
      <c r="U13" s="64">
        <v>916300</v>
      </c>
      <c r="V13" s="131">
        <v>864800</v>
      </c>
      <c r="W13" s="65">
        <v>937600</v>
      </c>
      <c r="X13" s="57">
        <v>924800</v>
      </c>
      <c r="Y13" s="41">
        <v>894700</v>
      </c>
      <c r="Z13" s="98">
        <v>902800</v>
      </c>
      <c r="AA13" s="6">
        <v>930900</v>
      </c>
    </row>
    <row r="14" spans="1:27">
      <c r="A14" s="3" t="s">
        <v>3</v>
      </c>
      <c r="B14" s="7">
        <v>602600</v>
      </c>
      <c r="C14" s="159">
        <v>605000</v>
      </c>
      <c r="D14" s="144">
        <v>570800</v>
      </c>
      <c r="E14" s="119">
        <v>593700</v>
      </c>
      <c r="F14" s="117">
        <v>589100</v>
      </c>
      <c r="G14" s="119">
        <v>592300</v>
      </c>
      <c r="H14" s="19">
        <v>517500</v>
      </c>
      <c r="I14" s="255">
        <v>262700</v>
      </c>
      <c r="J14" s="45">
        <v>185800</v>
      </c>
      <c r="K14" s="154">
        <v>152000</v>
      </c>
      <c r="L14" s="26">
        <v>116200</v>
      </c>
      <c r="M14" s="53">
        <v>156800</v>
      </c>
      <c r="P14" s="68">
        <v>1416</v>
      </c>
      <c r="Q14" s="125">
        <v>1258000</v>
      </c>
      <c r="R14" s="225">
        <v>1122000</v>
      </c>
      <c r="S14" s="124">
        <v>1032000</v>
      </c>
      <c r="T14" s="124">
        <v>1028000</v>
      </c>
      <c r="U14" s="57">
        <v>923600</v>
      </c>
      <c r="V14" s="93">
        <v>962100</v>
      </c>
      <c r="W14" s="4">
        <v>951300</v>
      </c>
      <c r="X14" s="4">
        <v>951600</v>
      </c>
      <c r="Y14" s="94">
        <v>976400</v>
      </c>
      <c r="Z14" s="93">
        <v>958800</v>
      </c>
      <c r="AA14" s="94">
        <v>970100</v>
      </c>
    </row>
    <row r="15" spans="1:27">
      <c r="A15" s="3" t="s">
        <v>4</v>
      </c>
      <c r="B15" s="177">
        <v>596600</v>
      </c>
      <c r="C15" s="89">
        <v>610900</v>
      </c>
      <c r="D15" s="148">
        <v>583800</v>
      </c>
      <c r="E15" s="8">
        <v>548100</v>
      </c>
      <c r="F15" s="179">
        <v>574600</v>
      </c>
      <c r="G15" s="136">
        <v>554200</v>
      </c>
      <c r="H15" s="18">
        <v>528500</v>
      </c>
      <c r="I15" s="10">
        <v>265400</v>
      </c>
      <c r="J15" s="169">
        <v>181500</v>
      </c>
      <c r="K15" s="163">
        <v>163400</v>
      </c>
      <c r="L15" s="143">
        <v>130300</v>
      </c>
      <c r="M15" s="169">
        <v>182000</v>
      </c>
      <c r="P15" s="68">
        <v>1296</v>
      </c>
      <c r="Q15" s="145">
        <v>1281000</v>
      </c>
      <c r="R15" s="95">
        <v>1169000</v>
      </c>
      <c r="S15" s="115">
        <v>1042000</v>
      </c>
      <c r="T15" s="4">
        <v>953000</v>
      </c>
      <c r="U15" s="41">
        <v>895300</v>
      </c>
      <c r="V15" s="107">
        <v>941600</v>
      </c>
      <c r="W15" s="92">
        <v>910900</v>
      </c>
      <c r="X15" s="18">
        <v>1046000</v>
      </c>
      <c r="Y15" s="130">
        <v>988500</v>
      </c>
      <c r="Z15" s="19">
        <v>1016000</v>
      </c>
      <c r="AA15" s="56">
        <v>995000</v>
      </c>
    </row>
    <row r="16" spans="1:27">
      <c r="A16" s="3" t="s">
        <v>5</v>
      </c>
      <c r="B16" s="162">
        <v>376800</v>
      </c>
      <c r="C16" s="135">
        <v>431500</v>
      </c>
      <c r="D16" s="178">
        <v>557000</v>
      </c>
      <c r="E16" s="178">
        <v>559200</v>
      </c>
      <c r="F16" s="190">
        <v>582500</v>
      </c>
      <c r="G16" s="141">
        <v>571500</v>
      </c>
      <c r="H16" s="121">
        <v>521200</v>
      </c>
      <c r="I16" s="10">
        <v>265300</v>
      </c>
      <c r="J16" s="36">
        <v>174000</v>
      </c>
      <c r="K16" s="36">
        <v>172600</v>
      </c>
      <c r="L16" s="68">
        <v>109100</v>
      </c>
      <c r="M16" s="35">
        <v>194800</v>
      </c>
      <c r="P16" s="68">
        <v>1400</v>
      </c>
      <c r="Q16" s="256">
        <v>1283000</v>
      </c>
      <c r="R16" s="178">
        <v>1116000</v>
      </c>
      <c r="S16" s="124">
        <v>1033000</v>
      </c>
      <c r="T16" s="98">
        <v>903800</v>
      </c>
      <c r="U16" s="92">
        <v>909000</v>
      </c>
      <c r="V16" s="149">
        <v>980600</v>
      </c>
      <c r="W16" s="131">
        <v>864500</v>
      </c>
      <c r="X16" s="41">
        <v>894000</v>
      </c>
      <c r="Y16" s="65">
        <v>935600</v>
      </c>
      <c r="Z16" s="131">
        <v>864000</v>
      </c>
      <c r="AA16" s="149">
        <v>979700</v>
      </c>
    </row>
    <row r="17" spans="1:27">
      <c r="A17" s="3" t="s">
        <v>6</v>
      </c>
      <c r="B17" s="145">
        <v>621900</v>
      </c>
      <c r="C17" s="177">
        <v>594700</v>
      </c>
      <c r="D17" s="118">
        <v>615200</v>
      </c>
      <c r="E17" s="177">
        <v>596300</v>
      </c>
      <c r="F17" s="38">
        <v>550700</v>
      </c>
      <c r="G17" s="95">
        <v>576800</v>
      </c>
      <c r="H17" s="17">
        <v>533400</v>
      </c>
      <c r="I17" s="52">
        <v>244000</v>
      </c>
      <c r="J17" s="75">
        <v>188000</v>
      </c>
      <c r="K17" s="154">
        <v>153300</v>
      </c>
      <c r="L17" s="147">
        <v>122800</v>
      </c>
      <c r="M17" s="170">
        <v>144800</v>
      </c>
      <c r="P17" s="68">
        <v>1280</v>
      </c>
      <c r="Q17" s="72">
        <v>1296000</v>
      </c>
      <c r="R17" s="125">
        <v>1253000</v>
      </c>
      <c r="S17" s="95">
        <v>1168000</v>
      </c>
      <c r="T17" s="130">
        <v>984200</v>
      </c>
      <c r="U17" s="41">
        <v>894300</v>
      </c>
      <c r="V17" s="46">
        <v>885900</v>
      </c>
      <c r="W17" s="99">
        <v>834300</v>
      </c>
      <c r="X17" s="94">
        <v>972000</v>
      </c>
      <c r="Y17" s="41">
        <v>894500</v>
      </c>
      <c r="Z17" s="94">
        <v>972800</v>
      </c>
      <c r="AA17" s="144">
        <v>1149000</v>
      </c>
    </row>
    <row r="18" spans="1:27">
      <c r="A18" s="3" t="s">
        <v>7</v>
      </c>
      <c r="B18" s="72">
        <v>629200</v>
      </c>
      <c r="C18" s="256">
        <v>623500</v>
      </c>
      <c r="D18" s="118">
        <v>617000</v>
      </c>
      <c r="E18" s="256">
        <v>624400</v>
      </c>
      <c r="F18" s="178">
        <v>557300</v>
      </c>
      <c r="G18" s="38">
        <v>552600</v>
      </c>
      <c r="H18" s="119">
        <v>593400</v>
      </c>
      <c r="I18" s="112">
        <v>282000</v>
      </c>
      <c r="J18" s="169">
        <v>182000</v>
      </c>
      <c r="K18" s="155">
        <v>159100</v>
      </c>
      <c r="L18" s="166">
        <v>146600</v>
      </c>
      <c r="M18" s="32">
        <v>189800</v>
      </c>
      <c r="P18" s="68">
        <v>990</v>
      </c>
      <c r="Q18" s="177">
        <v>1215000</v>
      </c>
      <c r="R18" s="93">
        <v>960700</v>
      </c>
      <c r="S18" s="124">
        <v>1034000</v>
      </c>
      <c r="T18" s="19">
        <v>1020000</v>
      </c>
      <c r="U18" s="56">
        <v>996600</v>
      </c>
      <c r="V18" s="133">
        <v>968500</v>
      </c>
      <c r="W18" s="124">
        <v>1032000</v>
      </c>
      <c r="X18" s="94">
        <v>975200</v>
      </c>
      <c r="Y18" s="92">
        <v>907900</v>
      </c>
      <c r="Z18" s="41">
        <v>892100</v>
      </c>
      <c r="AA18" s="94">
        <v>971900</v>
      </c>
    </row>
    <row r="19" spans="1:27">
      <c r="A19" t="s">
        <v>31</v>
      </c>
      <c r="B19" s="77">
        <f>AVERAGE(B11:B18)</f>
        <v>569875</v>
      </c>
      <c r="C19" s="77">
        <f t="shared" ref="C19:M19" si="2">AVERAGE(C11:C18)</f>
        <v>580312.5</v>
      </c>
      <c r="D19" s="77">
        <f t="shared" si="2"/>
        <v>578037.5</v>
      </c>
      <c r="E19" s="77">
        <f t="shared" si="2"/>
        <v>577850</v>
      </c>
      <c r="F19" s="77">
        <f t="shared" si="2"/>
        <v>562337.5</v>
      </c>
      <c r="G19" s="77">
        <f t="shared" si="2"/>
        <v>570050</v>
      </c>
      <c r="H19" s="77">
        <f t="shared" si="2"/>
        <v>497800</v>
      </c>
      <c r="I19" s="77">
        <f t="shared" si="2"/>
        <v>243212.5</v>
      </c>
      <c r="J19" s="77">
        <f t="shared" si="2"/>
        <v>177637.5</v>
      </c>
      <c r="K19" s="77">
        <f t="shared" si="2"/>
        <v>155987.5</v>
      </c>
      <c r="L19" s="77">
        <f t="shared" si="2"/>
        <v>123387.5</v>
      </c>
      <c r="M19" s="77">
        <f t="shared" si="2"/>
        <v>178500</v>
      </c>
      <c r="O19" t="s">
        <v>31</v>
      </c>
      <c r="P19" s="77">
        <f>AVERAGE(P11:P18)</f>
        <v>1195.625</v>
      </c>
      <c r="Q19" s="77">
        <f t="shared" ref="Q19:AA19" si="3">AVERAGE(Q11:Q18)</f>
        <v>1169312.5</v>
      </c>
      <c r="R19" s="77">
        <f t="shared" si="3"/>
        <v>1070050</v>
      </c>
      <c r="S19" s="77">
        <f t="shared" si="3"/>
        <v>1012125</v>
      </c>
      <c r="T19" s="77">
        <f t="shared" si="3"/>
        <v>942075</v>
      </c>
      <c r="U19" s="77">
        <f t="shared" si="3"/>
        <v>929587.5</v>
      </c>
      <c r="V19" s="77">
        <f t="shared" si="3"/>
        <v>934975</v>
      </c>
      <c r="W19" s="77">
        <f t="shared" si="3"/>
        <v>940625</v>
      </c>
      <c r="X19" s="77">
        <f t="shared" si="3"/>
        <v>963100</v>
      </c>
      <c r="Y19" s="77">
        <f t="shared" si="3"/>
        <v>922212.5</v>
      </c>
      <c r="Z19" s="77">
        <f t="shared" si="3"/>
        <v>909687.5</v>
      </c>
      <c r="AA19" s="77">
        <f t="shared" si="3"/>
        <v>980550</v>
      </c>
    </row>
    <row r="20" spans="1:27">
      <c r="A20" s="140" t="s">
        <v>31</v>
      </c>
      <c r="B20" s="195">
        <f>100*(1-($B19-B19)/($B19-$M19))</f>
        <v>100</v>
      </c>
      <c r="C20" s="195">
        <f>100*(1-($B19-C19)/($B19-$M19))</f>
        <v>102.66687959118492</v>
      </c>
      <c r="D20" s="195">
        <f>100*(1-($B19-D19)/($B19-$M19))</f>
        <v>102.08559565633983</v>
      </c>
      <c r="E20" s="195">
        <f>100*(1-($B19-E19)/($B19-$M19))</f>
        <v>102.03768763973171</v>
      </c>
      <c r="F20" s="195">
        <f>100*(1-($B19-F19)/($B19-$M19))</f>
        <v>98.074097732353877</v>
      </c>
      <c r="G20" s="195">
        <f>100*(1-($B19-G19)/($B19-$M19))</f>
        <v>100.04471414883425</v>
      </c>
      <c r="H20" s="195">
        <f>100*(1-($B19-H19)/($B19-$M19))</f>
        <v>81.584158415841586</v>
      </c>
      <c r="I20" s="195">
        <f>100*(1-($B19-I19)/($B19-$M19))</f>
        <v>16.534653465346537</v>
      </c>
      <c r="J20" s="195">
        <f>100*(1-($B19-J19)/($B19-$M19))</f>
        <v>-0.22037687639731018</v>
      </c>
      <c r="K20" s="195">
        <f>100*(1-($B19-K19)/($B19-$M19))</f>
        <v>-5.7521558607473544</v>
      </c>
      <c r="L20" s="195">
        <f>100*(1-($B19-L19)/($B19-$M19))</f>
        <v>-14.081763015011184</v>
      </c>
      <c r="M20" s="80"/>
      <c r="O20" s="140" t="s">
        <v>31</v>
      </c>
      <c r="P20" s="195">
        <f>100*(1-($P19-P19)/($P19-$AA19))</f>
        <v>100</v>
      </c>
      <c r="Q20" s="195">
        <f>100*(1-($P19-Q19)/($P19-$AA19))</f>
        <v>-19.27417743960147</v>
      </c>
      <c r="R20" s="195">
        <f>100*(1-($P19-R19)/($P19-$AA19))</f>
        <v>-9.1386736287362815</v>
      </c>
      <c r="S20" s="195">
        <f>100*(1-($P19-S19)/($P19-$AA19))</f>
        <v>-3.2240627913670217</v>
      </c>
      <c r="T20" s="195">
        <f>100*(1-($P19-T19)/($P19-$AA19))</f>
        <v>3.9286085795042225</v>
      </c>
      <c r="U20" s="195">
        <f>100*(1-($P19-U19)/($P19-$AA19))</f>
        <v>5.2036832939047262</v>
      </c>
      <c r="V20" s="195">
        <f>100*(1-($P19-V19)/($P19-$AA19))</f>
        <v>4.6535759846888958</v>
      </c>
      <c r="W20" s="195">
        <f>100*(1-($P19-W19)/($P19-$AA19))</f>
        <v>4.0766653030982809</v>
      </c>
      <c r="X20" s="195">
        <f>100*(1-($P19-X19)/($P19-$AA19))</f>
        <v>1.7817860873904801</v>
      </c>
      <c r="Y20" s="195">
        <f>100*(1-($P19-Y19)/($P19-$AA19))</f>
        <v>5.9567304225296436</v>
      </c>
      <c r="Z20" s="195">
        <f>100*(1-($P19-Z19)/($P19-$AA19))</f>
        <v>7.2356341901265271</v>
      </c>
      <c r="AA20" s="80"/>
    </row>
    <row r="21" spans="1:27">
      <c r="A21" s="140" t="s">
        <v>32</v>
      </c>
      <c r="B21" s="80" t="s">
        <v>8</v>
      </c>
      <c r="C21" s="80">
        <v>10</v>
      </c>
      <c r="D21" s="81">
        <f>C21/3</f>
        <v>3.3333333333333335</v>
      </c>
      <c r="E21" s="81">
        <f t="shared" ref="E21:K21" si="4">D21/3</f>
        <v>1.1111111111111112</v>
      </c>
      <c r="F21" s="81">
        <f t="shared" si="4"/>
        <v>0.37037037037037041</v>
      </c>
      <c r="G21" s="81">
        <f t="shared" si="4"/>
        <v>0.1234567901234568</v>
      </c>
      <c r="H21" s="81">
        <f t="shared" si="4"/>
        <v>4.1152263374485597E-2</v>
      </c>
      <c r="I21" s="81">
        <f t="shared" si="4"/>
        <v>1.3717421124828532E-2</v>
      </c>
      <c r="J21" s="81">
        <f t="shared" si="4"/>
        <v>4.5724737082761769E-3</v>
      </c>
      <c r="K21" s="81">
        <f t="shared" si="4"/>
        <v>1.5241579027587256E-3</v>
      </c>
      <c r="L21" s="80" t="s">
        <v>9</v>
      </c>
      <c r="M21" s="80"/>
      <c r="O21" s="140" t="s">
        <v>32</v>
      </c>
      <c r="P21" s="80" t="s">
        <v>8</v>
      </c>
      <c r="Q21" s="80">
        <v>10</v>
      </c>
      <c r="R21" s="81">
        <f>Q21/3</f>
        <v>3.3333333333333335</v>
      </c>
      <c r="S21" s="81">
        <f t="shared" ref="S21:Y21" si="5">R21/3</f>
        <v>1.1111111111111112</v>
      </c>
      <c r="T21" s="81">
        <f t="shared" si="5"/>
        <v>0.37037037037037041</v>
      </c>
      <c r="U21" s="81">
        <f t="shared" si="5"/>
        <v>0.1234567901234568</v>
      </c>
      <c r="V21" s="81">
        <f t="shared" si="5"/>
        <v>4.1152263374485597E-2</v>
      </c>
      <c r="W21" s="81">
        <f t="shared" si="5"/>
        <v>1.3717421124828532E-2</v>
      </c>
      <c r="X21" s="81">
        <f t="shared" si="5"/>
        <v>4.5724737082761769E-3</v>
      </c>
      <c r="Y21" s="81">
        <f t="shared" si="5"/>
        <v>1.5241579027587256E-3</v>
      </c>
      <c r="Z21" s="80" t="s">
        <v>9</v>
      </c>
      <c r="AA21" s="80"/>
    </row>
    <row r="24" spans="1:27" ht="21">
      <c r="A24" s="254">
        <v>43251</v>
      </c>
      <c r="B24" s="263" t="s">
        <v>24</v>
      </c>
      <c r="C24" s="156">
        <v>1.0999999999999999E-2</v>
      </c>
    </row>
    <row r="25" spans="1:27">
      <c r="B25" s="211" t="s">
        <v>9</v>
      </c>
      <c r="C25" s="211">
        <v>10</v>
      </c>
      <c r="D25" s="211">
        <f>C25/3</f>
        <v>3.3333333333333335</v>
      </c>
      <c r="E25" s="211">
        <f t="shared" ref="E25:K25" si="6">D25/3</f>
        <v>1.1111111111111112</v>
      </c>
      <c r="F25" s="211">
        <f t="shared" si="6"/>
        <v>0.37037037037037041</v>
      </c>
      <c r="G25" s="211">
        <f t="shared" si="6"/>
        <v>0.1234567901234568</v>
      </c>
      <c r="H25" s="211">
        <f t="shared" si="6"/>
        <v>4.1152263374485597E-2</v>
      </c>
      <c r="I25" s="211">
        <f t="shared" si="6"/>
        <v>1.3717421124828532E-2</v>
      </c>
      <c r="J25" s="211">
        <f t="shared" si="6"/>
        <v>4.5724737082761769E-3</v>
      </c>
      <c r="K25" s="211">
        <f t="shared" si="6"/>
        <v>1.5241579027587256E-3</v>
      </c>
      <c r="L25" s="211" t="s">
        <v>30</v>
      </c>
      <c r="M25" s="211" t="s">
        <v>30</v>
      </c>
      <c r="P25" s="211" t="s">
        <v>9</v>
      </c>
      <c r="Q25" s="211">
        <v>10</v>
      </c>
      <c r="R25" s="211">
        <f>Q25/3</f>
        <v>3.3333333333333335</v>
      </c>
      <c r="S25" s="211">
        <f t="shared" ref="S25:Y25" si="7">R25/3</f>
        <v>1.1111111111111112</v>
      </c>
      <c r="T25" s="211">
        <f t="shared" si="7"/>
        <v>0.37037037037037041</v>
      </c>
      <c r="U25" s="211">
        <f t="shared" si="7"/>
        <v>0.1234567901234568</v>
      </c>
      <c r="V25" s="211">
        <f t="shared" si="7"/>
        <v>4.1152263374485597E-2</v>
      </c>
      <c r="W25" s="211">
        <f t="shared" si="7"/>
        <v>1.3717421124828532E-2</v>
      </c>
      <c r="X25" s="211">
        <f t="shared" si="7"/>
        <v>4.5724737082761769E-3</v>
      </c>
      <c r="Y25" s="211">
        <f t="shared" si="7"/>
        <v>1.5241579027587256E-3</v>
      </c>
      <c r="Z25" s="211" t="s">
        <v>30</v>
      </c>
      <c r="AA25" s="211" t="s">
        <v>30</v>
      </c>
    </row>
    <row r="26" spans="1:27">
      <c r="A26" s="1"/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P26" s="2">
        <v>1</v>
      </c>
      <c r="Q26" s="2">
        <v>2</v>
      </c>
      <c r="R26" s="2">
        <v>3</v>
      </c>
      <c r="S26" s="2">
        <v>4</v>
      </c>
      <c r="T26" s="2">
        <v>5</v>
      </c>
      <c r="U26" s="2">
        <v>6</v>
      </c>
      <c r="V26" s="2">
        <v>7</v>
      </c>
      <c r="W26" s="2">
        <v>8</v>
      </c>
      <c r="X26" s="2">
        <v>9</v>
      </c>
      <c r="Y26" s="2">
        <v>10</v>
      </c>
      <c r="Z26" s="2">
        <v>11</v>
      </c>
      <c r="AA26" s="2">
        <v>12</v>
      </c>
    </row>
    <row r="27" spans="1:27">
      <c r="A27" s="3" t="s">
        <v>0</v>
      </c>
      <c r="B27" s="160">
        <v>690900</v>
      </c>
      <c r="C27" s="59">
        <v>602300</v>
      </c>
      <c r="D27" s="158">
        <v>627900</v>
      </c>
      <c r="E27" s="162">
        <v>724900</v>
      </c>
      <c r="F27" s="58">
        <v>697100</v>
      </c>
      <c r="G27" s="153">
        <v>798500</v>
      </c>
      <c r="H27" s="22">
        <v>431900</v>
      </c>
      <c r="I27" s="101">
        <v>392400</v>
      </c>
      <c r="J27" s="51">
        <v>286100</v>
      </c>
      <c r="K27" s="257">
        <v>249800</v>
      </c>
      <c r="L27" s="45">
        <v>201500</v>
      </c>
      <c r="M27" s="82">
        <v>267300</v>
      </c>
      <c r="P27" s="68">
        <v>556</v>
      </c>
      <c r="Q27" s="22">
        <v>371000</v>
      </c>
      <c r="R27" s="45">
        <v>176300</v>
      </c>
      <c r="S27" s="53">
        <v>111800</v>
      </c>
      <c r="T27" s="44">
        <v>202500</v>
      </c>
      <c r="U27" s="36">
        <v>146000</v>
      </c>
      <c r="V27" s="163">
        <v>126400</v>
      </c>
      <c r="W27" s="67">
        <v>223200</v>
      </c>
      <c r="X27" s="154">
        <v>104400</v>
      </c>
      <c r="Y27" s="51">
        <v>242400</v>
      </c>
      <c r="Z27" s="169">
        <v>166500</v>
      </c>
      <c r="AA27" s="86">
        <v>443700</v>
      </c>
    </row>
    <row r="28" spans="1:27">
      <c r="A28" s="3" t="s">
        <v>1</v>
      </c>
      <c r="B28" s="192">
        <v>352900</v>
      </c>
      <c r="C28" s="27">
        <v>883800</v>
      </c>
      <c r="D28" s="46">
        <v>958500</v>
      </c>
      <c r="E28" s="88">
        <v>766300</v>
      </c>
      <c r="F28" s="97">
        <v>836500</v>
      </c>
      <c r="G28" s="131">
        <v>932100</v>
      </c>
      <c r="H28" s="114">
        <v>474000</v>
      </c>
      <c r="I28" s="29">
        <v>506400</v>
      </c>
      <c r="J28" s="258">
        <v>340300</v>
      </c>
      <c r="K28" s="259">
        <v>290600</v>
      </c>
      <c r="L28" s="82">
        <v>270700</v>
      </c>
      <c r="M28" s="186">
        <v>243900</v>
      </c>
      <c r="P28" s="68">
        <v>940</v>
      </c>
      <c r="Q28" s="104">
        <v>933500</v>
      </c>
      <c r="R28" s="6">
        <v>868200</v>
      </c>
      <c r="S28" s="108">
        <v>699800</v>
      </c>
      <c r="T28" s="126">
        <v>575400</v>
      </c>
      <c r="U28" s="161">
        <v>645100</v>
      </c>
      <c r="V28" s="162">
        <v>623300</v>
      </c>
      <c r="W28" s="133">
        <v>895800</v>
      </c>
      <c r="X28" s="153">
        <v>687900</v>
      </c>
      <c r="Y28" s="126">
        <v>573000</v>
      </c>
      <c r="Z28" s="18">
        <v>973600</v>
      </c>
      <c r="AA28" s="20">
        <v>820900</v>
      </c>
    </row>
    <row r="29" spans="1:27">
      <c r="A29" s="3" t="s">
        <v>2</v>
      </c>
      <c r="B29" s="88">
        <v>760200</v>
      </c>
      <c r="C29" s="55">
        <v>925700</v>
      </c>
      <c r="D29" s="46">
        <v>957100</v>
      </c>
      <c r="E29" s="102">
        <v>778300</v>
      </c>
      <c r="F29" s="135">
        <v>870200</v>
      </c>
      <c r="G29" s="121">
        <v>1108000</v>
      </c>
      <c r="H29" s="74">
        <v>532900</v>
      </c>
      <c r="I29" s="106">
        <v>586700</v>
      </c>
      <c r="J29" s="66">
        <v>380700</v>
      </c>
      <c r="K29" s="11">
        <v>318500</v>
      </c>
      <c r="L29" s="193">
        <v>272000</v>
      </c>
      <c r="M29" s="257">
        <v>253000</v>
      </c>
      <c r="P29" s="68">
        <v>1090</v>
      </c>
      <c r="Q29" s="139">
        <v>1002000</v>
      </c>
      <c r="R29" s="118">
        <v>1177000</v>
      </c>
      <c r="S29" s="141">
        <v>1074000</v>
      </c>
      <c r="T29" s="8">
        <v>1021000</v>
      </c>
      <c r="U29" s="127">
        <v>1004000</v>
      </c>
      <c r="V29" s="121">
        <v>950100</v>
      </c>
      <c r="W29" s="134">
        <v>1012000</v>
      </c>
      <c r="X29" s="260">
        <v>1157000</v>
      </c>
      <c r="Y29" s="113">
        <v>982000</v>
      </c>
      <c r="Z29" s="225">
        <v>1047000</v>
      </c>
      <c r="AA29" s="56">
        <v>926700</v>
      </c>
    </row>
    <row r="30" spans="1:27">
      <c r="A30" s="3" t="s">
        <v>3</v>
      </c>
      <c r="B30" s="31">
        <v>402500</v>
      </c>
      <c r="C30" s="65">
        <v>1010000</v>
      </c>
      <c r="D30" s="41">
        <v>966900</v>
      </c>
      <c r="E30" s="71">
        <v>826400</v>
      </c>
      <c r="F30" s="64">
        <v>991900</v>
      </c>
      <c r="G30" s="139">
        <v>1160000</v>
      </c>
      <c r="H30" s="21">
        <v>571300</v>
      </c>
      <c r="I30" s="42">
        <v>812100</v>
      </c>
      <c r="J30" s="66">
        <v>378700</v>
      </c>
      <c r="K30" s="187">
        <v>326900</v>
      </c>
      <c r="L30" s="193">
        <v>279600</v>
      </c>
      <c r="M30" s="67">
        <v>261900</v>
      </c>
      <c r="P30" s="68">
        <v>1103</v>
      </c>
      <c r="Q30" s="113">
        <v>981400</v>
      </c>
      <c r="R30" s="179">
        <v>1082000</v>
      </c>
      <c r="S30" s="141">
        <v>1077000</v>
      </c>
      <c r="T30" s="38">
        <v>1024000</v>
      </c>
      <c r="U30" s="148">
        <v>1098000</v>
      </c>
      <c r="V30" s="124">
        <v>960900</v>
      </c>
      <c r="W30" s="225">
        <v>1045000</v>
      </c>
      <c r="X30" s="225">
        <v>1044000</v>
      </c>
      <c r="Y30" s="121">
        <v>954800</v>
      </c>
      <c r="Z30" s="149">
        <v>911800</v>
      </c>
      <c r="AA30" s="65">
        <v>873700</v>
      </c>
    </row>
    <row r="31" spans="1:27">
      <c r="A31" s="3" t="s">
        <v>4</v>
      </c>
      <c r="B31" s="68">
        <v>1966</v>
      </c>
      <c r="C31" s="69">
        <v>921600</v>
      </c>
      <c r="D31" s="92">
        <v>980100</v>
      </c>
      <c r="E31" s="40">
        <v>942600</v>
      </c>
      <c r="F31" s="20">
        <v>954200</v>
      </c>
      <c r="G31" s="98">
        <v>976800</v>
      </c>
      <c r="H31" s="100">
        <v>710400</v>
      </c>
      <c r="I31" s="153">
        <v>803900</v>
      </c>
      <c r="J31" s="112">
        <v>461800</v>
      </c>
      <c r="K31" s="23">
        <v>443100</v>
      </c>
      <c r="L31" s="11">
        <v>316000</v>
      </c>
      <c r="M31" s="192">
        <v>354000</v>
      </c>
      <c r="P31" s="68">
        <v>1196</v>
      </c>
      <c r="Q31" s="38">
        <v>1024000</v>
      </c>
      <c r="R31" s="18">
        <v>969800</v>
      </c>
      <c r="S31" s="225">
        <v>1048000</v>
      </c>
      <c r="T31" s="138">
        <v>991700</v>
      </c>
      <c r="U31" s="138">
        <v>996200</v>
      </c>
      <c r="V31" s="99">
        <v>779800</v>
      </c>
      <c r="W31" s="124">
        <v>959300</v>
      </c>
      <c r="X31" s="56">
        <v>924000</v>
      </c>
      <c r="Y31" s="6">
        <v>867700</v>
      </c>
      <c r="Z31" s="20">
        <v>818700</v>
      </c>
      <c r="AA31" s="46">
        <v>824600</v>
      </c>
    </row>
    <row r="32" spans="1:27">
      <c r="A32" s="3" t="s">
        <v>5</v>
      </c>
      <c r="B32" s="68">
        <v>1563</v>
      </c>
      <c r="C32" s="110">
        <v>856500</v>
      </c>
      <c r="D32" s="55">
        <v>924200</v>
      </c>
      <c r="E32" s="42">
        <v>812600</v>
      </c>
      <c r="F32" s="55">
        <v>928800</v>
      </c>
      <c r="G32" s="46">
        <v>960000</v>
      </c>
      <c r="H32" s="153">
        <v>804300</v>
      </c>
      <c r="I32" s="15">
        <v>896400</v>
      </c>
      <c r="J32" s="114">
        <v>470700</v>
      </c>
      <c r="K32" s="33">
        <v>410600</v>
      </c>
      <c r="L32" s="192">
        <v>352800</v>
      </c>
      <c r="M32" s="11">
        <v>311900</v>
      </c>
      <c r="P32" s="68">
        <v>1113</v>
      </c>
      <c r="Q32" s="138">
        <v>991300</v>
      </c>
      <c r="R32" s="120">
        <v>1062000</v>
      </c>
      <c r="S32" s="127">
        <v>1010000</v>
      </c>
      <c r="T32" s="115">
        <v>966700</v>
      </c>
      <c r="U32" s="149">
        <v>913500</v>
      </c>
      <c r="V32" s="120">
        <v>1060000</v>
      </c>
      <c r="W32" s="65">
        <v>869400</v>
      </c>
      <c r="X32" s="20">
        <v>820400</v>
      </c>
      <c r="Y32" s="64">
        <v>852100</v>
      </c>
      <c r="Z32" s="98">
        <v>837500</v>
      </c>
      <c r="AA32" s="65">
        <v>875000</v>
      </c>
    </row>
    <row r="33" spans="1:27">
      <c r="A33" s="3" t="s">
        <v>6</v>
      </c>
      <c r="B33" s="68">
        <v>1646</v>
      </c>
      <c r="C33" s="39">
        <v>889900</v>
      </c>
      <c r="D33" s="133">
        <v>1044000</v>
      </c>
      <c r="E33" s="6">
        <v>1002000</v>
      </c>
      <c r="F33" s="124">
        <v>1113000</v>
      </c>
      <c r="G33" s="121">
        <v>1105000</v>
      </c>
      <c r="H33" s="21">
        <v>574300</v>
      </c>
      <c r="I33" s="126">
        <v>667700</v>
      </c>
      <c r="J33" s="258">
        <v>337000</v>
      </c>
      <c r="K33" s="34">
        <v>297500</v>
      </c>
      <c r="L33" s="67">
        <v>259300</v>
      </c>
      <c r="M33" s="82">
        <v>270700</v>
      </c>
      <c r="P33" s="68">
        <v>993</v>
      </c>
      <c r="Q33" s="134">
        <v>1015000</v>
      </c>
      <c r="R33" s="38">
        <v>1027000</v>
      </c>
      <c r="S33" s="38">
        <v>1027000</v>
      </c>
      <c r="T33" s="129">
        <v>1054000</v>
      </c>
      <c r="U33" s="144">
        <v>1067000</v>
      </c>
      <c r="V33" s="120">
        <v>1061000</v>
      </c>
      <c r="W33" s="138">
        <v>993000</v>
      </c>
      <c r="X33" s="127">
        <v>1004000</v>
      </c>
      <c r="Y33" s="129">
        <v>1053000</v>
      </c>
      <c r="Z33" s="115">
        <v>963500</v>
      </c>
      <c r="AA33" s="149">
        <v>912100</v>
      </c>
    </row>
    <row r="34" spans="1:27">
      <c r="A34" s="3" t="s">
        <v>7</v>
      </c>
      <c r="B34" s="68">
        <v>1243</v>
      </c>
      <c r="C34" s="73">
        <v>844700</v>
      </c>
      <c r="D34" s="94">
        <v>1051000</v>
      </c>
      <c r="E34" s="138">
        <v>1151000</v>
      </c>
      <c r="F34" s="124">
        <v>1117000</v>
      </c>
      <c r="G34" s="8">
        <v>1188000</v>
      </c>
      <c r="H34" s="72">
        <v>1402000</v>
      </c>
      <c r="I34" s="46">
        <v>955600</v>
      </c>
      <c r="J34" s="255">
        <v>418400</v>
      </c>
      <c r="K34" s="34">
        <v>303000</v>
      </c>
      <c r="L34" s="32">
        <v>223800</v>
      </c>
      <c r="M34" s="186">
        <v>243800</v>
      </c>
      <c r="P34" s="68">
        <v>856</v>
      </c>
      <c r="Q34" s="6">
        <v>861600</v>
      </c>
      <c r="R34" s="71">
        <v>712500</v>
      </c>
      <c r="S34" s="129">
        <v>1055000</v>
      </c>
      <c r="T34" s="179">
        <v>1078000</v>
      </c>
      <c r="U34" s="95">
        <v>1086000</v>
      </c>
      <c r="V34" s="8">
        <v>1017000</v>
      </c>
      <c r="W34" s="27">
        <v>758800</v>
      </c>
      <c r="X34" s="72">
        <v>1206000</v>
      </c>
      <c r="Y34" s="144">
        <v>1069000</v>
      </c>
      <c r="Z34" s="178">
        <v>1042000</v>
      </c>
      <c r="AA34" s="139">
        <v>1001000</v>
      </c>
    </row>
    <row r="35" spans="1:27">
      <c r="A35" t="s">
        <v>31</v>
      </c>
      <c r="B35" s="77">
        <f>AVERAGE(B27)</f>
        <v>690900</v>
      </c>
      <c r="C35" s="77">
        <f t="shared" ref="C35:M35" si="8">AVERAGE(C27:C34)</f>
        <v>866812.5</v>
      </c>
      <c r="D35" s="77">
        <f t="shared" si="8"/>
        <v>938712.5</v>
      </c>
      <c r="E35" s="77">
        <f t="shared" si="8"/>
        <v>875512.5</v>
      </c>
      <c r="F35" s="77">
        <f t="shared" si="8"/>
        <v>938587.5</v>
      </c>
      <c r="G35" s="77">
        <f t="shared" si="8"/>
        <v>1028550</v>
      </c>
      <c r="H35" s="77">
        <f t="shared" si="8"/>
        <v>687637.5</v>
      </c>
      <c r="I35" s="77">
        <f t="shared" si="8"/>
        <v>702650</v>
      </c>
      <c r="J35" s="77">
        <f t="shared" si="8"/>
        <v>384212.5</v>
      </c>
      <c r="K35" s="77">
        <f t="shared" si="8"/>
        <v>330000</v>
      </c>
      <c r="L35" s="77">
        <f t="shared" si="8"/>
        <v>271962.5</v>
      </c>
      <c r="M35" s="77">
        <f t="shared" si="8"/>
        <v>275812.5</v>
      </c>
      <c r="O35" t="s">
        <v>31</v>
      </c>
      <c r="P35" s="77">
        <f>AVERAGE(P27:P34)</f>
        <v>980.875</v>
      </c>
      <c r="Q35" s="77">
        <f t="shared" ref="Q35:AA35" si="9">AVERAGE(Q27:Q34)</f>
        <v>897475</v>
      </c>
      <c r="R35" s="77">
        <f t="shared" si="9"/>
        <v>884350</v>
      </c>
      <c r="S35" s="77">
        <f t="shared" si="9"/>
        <v>887825</v>
      </c>
      <c r="T35" s="77">
        <f t="shared" si="9"/>
        <v>864162.5</v>
      </c>
      <c r="U35" s="77">
        <f t="shared" si="9"/>
        <v>869475</v>
      </c>
      <c r="V35" s="77">
        <f t="shared" si="9"/>
        <v>822312.5</v>
      </c>
      <c r="W35" s="77">
        <f t="shared" si="9"/>
        <v>844562.5</v>
      </c>
      <c r="X35" s="77">
        <f t="shared" si="9"/>
        <v>868462.5</v>
      </c>
      <c r="Y35" s="77">
        <f t="shared" si="9"/>
        <v>824250</v>
      </c>
      <c r="Z35" s="77">
        <f t="shared" si="9"/>
        <v>845075</v>
      </c>
      <c r="AA35" s="77">
        <f t="shared" si="9"/>
        <v>834712.5</v>
      </c>
    </row>
    <row r="36" spans="1:27">
      <c r="A36" s="140" t="s">
        <v>31</v>
      </c>
      <c r="B36" s="195">
        <f>100*(1-($B35-B35)/($B35-$M35))</f>
        <v>100</v>
      </c>
      <c r="C36" s="195">
        <f>100*(1-($B35-C35)/($B35-$M35))</f>
        <v>142.37961875508176</v>
      </c>
      <c r="D36" s="195">
        <f>100*(1-($B35-D35)/($B35-$M35))</f>
        <v>159.70126780498086</v>
      </c>
      <c r="E36" s="195">
        <f>100*(1-($B35-E35)/($B35-$M35))</f>
        <v>144.47556238142562</v>
      </c>
      <c r="F36" s="195">
        <f>100*(1-($B35-F35)/($B35-$M35))</f>
        <v>159.67115367241846</v>
      </c>
      <c r="G36" s="195">
        <f>100*(1-($B35-G35)/($B35-$M35))</f>
        <v>181.34429487758607</v>
      </c>
      <c r="H36" s="195">
        <f>100*(1-($B35-H35)/($B35-$M35))</f>
        <v>99.214021140121062</v>
      </c>
      <c r="I36" s="195">
        <f>100*(1-($B35-I35)/($B35-$M35))</f>
        <v>102.83072846086669</v>
      </c>
      <c r="J36" s="195">
        <f>100*(1-($B35-J35)/($B35-$M35))</f>
        <v>26.114975758123283</v>
      </c>
      <c r="K36" s="195">
        <f>100*(1-($B35-K35)/($B35-$M35))</f>
        <v>13.054476465805397</v>
      </c>
      <c r="L36" s="195">
        <f>100*(1-($B35-L35)/($B35-$M35))</f>
        <v>-0.92751528292227547</v>
      </c>
      <c r="M36" s="80"/>
      <c r="O36" s="140" t="s">
        <v>31</v>
      </c>
      <c r="P36" s="195">
        <f>100*(1-($P35-P35)/($P35-$AA35))</f>
        <v>100</v>
      </c>
      <c r="Q36" s="195">
        <f>100*(1-($P35-Q35)/($P35-$AA35))</f>
        <v>-7.5279020392203577</v>
      </c>
      <c r="R36" s="195">
        <f>100*(1-($P35-R35)/($P35-$AA35))</f>
        <v>-5.9536544508552058</v>
      </c>
      <c r="S36" s="195">
        <f>100*(1-($P35-S35)/($P35-$AA35))</f>
        <v>-6.3704552409175941</v>
      </c>
      <c r="T36" s="195">
        <f>100*(1-($P35-T35)/($P35-$AA35))</f>
        <v>-3.5323117316078845</v>
      </c>
      <c r="U36" s="195">
        <f>100*(1-($P35-U35)/($P35-$AA35))</f>
        <v>-4.1695071840413878</v>
      </c>
      <c r="V36" s="195">
        <f>100*(1-($P35-V35)/($P35-$AA35))</f>
        <v>1.4872891501506835</v>
      </c>
      <c r="W36" s="195">
        <f>100*(1-($P35-W35)/($P35-$AA35))</f>
        <v>-1.1814353329826055</v>
      </c>
      <c r="X36" s="195">
        <f>100*(1-($P35-X35)/($P35-$AA35))</f>
        <v>-4.0480652272246509</v>
      </c>
      <c r="Y36" s="195">
        <f>100*(1-($P35-Y35)/($P35-$AA35))</f>
        <v>1.2549002204396364</v>
      </c>
      <c r="Z36" s="195">
        <f>100*(1-($P35-Z35)/($P35-$AA35))</f>
        <v>-1.2429059530997266</v>
      </c>
      <c r="AA36" s="80"/>
    </row>
    <row r="37" spans="1:27">
      <c r="A37" s="140" t="s">
        <v>32</v>
      </c>
      <c r="B37" s="80" t="s">
        <v>8</v>
      </c>
      <c r="C37" s="80">
        <v>10</v>
      </c>
      <c r="D37" s="81">
        <f>C37/3</f>
        <v>3.3333333333333335</v>
      </c>
      <c r="E37" s="81">
        <f t="shared" ref="E37:K37" si="10">D37/3</f>
        <v>1.1111111111111112</v>
      </c>
      <c r="F37" s="81">
        <f t="shared" si="10"/>
        <v>0.37037037037037041</v>
      </c>
      <c r="G37" s="81">
        <f t="shared" si="10"/>
        <v>0.1234567901234568</v>
      </c>
      <c r="H37" s="81">
        <f t="shared" si="10"/>
        <v>4.1152263374485597E-2</v>
      </c>
      <c r="I37" s="81">
        <f t="shared" si="10"/>
        <v>1.3717421124828532E-2</v>
      </c>
      <c r="J37" s="81">
        <f t="shared" si="10"/>
        <v>4.5724737082761769E-3</v>
      </c>
      <c r="K37" s="81">
        <f t="shared" si="10"/>
        <v>1.5241579027587256E-3</v>
      </c>
      <c r="L37" s="80" t="s">
        <v>9</v>
      </c>
      <c r="M37" s="80"/>
      <c r="O37" s="140" t="s">
        <v>32</v>
      </c>
      <c r="P37" s="80" t="s">
        <v>8</v>
      </c>
      <c r="Q37" s="80">
        <v>10</v>
      </c>
      <c r="R37" s="81">
        <f>Q37/3</f>
        <v>3.3333333333333335</v>
      </c>
      <c r="S37" s="81">
        <f t="shared" ref="S37:Y37" si="11">R37/3</f>
        <v>1.1111111111111112</v>
      </c>
      <c r="T37" s="81">
        <f t="shared" si="11"/>
        <v>0.37037037037037041</v>
      </c>
      <c r="U37" s="81">
        <f t="shared" si="11"/>
        <v>0.1234567901234568</v>
      </c>
      <c r="V37" s="81">
        <f t="shared" si="11"/>
        <v>4.1152263374485597E-2</v>
      </c>
      <c r="W37" s="81">
        <f t="shared" si="11"/>
        <v>1.3717421124828532E-2</v>
      </c>
      <c r="X37" s="81">
        <f t="shared" si="11"/>
        <v>4.5724737082761769E-3</v>
      </c>
      <c r="Y37" s="81">
        <f t="shared" si="11"/>
        <v>1.5241579027587256E-3</v>
      </c>
      <c r="Z37" s="80" t="s">
        <v>9</v>
      </c>
      <c r="AA37" s="80"/>
    </row>
    <row r="40" spans="1:27" ht="21">
      <c r="A40" s="254">
        <v>43258</v>
      </c>
      <c r="B40" s="263" t="s">
        <v>24</v>
      </c>
      <c r="C40" s="263">
        <v>4.7E-2</v>
      </c>
      <c r="P40" s="211" t="s">
        <v>9</v>
      </c>
      <c r="Q40" s="211">
        <v>10</v>
      </c>
      <c r="R40" s="211">
        <f>Q40/3</f>
        <v>3.3333333333333335</v>
      </c>
      <c r="S40" s="211">
        <f t="shared" ref="S40:Y40" si="12">R40/3</f>
        <v>1.1111111111111112</v>
      </c>
      <c r="T40" s="211">
        <f t="shared" si="12"/>
        <v>0.37037037037037041</v>
      </c>
      <c r="U40" s="211">
        <f t="shared" si="12"/>
        <v>0.1234567901234568</v>
      </c>
      <c r="V40" s="211">
        <f t="shared" si="12"/>
        <v>4.1152263374485597E-2</v>
      </c>
      <c r="W40" s="211">
        <f t="shared" si="12"/>
        <v>1.3717421124828532E-2</v>
      </c>
      <c r="X40" s="211">
        <f t="shared" si="12"/>
        <v>4.5724737082761769E-3</v>
      </c>
      <c r="Y40" s="211">
        <f t="shared" si="12"/>
        <v>1.5241579027587256E-3</v>
      </c>
      <c r="Z40" s="211" t="s">
        <v>30</v>
      </c>
      <c r="AA40" s="211" t="s">
        <v>30</v>
      </c>
    </row>
    <row r="41" spans="1:27">
      <c r="A41" s="1"/>
      <c r="B41" s="2">
        <v>1</v>
      </c>
      <c r="C41" s="2">
        <v>2</v>
      </c>
      <c r="D41" s="2">
        <v>3</v>
      </c>
      <c r="E41" s="2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P41" s="2">
        <v>1</v>
      </c>
      <c r="Q41" s="2">
        <v>2</v>
      </c>
      <c r="R41" s="2">
        <v>3</v>
      </c>
      <c r="S41" s="2">
        <v>4</v>
      </c>
      <c r="T41" s="2">
        <v>5</v>
      </c>
      <c r="U41" s="2">
        <v>6</v>
      </c>
      <c r="V41" s="2">
        <v>7</v>
      </c>
      <c r="W41" s="2">
        <v>8</v>
      </c>
      <c r="X41" s="2">
        <v>9</v>
      </c>
      <c r="Y41" s="2">
        <v>10</v>
      </c>
      <c r="Z41" s="2">
        <v>11</v>
      </c>
      <c r="AA41" s="2">
        <v>12</v>
      </c>
    </row>
    <row r="42" spans="1:27">
      <c r="A42" s="3" t="s">
        <v>0</v>
      </c>
      <c r="B42" s="225">
        <v>1948000</v>
      </c>
      <c r="C42" s="4">
        <v>1699000</v>
      </c>
      <c r="D42" s="113">
        <v>1851000</v>
      </c>
      <c r="E42" s="137">
        <v>1783000</v>
      </c>
      <c r="F42" s="141">
        <v>1992000</v>
      </c>
      <c r="G42" s="148">
        <v>2039000</v>
      </c>
      <c r="H42" s="163">
        <v>519300</v>
      </c>
      <c r="I42" s="166">
        <v>457500</v>
      </c>
      <c r="J42" s="84">
        <v>364400</v>
      </c>
      <c r="K42" s="167">
        <v>434700</v>
      </c>
      <c r="L42" s="143">
        <v>400300</v>
      </c>
      <c r="M42" s="142">
        <v>382000</v>
      </c>
      <c r="P42" s="68">
        <v>890</v>
      </c>
      <c r="Q42" s="47">
        <v>1167000</v>
      </c>
      <c r="R42" s="4">
        <v>1858000</v>
      </c>
      <c r="S42" s="46">
        <v>1735000</v>
      </c>
      <c r="T42" s="72">
        <v>2531000</v>
      </c>
      <c r="U42" s="120">
        <v>2226000</v>
      </c>
      <c r="V42" s="71">
        <v>1483000</v>
      </c>
      <c r="W42" s="54">
        <v>1286000</v>
      </c>
      <c r="X42" s="159">
        <v>2417000</v>
      </c>
      <c r="Y42" s="97">
        <v>1510000</v>
      </c>
      <c r="Z42" s="119">
        <v>2351000</v>
      </c>
      <c r="AA42" s="7">
        <v>2398000</v>
      </c>
    </row>
    <row r="43" spans="1:27">
      <c r="A43" s="3" t="s">
        <v>1</v>
      </c>
      <c r="B43" s="131">
        <v>1576000</v>
      </c>
      <c r="C43" s="107">
        <v>1692000</v>
      </c>
      <c r="D43" s="94">
        <v>1734000</v>
      </c>
      <c r="E43" s="107">
        <v>1691000</v>
      </c>
      <c r="F43" s="20">
        <v>1600000</v>
      </c>
      <c r="G43" s="115">
        <v>1823000</v>
      </c>
      <c r="H43" s="53">
        <v>493800</v>
      </c>
      <c r="I43" s="154">
        <v>479300</v>
      </c>
      <c r="J43" s="152">
        <v>425900</v>
      </c>
      <c r="K43" s="53">
        <v>490000</v>
      </c>
      <c r="L43" s="152">
        <v>424600</v>
      </c>
      <c r="M43" s="14">
        <v>359100</v>
      </c>
      <c r="P43" s="68">
        <v>1650</v>
      </c>
      <c r="Q43" s="58">
        <v>1268000</v>
      </c>
      <c r="R43" s="161">
        <v>1352000</v>
      </c>
      <c r="S43" s="88">
        <v>1375000</v>
      </c>
      <c r="T43" s="97">
        <v>1504000</v>
      </c>
      <c r="U43" s="103">
        <v>1315000</v>
      </c>
      <c r="V43" s="128">
        <v>1537000</v>
      </c>
      <c r="W43" s="88">
        <v>1374000</v>
      </c>
      <c r="X43" s="61">
        <v>1384000</v>
      </c>
      <c r="Y43" s="54">
        <v>1288000</v>
      </c>
      <c r="Z43" s="100">
        <v>1282000</v>
      </c>
      <c r="AA43" s="88">
        <v>1373000</v>
      </c>
    </row>
    <row r="44" spans="1:27">
      <c r="A44" s="3" t="s">
        <v>2</v>
      </c>
      <c r="B44" s="20">
        <v>1594000</v>
      </c>
      <c r="C44" s="65">
        <v>1680000</v>
      </c>
      <c r="D44" s="93">
        <v>1714000</v>
      </c>
      <c r="E44" s="65">
        <v>1682000</v>
      </c>
      <c r="F44" s="149">
        <v>1741000</v>
      </c>
      <c r="G44" s="137">
        <v>1783000</v>
      </c>
      <c r="H44" s="76">
        <v>566600</v>
      </c>
      <c r="I44" s="163">
        <v>518400</v>
      </c>
      <c r="J44" s="154">
        <v>483200</v>
      </c>
      <c r="K44" s="53">
        <v>491400</v>
      </c>
      <c r="L44" s="166">
        <v>462600</v>
      </c>
      <c r="M44" s="26">
        <v>347600</v>
      </c>
      <c r="P44" s="68">
        <v>1526</v>
      </c>
      <c r="Q44" s="150">
        <v>1185000</v>
      </c>
      <c r="R44" s="54">
        <v>1286000</v>
      </c>
      <c r="S44" s="160">
        <v>1244000</v>
      </c>
      <c r="T44" s="160">
        <v>1244000</v>
      </c>
      <c r="U44" s="62">
        <v>1227000</v>
      </c>
      <c r="V44" s="62">
        <v>1240000</v>
      </c>
      <c r="W44" s="168">
        <v>1365000</v>
      </c>
      <c r="X44" s="103">
        <v>1316000</v>
      </c>
      <c r="Y44" s="150">
        <v>1196000</v>
      </c>
      <c r="Z44" s="62">
        <v>1237000</v>
      </c>
      <c r="AA44" s="73">
        <v>1518000</v>
      </c>
    </row>
    <row r="45" spans="1:27">
      <c r="A45" s="3" t="s">
        <v>3</v>
      </c>
      <c r="B45" s="105">
        <v>1540000</v>
      </c>
      <c r="C45" s="98">
        <v>1625000</v>
      </c>
      <c r="D45" s="57">
        <v>1661000</v>
      </c>
      <c r="E45" s="39">
        <v>1513000</v>
      </c>
      <c r="F45" s="105">
        <v>1540000</v>
      </c>
      <c r="G45" s="46">
        <v>1603000</v>
      </c>
      <c r="H45" s="25">
        <v>534700</v>
      </c>
      <c r="I45" s="12">
        <v>516600</v>
      </c>
      <c r="J45" s="24">
        <v>473100</v>
      </c>
      <c r="K45" s="24">
        <v>475100</v>
      </c>
      <c r="L45" s="170">
        <v>444700</v>
      </c>
      <c r="M45" s="68">
        <v>323700</v>
      </c>
      <c r="P45" s="68">
        <v>1533</v>
      </c>
      <c r="Q45" s="58">
        <v>1261000</v>
      </c>
      <c r="R45" s="54">
        <v>1295000</v>
      </c>
      <c r="S45" s="100">
        <v>1283000</v>
      </c>
      <c r="T45" s="161">
        <v>1348000</v>
      </c>
      <c r="U45" s="54">
        <v>1293000</v>
      </c>
      <c r="V45" s="160">
        <v>1250000</v>
      </c>
      <c r="W45" s="123">
        <v>1219000</v>
      </c>
      <c r="X45" s="54">
        <v>1295000</v>
      </c>
      <c r="Y45" s="160">
        <v>1251000</v>
      </c>
      <c r="Z45" s="62">
        <v>1227000</v>
      </c>
      <c r="AA45" s="160">
        <v>1255000</v>
      </c>
    </row>
    <row r="46" spans="1:27">
      <c r="A46" s="3" t="s">
        <v>4</v>
      </c>
      <c r="B46" s="4">
        <v>1704000</v>
      </c>
      <c r="C46" s="64">
        <v>1647000</v>
      </c>
      <c r="D46" s="64">
        <v>1651000</v>
      </c>
      <c r="E46" s="138">
        <v>1869000</v>
      </c>
      <c r="F46" s="72">
        <v>2199000</v>
      </c>
      <c r="G46" s="125">
        <v>2140000</v>
      </c>
      <c r="H46" s="11">
        <v>741100</v>
      </c>
      <c r="I46" s="36">
        <v>555500</v>
      </c>
      <c r="J46" s="83">
        <v>539300</v>
      </c>
      <c r="K46" s="83">
        <v>547100</v>
      </c>
      <c r="L46" s="166">
        <v>460000</v>
      </c>
      <c r="M46" s="147">
        <v>381300</v>
      </c>
      <c r="P46" s="68">
        <v>1533</v>
      </c>
      <c r="Q46" s="58">
        <v>1269000</v>
      </c>
      <c r="R46" s="129">
        <v>2215000</v>
      </c>
      <c r="S46" s="134">
        <v>2127000</v>
      </c>
      <c r="T46" s="72">
        <v>2525000</v>
      </c>
      <c r="U46" s="18">
        <v>2042000</v>
      </c>
      <c r="V46" s="113">
        <v>2061000</v>
      </c>
      <c r="W46" s="139">
        <v>2097000</v>
      </c>
      <c r="X46" s="56">
        <v>1940000</v>
      </c>
      <c r="Y46" s="138">
        <v>2087000</v>
      </c>
      <c r="Z46" s="93">
        <v>1870000</v>
      </c>
      <c r="AA46" s="94">
        <v>1903000</v>
      </c>
    </row>
    <row r="47" spans="1:27">
      <c r="A47" s="3" t="s">
        <v>5</v>
      </c>
      <c r="B47" s="99">
        <v>1532000</v>
      </c>
      <c r="C47" s="99">
        <v>1537000</v>
      </c>
      <c r="D47" s="40">
        <v>1585000</v>
      </c>
      <c r="E47" s="99">
        <v>1530000</v>
      </c>
      <c r="F47" s="40">
        <v>1589000</v>
      </c>
      <c r="G47" s="20">
        <v>1593000</v>
      </c>
      <c r="H47" s="45">
        <v>593800</v>
      </c>
      <c r="I47" s="163">
        <v>522200</v>
      </c>
      <c r="J47" s="12">
        <v>516200</v>
      </c>
      <c r="K47" s="166">
        <v>464200</v>
      </c>
      <c r="L47" s="152">
        <v>426000</v>
      </c>
      <c r="M47" s="142">
        <v>381500</v>
      </c>
      <c r="P47" s="68">
        <v>1683</v>
      </c>
      <c r="Q47" s="61">
        <v>1384000</v>
      </c>
      <c r="R47" s="161">
        <v>1343000</v>
      </c>
      <c r="S47" s="96">
        <v>1333000</v>
      </c>
      <c r="T47" s="97">
        <v>1503000</v>
      </c>
      <c r="U47" s="162">
        <v>1309000</v>
      </c>
      <c r="V47" s="88">
        <v>1382000</v>
      </c>
      <c r="W47" s="161">
        <v>1348000</v>
      </c>
      <c r="X47" s="151">
        <v>1558000</v>
      </c>
      <c r="Y47" s="108">
        <v>1473000</v>
      </c>
      <c r="Z47" s="168">
        <v>1361000</v>
      </c>
      <c r="AA47" s="88">
        <v>1380000</v>
      </c>
    </row>
    <row r="48" spans="1:27">
      <c r="A48" s="3" t="s">
        <v>6</v>
      </c>
      <c r="B48" s="39">
        <v>1512000</v>
      </c>
      <c r="C48" s="20">
        <v>1599000</v>
      </c>
      <c r="D48" s="65">
        <v>1674000</v>
      </c>
      <c r="E48" s="64">
        <v>1652000</v>
      </c>
      <c r="F48" s="41">
        <v>1613000</v>
      </c>
      <c r="G48" s="124">
        <v>1812000</v>
      </c>
      <c r="H48" s="169">
        <v>583300</v>
      </c>
      <c r="I48" s="24">
        <v>465900</v>
      </c>
      <c r="J48" s="146">
        <v>404300</v>
      </c>
      <c r="K48" s="152">
        <v>428500</v>
      </c>
      <c r="L48" s="146">
        <v>412700</v>
      </c>
      <c r="M48" s="143">
        <v>392200</v>
      </c>
      <c r="P48" s="68">
        <v>1316</v>
      </c>
      <c r="Q48" s="150">
        <v>1191000</v>
      </c>
      <c r="R48" s="48">
        <v>1421000</v>
      </c>
      <c r="S48" s="54">
        <v>1296000</v>
      </c>
      <c r="T48" s="126">
        <v>1201000</v>
      </c>
      <c r="U48" s="100">
        <v>1280000</v>
      </c>
      <c r="V48" s="103">
        <v>1324000</v>
      </c>
      <c r="W48" s="126">
        <v>1199000</v>
      </c>
      <c r="X48" s="58">
        <v>1268000</v>
      </c>
      <c r="Y48" s="123">
        <v>1223000</v>
      </c>
      <c r="Z48" s="150">
        <v>1187000</v>
      </c>
      <c r="AA48" s="171">
        <v>1083000</v>
      </c>
    </row>
    <row r="49" spans="1:27">
      <c r="A49" s="3" t="s">
        <v>7</v>
      </c>
      <c r="B49" s="64">
        <v>1648000</v>
      </c>
      <c r="C49" s="133">
        <v>1719000</v>
      </c>
      <c r="D49" s="139">
        <v>1876000</v>
      </c>
      <c r="E49" s="138">
        <v>1865000</v>
      </c>
      <c r="F49" s="18">
        <v>1834000</v>
      </c>
      <c r="G49" s="104">
        <v>1771000</v>
      </c>
      <c r="H49" s="83">
        <v>545400</v>
      </c>
      <c r="I49" s="155">
        <v>503700</v>
      </c>
      <c r="J49" s="164">
        <v>422700</v>
      </c>
      <c r="K49" s="14">
        <v>355200</v>
      </c>
      <c r="L49" s="37">
        <v>333400</v>
      </c>
      <c r="M49" s="68">
        <v>327100</v>
      </c>
      <c r="P49" s="68">
        <v>1256</v>
      </c>
      <c r="Q49" s="90">
        <v>1144000</v>
      </c>
      <c r="R49" s="47">
        <v>1157000</v>
      </c>
      <c r="S49" s="90">
        <v>1156000</v>
      </c>
      <c r="T49" s="59">
        <v>1096000</v>
      </c>
      <c r="U49" s="47">
        <v>1157000</v>
      </c>
      <c r="V49" s="5">
        <v>1107000</v>
      </c>
      <c r="W49" s="171">
        <v>1077000</v>
      </c>
      <c r="X49" s="106">
        <v>1070000</v>
      </c>
      <c r="Y49" s="28">
        <v>980900</v>
      </c>
      <c r="Z49" s="9">
        <v>1052000</v>
      </c>
      <c r="AA49" s="63">
        <v>1025000</v>
      </c>
    </row>
    <row r="50" spans="1:27">
      <c r="A50" t="s">
        <v>31</v>
      </c>
      <c r="B50" s="77">
        <f>AVERAGE(B42:B49)</f>
        <v>1631750</v>
      </c>
      <c r="C50" s="77">
        <f t="shared" ref="C50:M50" si="13">AVERAGE(C42:C49)</f>
        <v>1649750</v>
      </c>
      <c r="D50" s="77">
        <f t="shared" si="13"/>
        <v>1718250</v>
      </c>
      <c r="E50" s="77">
        <f t="shared" si="13"/>
        <v>1698125</v>
      </c>
      <c r="F50" s="77">
        <f t="shared" si="13"/>
        <v>1763500</v>
      </c>
      <c r="G50" s="77">
        <f t="shared" si="13"/>
        <v>1820500</v>
      </c>
      <c r="H50" s="77">
        <f t="shared" si="13"/>
        <v>572250</v>
      </c>
      <c r="I50" s="77">
        <f t="shared" si="13"/>
        <v>502387.5</v>
      </c>
      <c r="J50" s="77">
        <f t="shared" si="13"/>
        <v>453637.5</v>
      </c>
      <c r="K50" s="77">
        <f t="shared" si="13"/>
        <v>460775</v>
      </c>
      <c r="L50" s="77">
        <f t="shared" si="13"/>
        <v>420537.5</v>
      </c>
      <c r="M50" s="77">
        <f t="shared" si="13"/>
        <v>361812.5</v>
      </c>
      <c r="O50" t="s">
        <v>31</v>
      </c>
      <c r="P50" s="77">
        <f>AVERAGE(P42:P49)</f>
        <v>1423.375</v>
      </c>
      <c r="Q50" s="77">
        <f t="shared" ref="Q50:AA50" si="14">AVERAGE(Q42:Q49)</f>
        <v>1233625</v>
      </c>
      <c r="R50" s="77">
        <f t="shared" si="14"/>
        <v>1490875</v>
      </c>
      <c r="S50" s="77">
        <f t="shared" si="14"/>
        <v>1443625</v>
      </c>
      <c r="T50" s="77">
        <f t="shared" si="14"/>
        <v>1619000</v>
      </c>
      <c r="U50" s="77">
        <f t="shared" si="14"/>
        <v>1481125</v>
      </c>
      <c r="V50" s="77">
        <f t="shared" si="14"/>
        <v>1423000</v>
      </c>
      <c r="W50" s="77">
        <f t="shared" si="14"/>
        <v>1370625</v>
      </c>
      <c r="X50" s="77">
        <f t="shared" si="14"/>
        <v>1531000</v>
      </c>
      <c r="Y50" s="77">
        <f t="shared" si="14"/>
        <v>1376112.5</v>
      </c>
      <c r="Z50" s="77">
        <f t="shared" si="14"/>
        <v>1445875</v>
      </c>
      <c r="AA50" s="77">
        <f t="shared" si="14"/>
        <v>1491875</v>
      </c>
    </row>
    <row r="51" spans="1:27">
      <c r="A51" s="140" t="s">
        <v>31</v>
      </c>
      <c r="B51" s="195">
        <f>100*(1-($B50-B50)/($B50-$M50))</f>
        <v>100</v>
      </c>
      <c r="C51" s="195">
        <f>100*(1-($B50-C50)/($B50-$M50))</f>
        <v>101.41739258821791</v>
      </c>
      <c r="D51" s="195">
        <f>100*(1-($B50-D50)/($B50-$M50))</f>
        <v>106.81135882671391</v>
      </c>
      <c r="E51" s="195">
        <f>100*(1-($B50-E50)/($B50-$M50))</f>
        <v>105.22663516905359</v>
      </c>
      <c r="F51" s="195">
        <f>100*(1-($B50-F50)/($B50-$M50))</f>
        <v>110.37452630542842</v>
      </c>
      <c r="G51" s="195">
        <f>100*(1-($B50-G50)/($B50-$M50))</f>
        <v>114.86293616811851</v>
      </c>
      <c r="H51" s="195">
        <f>100*(1-($B50-H50)/($B50-$M50))</f>
        <v>16.570697376839416</v>
      </c>
      <c r="I51" s="195">
        <f>100*(1-($B50-I50)/($B50-$M50))</f>
        <v>11.069442393818596</v>
      </c>
      <c r="J51" s="195">
        <f>100*(1-($B50-J50)/($B50-$M50))</f>
        <v>7.2306708007283778</v>
      </c>
      <c r="K51" s="195">
        <f>100*(1-($B50-K50)/($B50-$M50))</f>
        <v>7.7927063339731317</v>
      </c>
      <c r="L51" s="195">
        <f>100*(1-($B50-L50)/($B50-$M50))</f>
        <v>4.6242433190609722</v>
      </c>
      <c r="M51" s="80"/>
      <c r="O51" s="140" t="s">
        <v>31</v>
      </c>
      <c r="P51" s="195">
        <f>100*(1-($P50-P50)/($P50-$AA50))</f>
        <v>100</v>
      </c>
      <c r="Q51" s="195">
        <f>100*(1-($P50-Q50)/($P50-$AA50))</f>
        <v>17.326962892874832</v>
      </c>
      <c r="R51" s="195">
        <f>100*(1-($P50-R50)/($P50-$AA50))</f>
        <v>6.7093757571634605E-2</v>
      </c>
      <c r="S51" s="195">
        <f>100*(1-($P50-S50)/($P50-$AA50))</f>
        <v>3.2372738028314085</v>
      </c>
      <c r="T51" s="195">
        <f>100*(1-($P50-T50)/($P50-$AA50))</f>
        <v>-8.5292939312941574</v>
      </c>
      <c r="U51" s="195">
        <f>100*(1-($P50-U50)/($P50-$AA50))</f>
        <v>0.72125789389507755</v>
      </c>
      <c r="V51" s="195">
        <f>100*(1-($P50-V50)/($P50-$AA50))</f>
        <v>4.6210825527463921</v>
      </c>
      <c r="W51" s="195">
        <f>100*(1-($P50-W50)/($P50-$AA50))</f>
        <v>8.1351181055607906</v>
      </c>
      <c r="X51" s="195">
        <f>100*(1-($P50-X50)/($P50-$AA50))</f>
        <v>-2.6250432649902233</v>
      </c>
      <c r="Y51" s="195">
        <f>100*(1-($P50-Y50)/($P50-$AA50))</f>
        <v>7.7669411108864388</v>
      </c>
      <c r="Z51" s="195">
        <f>100*(1-($P50-Z50)/($P50-$AA50))</f>
        <v>3.0863128482952251</v>
      </c>
      <c r="AA51" s="80"/>
    </row>
    <row r="52" spans="1:27">
      <c r="A52" s="140" t="s">
        <v>32</v>
      </c>
      <c r="B52" s="80" t="s">
        <v>8</v>
      </c>
      <c r="C52" s="80">
        <v>10</v>
      </c>
      <c r="D52" s="81">
        <f>C52/3</f>
        <v>3.3333333333333335</v>
      </c>
      <c r="E52" s="81">
        <f t="shared" ref="E52:K52" si="15">D52/3</f>
        <v>1.1111111111111112</v>
      </c>
      <c r="F52" s="81">
        <f t="shared" si="15"/>
        <v>0.37037037037037041</v>
      </c>
      <c r="G52" s="81">
        <f t="shared" si="15"/>
        <v>0.1234567901234568</v>
      </c>
      <c r="H52" s="81">
        <f t="shared" si="15"/>
        <v>4.1152263374485597E-2</v>
      </c>
      <c r="I52" s="81">
        <f t="shared" si="15"/>
        <v>1.3717421124828532E-2</v>
      </c>
      <c r="J52" s="81">
        <f t="shared" si="15"/>
        <v>4.5724737082761769E-3</v>
      </c>
      <c r="K52" s="81">
        <f t="shared" si="15"/>
        <v>1.5241579027587256E-3</v>
      </c>
      <c r="L52" s="80" t="s">
        <v>9</v>
      </c>
      <c r="M52" s="80"/>
      <c r="O52" s="140" t="s">
        <v>32</v>
      </c>
      <c r="P52" s="80" t="s">
        <v>8</v>
      </c>
      <c r="Q52" s="80">
        <v>10</v>
      </c>
      <c r="R52" s="81">
        <f>Q52/3</f>
        <v>3.3333333333333335</v>
      </c>
      <c r="S52" s="81">
        <f t="shared" ref="S52:Y52" si="16">R52/3</f>
        <v>1.1111111111111112</v>
      </c>
      <c r="T52" s="81">
        <f t="shared" si="16"/>
        <v>0.37037037037037041</v>
      </c>
      <c r="U52" s="81">
        <f t="shared" si="16"/>
        <v>0.1234567901234568</v>
      </c>
      <c r="V52" s="81">
        <f t="shared" si="16"/>
        <v>4.1152263374485597E-2</v>
      </c>
      <c r="W52" s="81">
        <f t="shared" si="16"/>
        <v>1.3717421124828532E-2</v>
      </c>
      <c r="X52" s="81">
        <f t="shared" si="16"/>
        <v>4.5724737082761769E-3</v>
      </c>
      <c r="Y52" s="81">
        <f t="shared" si="16"/>
        <v>1.5241579027587256E-3</v>
      </c>
      <c r="Z52" s="80" t="s">
        <v>9</v>
      </c>
      <c r="AA52" s="80"/>
    </row>
    <row r="54" spans="1:27" ht="21">
      <c r="A54" s="254">
        <v>43265</v>
      </c>
      <c r="B54" s="263" t="s">
        <v>24</v>
      </c>
      <c r="C54" s="263">
        <v>4.1000000000000002E-2</v>
      </c>
      <c r="P54" s="211" t="s">
        <v>9</v>
      </c>
      <c r="Q54" s="211">
        <v>10</v>
      </c>
      <c r="R54" s="211">
        <f>Q54/3</f>
        <v>3.3333333333333335</v>
      </c>
      <c r="S54" s="211">
        <f t="shared" ref="S54:Y54" si="17">R54/3</f>
        <v>1.1111111111111112</v>
      </c>
      <c r="T54" s="211">
        <f t="shared" si="17"/>
        <v>0.37037037037037041</v>
      </c>
      <c r="U54" s="211">
        <f t="shared" si="17"/>
        <v>0.1234567901234568</v>
      </c>
      <c r="V54" s="211">
        <f t="shared" si="17"/>
        <v>4.1152263374485597E-2</v>
      </c>
      <c r="W54" s="211">
        <f t="shared" si="17"/>
        <v>1.3717421124828532E-2</v>
      </c>
      <c r="X54" s="211">
        <f t="shared" si="17"/>
        <v>4.5724737082761769E-3</v>
      </c>
      <c r="Y54" s="211">
        <f t="shared" si="17"/>
        <v>1.5241579027587256E-3</v>
      </c>
      <c r="Z54" s="211" t="s">
        <v>30</v>
      </c>
      <c r="AA54" s="211" t="s">
        <v>30</v>
      </c>
    </row>
    <row r="55" spans="1:27">
      <c r="A55" s="1"/>
      <c r="B55" s="2">
        <v>1</v>
      </c>
      <c r="C55" s="2">
        <v>2</v>
      </c>
      <c r="D55" s="2">
        <v>3</v>
      </c>
      <c r="E55" s="2">
        <v>4</v>
      </c>
      <c r="F55" s="2">
        <v>5</v>
      </c>
      <c r="G55" s="2">
        <v>6</v>
      </c>
      <c r="H55" s="2">
        <v>7</v>
      </c>
      <c r="I55" s="2">
        <v>8</v>
      </c>
      <c r="J55" s="2">
        <v>9</v>
      </c>
      <c r="K55" s="2">
        <v>10</v>
      </c>
      <c r="L55" s="2">
        <v>11</v>
      </c>
      <c r="M55" s="2">
        <v>12</v>
      </c>
      <c r="P55" s="2">
        <v>1</v>
      </c>
      <c r="Q55" s="2">
        <v>2</v>
      </c>
      <c r="R55" s="2">
        <v>3</v>
      </c>
      <c r="S55" s="2">
        <v>4</v>
      </c>
      <c r="T55" s="2">
        <v>5</v>
      </c>
      <c r="U55" s="2">
        <v>6</v>
      </c>
      <c r="V55" s="2">
        <v>7</v>
      </c>
      <c r="W55" s="2">
        <v>8</v>
      </c>
      <c r="X55" s="2">
        <v>9</v>
      </c>
      <c r="Y55" s="2">
        <v>10</v>
      </c>
      <c r="Z55" s="2">
        <v>11</v>
      </c>
      <c r="AA55" s="2">
        <v>12</v>
      </c>
    </row>
    <row r="56" spans="1:27">
      <c r="A56" s="3" t="s">
        <v>0</v>
      </c>
      <c r="B56" s="46">
        <v>980100</v>
      </c>
      <c r="C56" s="46">
        <v>973800</v>
      </c>
      <c r="D56" s="6">
        <v>1020000</v>
      </c>
      <c r="E56" s="20">
        <v>968300</v>
      </c>
      <c r="F56" s="105">
        <v>936200</v>
      </c>
      <c r="G56" s="56">
        <v>1076000</v>
      </c>
      <c r="H56" s="29">
        <v>584400</v>
      </c>
      <c r="I56" s="32">
        <v>344300</v>
      </c>
      <c r="J56" s="76">
        <v>310200</v>
      </c>
      <c r="K56" s="24">
        <v>250600</v>
      </c>
      <c r="L56" s="166">
        <v>245100</v>
      </c>
      <c r="M56" s="147">
        <v>187100</v>
      </c>
      <c r="P56" s="68">
        <v>753</v>
      </c>
      <c r="Q56" s="102">
        <v>777700</v>
      </c>
      <c r="R56" s="98">
        <v>972800</v>
      </c>
      <c r="S56" s="18">
        <v>1131000</v>
      </c>
      <c r="T56" s="92">
        <v>981700</v>
      </c>
      <c r="U56" s="131">
        <v>939400</v>
      </c>
      <c r="V56" s="20">
        <v>949600</v>
      </c>
      <c r="W56" s="20">
        <v>951100</v>
      </c>
      <c r="X56" s="55">
        <v>929300</v>
      </c>
      <c r="Y56" s="30">
        <v>799000</v>
      </c>
      <c r="Z56" s="96">
        <v>743300</v>
      </c>
      <c r="AA56" s="57">
        <v>1001000</v>
      </c>
    </row>
    <row r="57" spans="1:27">
      <c r="A57" s="3" t="s">
        <v>1</v>
      </c>
      <c r="B57" s="130">
        <v>1072000</v>
      </c>
      <c r="C57" s="27">
        <v>906500</v>
      </c>
      <c r="D57" s="225">
        <v>1200000</v>
      </c>
      <c r="E57" s="179">
        <v>1235000</v>
      </c>
      <c r="F57" s="113">
        <v>1130000</v>
      </c>
      <c r="G57" s="120">
        <v>1212000</v>
      </c>
      <c r="H57" s="59">
        <v>673100</v>
      </c>
      <c r="I57" s="257">
        <v>371600</v>
      </c>
      <c r="J57" s="12">
        <v>278900</v>
      </c>
      <c r="K57" s="166">
        <v>241200</v>
      </c>
      <c r="L57" s="143">
        <v>203600</v>
      </c>
      <c r="M57" s="84">
        <v>180200</v>
      </c>
      <c r="P57" s="68">
        <v>900</v>
      </c>
      <c r="Q57" s="135">
        <v>872700</v>
      </c>
      <c r="R57" s="113">
        <v>1145000</v>
      </c>
      <c r="S57" s="115">
        <v>1129000</v>
      </c>
      <c r="T57" s="119">
        <v>1308000</v>
      </c>
      <c r="U57" s="190">
        <v>1273000</v>
      </c>
      <c r="V57" s="38">
        <v>1197000</v>
      </c>
      <c r="W57" s="138">
        <v>1155000</v>
      </c>
      <c r="X57" s="38">
        <v>1198000</v>
      </c>
      <c r="Y57" s="8">
        <v>1185000</v>
      </c>
      <c r="Z57" s="113">
        <v>1144000</v>
      </c>
      <c r="AA57" s="107">
        <v>1021000</v>
      </c>
    </row>
    <row r="58" spans="1:27">
      <c r="A58" s="3" t="s">
        <v>2</v>
      </c>
      <c r="B58" s="93">
        <v>1044000</v>
      </c>
      <c r="C58" s="133">
        <v>1048000</v>
      </c>
      <c r="D58" s="134">
        <v>1166000</v>
      </c>
      <c r="E58" s="116">
        <v>1288000</v>
      </c>
      <c r="F58" s="141">
        <v>1225000</v>
      </c>
      <c r="G58" s="190">
        <v>1247000</v>
      </c>
      <c r="H58" s="5">
        <v>681800</v>
      </c>
      <c r="I58" s="259">
        <v>403600</v>
      </c>
      <c r="J58" s="163">
        <v>285900</v>
      </c>
      <c r="K58" s="155">
        <v>268900</v>
      </c>
      <c r="L58" s="170">
        <v>237700</v>
      </c>
      <c r="M58" s="84">
        <v>180400</v>
      </c>
      <c r="P58" s="68">
        <v>1103</v>
      </c>
      <c r="Q58" s="57">
        <v>1003000</v>
      </c>
      <c r="R58" s="127">
        <v>1176000</v>
      </c>
      <c r="S58" s="141">
        <v>1250000</v>
      </c>
      <c r="T58" s="8">
        <v>1188000</v>
      </c>
      <c r="U58" s="179">
        <v>1262000</v>
      </c>
      <c r="V58" s="132">
        <v>1290000</v>
      </c>
      <c r="W58" s="95">
        <v>1268000</v>
      </c>
      <c r="X58" s="144">
        <v>1243000</v>
      </c>
      <c r="Y58" s="17">
        <v>1150000</v>
      </c>
      <c r="Z58" s="138">
        <v>1157000</v>
      </c>
      <c r="AA58" s="40">
        <v>947100</v>
      </c>
    </row>
    <row r="59" spans="1:27">
      <c r="A59" s="3" t="s">
        <v>3</v>
      </c>
      <c r="B59" s="94">
        <v>1059000</v>
      </c>
      <c r="C59" s="64">
        <v>1005000</v>
      </c>
      <c r="D59" s="179">
        <v>1230000</v>
      </c>
      <c r="E59" s="148">
        <v>1256000</v>
      </c>
      <c r="F59" s="190">
        <v>1247000</v>
      </c>
      <c r="G59" s="72">
        <v>1358000</v>
      </c>
      <c r="H59" s="49">
        <v>690000</v>
      </c>
      <c r="I59" s="51">
        <v>398500</v>
      </c>
      <c r="J59" s="53">
        <v>259700</v>
      </c>
      <c r="K59" s="170">
        <v>238400</v>
      </c>
      <c r="L59" s="164">
        <v>216500</v>
      </c>
      <c r="M59" s="146">
        <v>208900</v>
      </c>
      <c r="P59" s="68">
        <v>1080</v>
      </c>
      <c r="Q59" s="46">
        <v>959600</v>
      </c>
      <c r="R59" s="139">
        <v>1162000</v>
      </c>
      <c r="S59" s="125">
        <v>1365000</v>
      </c>
      <c r="T59" s="177">
        <v>1312000</v>
      </c>
      <c r="U59" s="72">
        <v>1405000</v>
      </c>
      <c r="V59" s="144">
        <v>1240000</v>
      </c>
      <c r="W59" s="8">
        <v>1185000</v>
      </c>
      <c r="X59" s="141">
        <v>1249000</v>
      </c>
      <c r="Y59" s="138">
        <v>1157000</v>
      </c>
      <c r="Z59" s="177">
        <v>1313000</v>
      </c>
      <c r="AA59" s="92">
        <v>985300</v>
      </c>
    </row>
    <row r="60" spans="1:27">
      <c r="A60" s="3" t="s">
        <v>4</v>
      </c>
      <c r="B60" s="6">
        <v>1018000</v>
      </c>
      <c r="C60" s="133">
        <v>1053000</v>
      </c>
      <c r="D60" s="132">
        <v>1262000</v>
      </c>
      <c r="E60" s="7">
        <v>1294000</v>
      </c>
      <c r="F60" s="134">
        <v>1165000</v>
      </c>
      <c r="G60" s="136">
        <v>1185000</v>
      </c>
      <c r="H60" s="21">
        <v>649800</v>
      </c>
      <c r="I60" s="43">
        <v>453500</v>
      </c>
      <c r="J60" s="83">
        <v>296800</v>
      </c>
      <c r="K60" s="154">
        <v>252800</v>
      </c>
      <c r="L60" s="146">
        <v>211400</v>
      </c>
      <c r="M60" s="152">
        <v>223700</v>
      </c>
      <c r="P60" s="68">
        <v>1290</v>
      </c>
      <c r="Q60" s="98">
        <v>979000</v>
      </c>
      <c r="R60" s="148">
        <v>1281000</v>
      </c>
      <c r="S60" s="117">
        <v>1300000</v>
      </c>
      <c r="T60" s="116">
        <v>1326000</v>
      </c>
      <c r="U60" s="159">
        <v>1338000</v>
      </c>
      <c r="V60" s="118">
        <v>1368000</v>
      </c>
      <c r="W60" s="119">
        <v>1308000</v>
      </c>
      <c r="X60" s="178">
        <v>1211000</v>
      </c>
      <c r="Y60" s="132">
        <v>1292000</v>
      </c>
      <c r="Z60" s="136">
        <v>1204000</v>
      </c>
      <c r="AA60" s="98">
        <v>974000</v>
      </c>
    </row>
    <row r="61" spans="1:27">
      <c r="A61" s="3" t="s">
        <v>5</v>
      </c>
      <c r="B61" s="98">
        <v>988100</v>
      </c>
      <c r="C61" s="105">
        <v>933900</v>
      </c>
      <c r="D61" s="124">
        <v>1110000</v>
      </c>
      <c r="E61" s="119">
        <v>1273000</v>
      </c>
      <c r="F61" s="115">
        <v>1121000</v>
      </c>
      <c r="G61" s="190">
        <v>1248000</v>
      </c>
      <c r="H61" s="96">
        <v>787900</v>
      </c>
      <c r="I61" s="193">
        <v>389500</v>
      </c>
      <c r="J61" s="163">
        <v>281500</v>
      </c>
      <c r="K61" s="166">
        <v>241600</v>
      </c>
      <c r="L61" s="143">
        <v>198600</v>
      </c>
      <c r="M61" s="68">
        <v>154500</v>
      </c>
      <c r="P61" s="68">
        <v>1200</v>
      </c>
      <c r="Q61" s="64">
        <v>994700</v>
      </c>
      <c r="R61" s="178">
        <v>1215000</v>
      </c>
      <c r="S61" s="38">
        <v>1200000</v>
      </c>
      <c r="T61" s="116">
        <v>1322000</v>
      </c>
      <c r="U61" s="179">
        <v>1257000</v>
      </c>
      <c r="V61" s="89">
        <v>1350000</v>
      </c>
      <c r="W61" s="134">
        <v>1182000</v>
      </c>
      <c r="X61" s="136">
        <v>1205000</v>
      </c>
      <c r="Y61" s="139">
        <v>1165000</v>
      </c>
      <c r="Z61" s="129">
        <v>1226000</v>
      </c>
      <c r="AA61" s="56">
        <v>1081000</v>
      </c>
    </row>
    <row r="62" spans="1:27">
      <c r="A62" s="3" t="s">
        <v>6</v>
      </c>
      <c r="B62" s="15">
        <v>921700</v>
      </c>
      <c r="C62" s="105">
        <v>935500</v>
      </c>
      <c r="D62" s="149">
        <v>1068000</v>
      </c>
      <c r="E62" s="179">
        <v>1231000</v>
      </c>
      <c r="F62" s="139">
        <v>1149000</v>
      </c>
      <c r="G62" s="177">
        <v>1278000</v>
      </c>
      <c r="H62" s="63">
        <v>642500</v>
      </c>
      <c r="I62" s="11">
        <v>427000</v>
      </c>
      <c r="J62" s="25">
        <v>288400</v>
      </c>
      <c r="K62" s="155">
        <v>270800</v>
      </c>
      <c r="L62" s="166">
        <v>242200</v>
      </c>
      <c r="M62" s="167">
        <v>225400</v>
      </c>
      <c r="P62" s="68">
        <v>1083</v>
      </c>
      <c r="Q62" s="41">
        <v>971200</v>
      </c>
      <c r="R62" s="17">
        <v>1146000</v>
      </c>
      <c r="S62" s="127">
        <v>1176000</v>
      </c>
      <c r="T62" s="113">
        <v>1140000</v>
      </c>
      <c r="U62" s="190">
        <v>1279000</v>
      </c>
      <c r="V62" s="95">
        <v>1268000</v>
      </c>
      <c r="W62" s="129">
        <v>1230000</v>
      </c>
      <c r="X62" s="127">
        <v>1174000</v>
      </c>
      <c r="Y62" s="139">
        <v>1168000</v>
      </c>
      <c r="Z62" s="138">
        <v>1155000</v>
      </c>
      <c r="AA62" s="107">
        <v>1022000</v>
      </c>
    </row>
    <row r="63" spans="1:27">
      <c r="A63" s="3" t="s">
        <v>7</v>
      </c>
      <c r="B63" s="39">
        <v>918300</v>
      </c>
      <c r="C63" s="48">
        <v>827800</v>
      </c>
      <c r="D63" s="55">
        <v>947800</v>
      </c>
      <c r="E63" s="46">
        <v>979100</v>
      </c>
      <c r="F63" s="131">
        <v>959200</v>
      </c>
      <c r="G63" s="149">
        <v>1062000</v>
      </c>
      <c r="H63" s="60">
        <v>579100</v>
      </c>
      <c r="I63" s="45">
        <v>331900</v>
      </c>
      <c r="J63" s="155">
        <v>272200</v>
      </c>
      <c r="K63" s="146">
        <v>211100</v>
      </c>
      <c r="L63" s="143">
        <v>202600</v>
      </c>
      <c r="M63" s="147">
        <v>187400</v>
      </c>
      <c r="P63" s="68">
        <v>776</v>
      </c>
      <c r="Q63" s="73">
        <v>844800</v>
      </c>
      <c r="R63" s="57">
        <v>1000000</v>
      </c>
      <c r="S63" s="56">
        <v>1077000</v>
      </c>
      <c r="T63" s="94">
        <v>1057000</v>
      </c>
      <c r="U63" s="17">
        <v>1153000</v>
      </c>
      <c r="V63" s="18">
        <v>1135000</v>
      </c>
      <c r="W63" s="93">
        <v>1041000</v>
      </c>
      <c r="X63" s="94">
        <v>1053000</v>
      </c>
      <c r="Y63" s="121">
        <v>1110000</v>
      </c>
      <c r="Z63" s="133">
        <v>1046000</v>
      </c>
      <c r="AA63" s="4">
        <v>1028000</v>
      </c>
    </row>
    <row r="64" spans="1:27">
      <c r="A64" t="s">
        <v>31</v>
      </c>
      <c r="B64" s="77">
        <f>AVERAGE(B56:B63)</f>
        <v>1000150</v>
      </c>
      <c r="C64" s="77">
        <f t="shared" ref="C64:M64" si="18">AVERAGE(C56:C63)</f>
        <v>960437.5</v>
      </c>
      <c r="D64" s="77">
        <f t="shared" si="18"/>
        <v>1125475</v>
      </c>
      <c r="E64" s="77">
        <f t="shared" si="18"/>
        <v>1190550</v>
      </c>
      <c r="F64" s="77">
        <f t="shared" si="18"/>
        <v>1116550</v>
      </c>
      <c r="G64" s="77">
        <f t="shared" si="18"/>
        <v>1208250</v>
      </c>
      <c r="H64" s="77">
        <f t="shared" si="18"/>
        <v>661075</v>
      </c>
      <c r="I64" s="77">
        <f t="shared" si="18"/>
        <v>389987.5</v>
      </c>
      <c r="J64" s="77">
        <f t="shared" si="18"/>
        <v>284200</v>
      </c>
      <c r="K64" s="77">
        <f t="shared" si="18"/>
        <v>246925</v>
      </c>
      <c r="L64" s="77">
        <f t="shared" si="18"/>
        <v>219712.5</v>
      </c>
      <c r="M64" s="77">
        <f t="shared" si="18"/>
        <v>193450</v>
      </c>
      <c r="O64" t="s">
        <v>31</v>
      </c>
      <c r="P64" s="77">
        <f>AVERAGE(P56:P63)</f>
        <v>1023.125</v>
      </c>
      <c r="Q64" s="77">
        <f t="shared" ref="Q64:AA64" si="19">AVERAGE(Q56:Q63)</f>
        <v>925337.5</v>
      </c>
      <c r="R64" s="77">
        <f t="shared" si="19"/>
        <v>1137225</v>
      </c>
      <c r="S64" s="77">
        <f t="shared" si="19"/>
        <v>1203500</v>
      </c>
      <c r="T64" s="77">
        <f t="shared" si="19"/>
        <v>1204337.5</v>
      </c>
      <c r="U64" s="77">
        <f t="shared" si="19"/>
        <v>1238300</v>
      </c>
      <c r="V64" s="77">
        <f t="shared" si="19"/>
        <v>1224700</v>
      </c>
      <c r="W64" s="77">
        <f t="shared" si="19"/>
        <v>1165012.5</v>
      </c>
      <c r="X64" s="77">
        <f t="shared" si="19"/>
        <v>1157787.5</v>
      </c>
      <c r="Y64" s="77">
        <f t="shared" si="19"/>
        <v>1128250</v>
      </c>
      <c r="Z64" s="77">
        <f t="shared" si="19"/>
        <v>1123537.5</v>
      </c>
      <c r="AA64" s="77">
        <f t="shared" si="19"/>
        <v>1007425</v>
      </c>
    </row>
    <row r="65" spans="1:27">
      <c r="A65" s="140" t="s">
        <v>31</v>
      </c>
      <c r="B65" s="195">
        <f>100*(1-($B64-B64)/($B64-$M64))</f>
        <v>100</v>
      </c>
      <c r="C65" s="195">
        <f>100*(1-($B64-C64)/($B64-$M64))</f>
        <v>95.077166232800295</v>
      </c>
      <c r="D65" s="195">
        <f>100*(1-($B64-D64)/($B64-$M64))</f>
        <v>115.53551506136111</v>
      </c>
      <c r="E65" s="195">
        <f>100*(1-($B64-E64)/($B64-$M64))</f>
        <v>123.60233048221147</v>
      </c>
      <c r="F65" s="195">
        <f>100*(1-($B64-F64)/($B64-$M64))</f>
        <v>114.42915582000744</v>
      </c>
      <c r="G65" s="195">
        <f>100*(1-($B64-G64)/($B64-$M64))</f>
        <v>125.79645469195488</v>
      </c>
      <c r="H65" s="195">
        <f>100*(1-($B64-H64)/($B64-$M64))</f>
        <v>57.96764596504277</v>
      </c>
      <c r="I65" s="195">
        <f>100*(1-($B64-I64)/($B64-$M64))</f>
        <v>24.363146150985493</v>
      </c>
      <c r="J65" s="195">
        <f>100*(1-($B64-J64)/($B64-$M64))</f>
        <v>11.249535143175905</v>
      </c>
      <c r="K65" s="195">
        <f>100*(1-($B64-K64)/($B64-$M64))</f>
        <v>6.6288583116400179</v>
      </c>
      <c r="L65" s="195">
        <f>100*(1-($B64-L64)/($B64-$M64))</f>
        <v>3.2555472914342354</v>
      </c>
      <c r="M65" s="80"/>
      <c r="O65" s="140" t="s">
        <v>31</v>
      </c>
      <c r="P65" s="195">
        <f>100*(1-($P64-P64)/($P64-$AA64))</f>
        <v>100</v>
      </c>
      <c r="Q65" s="195">
        <f>100*(1-($P64-Q64)/($P64-$AA64))</f>
        <v>8.1565328959666274</v>
      </c>
      <c r="R65" s="195">
        <f>100*(1-($P64-R64)/($P64-$AA64))</f>
        <v>-12.897432250908714</v>
      </c>
      <c r="S65" s="195">
        <f>100*(1-($P64-S64)/($P64-$AA64))</f>
        <v>-19.482773718004044</v>
      </c>
      <c r="T65" s="195">
        <f>100*(1-($P64-T64)/($P64-$AA64))</f>
        <v>-19.565990971549006</v>
      </c>
      <c r="U65" s="195">
        <f>100*(1-($P64-U64)/($P64-$AA64))</f>
        <v>-22.940636910081281</v>
      </c>
      <c r="V65" s="195">
        <f>100*(1-($P64-V64)/($P64-$AA64))</f>
        <v>-21.589288076395931</v>
      </c>
      <c r="W65" s="195">
        <f>100*(1-($P64-W64)/($P64-$AA64))</f>
        <v>-15.658506200616928</v>
      </c>
      <c r="X65" s="195">
        <f>100*(1-($P64-X64)/($P64-$AA64))</f>
        <v>-14.940602132721592</v>
      </c>
      <c r="Y65" s="195">
        <f>100*(1-($P64-Y64)/($P64-$AA64))</f>
        <v>-12.005641384561216</v>
      </c>
      <c r="Z65" s="195">
        <f>100*(1-($P64-Z64)/($P64-$AA64))</f>
        <v>-11.537389077300752</v>
      </c>
      <c r="AA65" s="80"/>
    </row>
    <row r="66" spans="1:27">
      <c r="A66" s="140" t="s">
        <v>32</v>
      </c>
      <c r="B66" s="80" t="s">
        <v>8</v>
      </c>
      <c r="C66" s="80">
        <v>10</v>
      </c>
      <c r="D66" s="81">
        <f>C66/3</f>
        <v>3.3333333333333335</v>
      </c>
      <c r="E66" s="81">
        <f t="shared" ref="E66:K66" si="20">D66/3</f>
        <v>1.1111111111111112</v>
      </c>
      <c r="F66" s="81">
        <f t="shared" si="20"/>
        <v>0.37037037037037041</v>
      </c>
      <c r="G66" s="81">
        <f t="shared" si="20"/>
        <v>0.1234567901234568</v>
      </c>
      <c r="H66" s="81">
        <f t="shared" si="20"/>
        <v>4.1152263374485597E-2</v>
      </c>
      <c r="I66" s="81">
        <f t="shared" si="20"/>
        <v>1.3717421124828532E-2</v>
      </c>
      <c r="J66" s="81">
        <f t="shared" si="20"/>
        <v>4.5724737082761769E-3</v>
      </c>
      <c r="K66" s="81">
        <f t="shared" si="20"/>
        <v>1.5241579027587256E-3</v>
      </c>
      <c r="L66" s="80" t="s">
        <v>9</v>
      </c>
      <c r="M66" s="80"/>
      <c r="O66" s="140" t="s">
        <v>32</v>
      </c>
      <c r="P66" s="80" t="s">
        <v>8</v>
      </c>
      <c r="Q66" s="80">
        <v>10</v>
      </c>
      <c r="R66" s="81">
        <f>Q66/3</f>
        <v>3.3333333333333335</v>
      </c>
      <c r="S66" s="81">
        <f t="shared" ref="S66:Y66" si="21">R66/3</f>
        <v>1.1111111111111112</v>
      </c>
      <c r="T66" s="81">
        <f t="shared" si="21"/>
        <v>0.37037037037037041</v>
      </c>
      <c r="U66" s="81">
        <f t="shared" si="21"/>
        <v>0.1234567901234568</v>
      </c>
      <c r="V66" s="81">
        <f t="shared" si="21"/>
        <v>4.1152263374485597E-2</v>
      </c>
      <c r="W66" s="81">
        <f t="shared" si="21"/>
        <v>1.3717421124828532E-2</v>
      </c>
      <c r="X66" s="81">
        <f t="shared" si="21"/>
        <v>4.5724737082761769E-3</v>
      </c>
      <c r="Y66" s="81">
        <f t="shared" si="21"/>
        <v>1.5241579027587256E-3</v>
      </c>
      <c r="Z66" s="80" t="s">
        <v>9</v>
      </c>
      <c r="AA66" s="80"/>
    </row>
    <row r="68" spans="1:27" ht="21">
      <c r="A68" s="254">
        <v>43339</v>
      </c>
      <c r="B68" s="263" t="s">
        <v>24</v>
      </c>
      <c r="C68" s="263">
        <v>2.3E-2</v>
      </c>
    </row>
    <row r="69" spans="1:27" ht="19">
      <c r="A69" s="1"/>
      <c r="B69" s="2">
        <v>1</v>
      </c>
      <c r="C69" s="2">
        <v>2</v>
      </c>
      <c r="D69" s="2">
        <v>3</v>
      </c>
      <c r="E69" s="2">
        <v>4</v>
      </c>
      <c r="F69" s="2">
        <v>5</v>
      </c>
      <c r="G69" s="2">
        <v>6</v>
      </c>
      <c r="H69" s="2">
        <v>7</v>
      </c>
      <c r="I69" s="2">
        <v>8</v>
      </c>
      <c r="J69" s="2">
        <v>9</v>
      </c>
      <c r="K69" s="2">
        <v>10</v>
      </c>
      <c r="L69" s="2">
        <v>11</v>
      </c>
      <c r="M69" s="2">
        <v>12</v>
      </c>
      <c r="O69" s="261" t="s">
        <v>60</v>
      </c>
    </row>
    <row r="70" spans="1:27">
      <c r="A70" s="3" t="s">
        <v>0</v>
      </c>
      <c r="B70" s="153">
        <v>2565000</v>
      </c>
      <c r="C70" s="135">
        <v>2775000</v>
      </c>
      <c r="D70" s="57">
        <v>3108000</v>
      </c>
      <c r="E70" s="64">
        <v>3090000</v>
      </c>
      <c r="F70" s="19">
        <v>3393000</v>
      </c>
      <c r="G70" s="17">
        <v>3539000</v>
      </c>
      <c r="H70" s="123">
        <v>2224000</v>
      </c>
      <c r="I70" s="170">
        <v>589000</v>
      </c>
      <c r="J70" s="12">
        <v>726800</v>
      </c>
      <c r="K70" s="154">
        <v>672700</v>
      </c>
      <c r="L70" s="152">
        <v>559200</v>
      </c>
      <c r="M70" s="143">
        <v>497100</v>
      </c>
    </row>
    <row r="71" spans="1:27">
      <c r="A71" s="3" t="s">
        <v>1</v>
      </c>
      <c r="B71" s="128">
        <v>2702000</v>
      </c>
      <c r="C71" s="94">
        <v>3279000</v>
      </c>
      <c r="D71" s="137">
        <v>3378000</v>
      </c>
      <c r="E71" s="17">
        <v>3525000</v>
      </c>
      <c r="F71" s="127">
        <v>3603000</v>
      </c>
      <c r="G71" s="179">
        <v>3852000</v>
      </c>
      <c r="H71" s="106">
        <v>1990000</v>
      </c>
      <c r="I71" s="12">
        <v>737800</v>
      </c>
      <c r="J71" s="36">
        <v>821200</v>
      </c>
      <c r="K71" s="163">
        <v>755000</v>
      </c>
      <c r="L71" s="166">
        <v>622100</v>
      </c>
      <c r="M71" s="142">
        <v>466700</v>
      </c>
    </row>
    <row r="72" spans="1:27">
      <c r="A72" s="3" t="s">
        <v>2</v>
      </c>
      <c r="B72" s="105">
        <v>2874000</v>
      </c>
      <c r="C72" s="137">
        <v>3387000</v>
      </c>
      <c r="D72" s="129">
        <v>3758000</v>
      </c>
      <c r="E72" s="225">
        <v>3725000</v>
      </c>
      <c r="F72" s="119">
        <v>3983000</v>
      </c>
      <c r="G72" s="7">
        <v>4048000</v>
      </c>
      <c r="H72" s="162">
        <v>2346000</v>
      </c>
      <c r="I72" s="76">
        <v>834500</v>
      </c>
      <c r="J72" s="32">
        <v>957200</v>
      </c>
      <c r="K72" s="36">
        <v>812400</v>
      </c>
      <c r="L72" s="155">
        <v>714000</v>
      </c>
      <c r="M72" s="167">
        <v>587800</v>
      </c>
    </row>
    <row r="73" spans="1:27">
      <c r="A73" s="3" t="s">
        <v>3</v>
      </c>
      <c r="B73" s="108">
        <v>2616000</v>
      </c>
      <c r="C73" s="121">
        <v>3428000</v>
      </c>
      <c r="D73" s="179">
        <v>3848000</v>
      </c>
      <c r="E73" s="17">
        <v>3543000</v>
      </c>
      <c r="F73" s="134">
        <v>3617000</v>
      </c>
      <c r="G73" s="179">
        <v>3835000</v>
      </c>
      <c r="H73" s="59">
        <v>2027000</v>
      </c>
      <c r="I73" s="163">
        <v>753600</v>
      </c>
      <c r="J73" s="35">
        <v>974300</v>
      </c>
      <c r="K73" s="169">
        <v>883100</v>
      </c>
      <c r="L73" s="154">
        <v>666800</v>
      </c>
      <c r="M73" s="146">
        <v>509400</v>
      </c>
    </row>
    <row r="74" spans="1:27">
      <c r="A74" s="3" t="s">
        <v>4</v>
      </c>
      <c r="B74" s="128">
        <v>2694000</v>
      </c>
      <c r="C74" s="115">
        <v>3472000</v>
      </c>
      <c r="D74" s="132">
        <v>3939000</v>
      </c>
      <c r="E74" s="95">
        <v>3859000</v>
      </c>
      <c r="F74" s="56">
        <v>3343000</v>
      </c>
      <c r="G74" s="72">
        <v>4247000</v>
      </c>
      <c r="H74" s="88">
        <v>2457000</v>
      </c>
      <c r="I74" s="36">
        <v>812500</v>
      </c>
      <c r="J74" s="186">
        <v>1017000</v>
      </c>
      <c r="K74" s="45">
        <v>909600</v>
      </c>
      <c r="L74" s="25">
        <v>783800</v>
      </c>
      <c r="M74" s="164">
        <v>531100</v>
      </c>
    </row>
    <row r="75" spans="1:27">
      <c r="A75" s="3" t="s">
        <v>5</v>
      </c>
      <c r="B75" s="18">
        <v>3487000</v>
      </c>
      <c r="C75" s="104">
        <v>3353000</v>
      </c>
      <c r="D75" s="95">
        <v>3863000</v>
      </c>
      <c r="E75" s="138">
        <v>3564000</v>
      </c>
      <c r="F75" s="148">
        <v>3918000</v>
      </c>
      <c r="G75" s="118">
        <v>4144000</v>
      </c>
      <c r="H75" s="150">
        <v>2174000</v>
      </c>
      <c r="I75" s="155">
        <v>704800</v>
      </c>
      <c r="J75" s="35">
        <v>968400</v>
      </c>
      <c r="K75" s="163">
        <v>760800</v>
      </c>
      <c r="L75" s="155">
        <v>712900</v>
      </c>
      <c r="M75" s="142">
        <v>478500</v>
      </c>
    </row>
    <row r="76" spans="1:27">
      <c r="A76" s="3" t="s">
        <v>6</v>
      </c>
      <c r="B76" s="135">
        <v>2773000</v>
      </c>
      <c r="C76" s="94">
        <v>3272000</v>
      </c>
      <c r="D76" s="139">
        <v>3571000</v>
      </c>
      <c r="E76" s="8">
        <v>3655000</v>
      </c>
      <c r="F76" s="144">
        <v>3787000</v>
      </c>
      <c r="G76" s="117">
        <v>3959000</v>
      </c>
      <c r="H76" s="106">
        <v>1969000</v>
      </c>
      <c r="I76" s="154">
        <v>668300</v>
      </c>
      <c r="J76" s="12">
        <v>738200</v>
      </c>
      <c r="K76" s="163">
        <v>743300</v>
      </c>
      <c r="L76" s="24">
        <v>649000</v>
      </c>
      <c r="M76" s="147">
        <v>446500</v>
      </c>
    </row>
    <row r="77" spans="1:27">
      <c r="A77" s="3" t="s">
        <v>7</v>
      </c>
      <c r="B77" s="168">
        <v>2450000</v>
      </c>
      <c r="C77" s="61">
        <v>2487000</v>
      </c>
      <c r="D77" s="30">
        <v>2558000</v>
      </c>
      <c r="E77" s="69">
        <v>2895000</v>
      </c>
      <c r="F77" s="69">
        <v>2893000</v>
      </c>
      <c r="G77" s="64">
        <v>3086000</v>
      </c>
      <c r="H77" s="181">
        <v>1375000</v>
      </c>
      <c r="I77" s="14">
        <v>405000</v>
      </c>
      <c r="J77" s="142">
        <v>477300</v>
      </c>
      <c r="K77" s="14">
        <v>392400</v>
      </c>
      <c r="L77" s="26">
        <v>381400</v>
      </c>
      <c r="M77" s="68">
        <v>336600</v>
      </c>
    </row>
    <row r="78" spans="1:27">
      <c r="A78" t="s">
        <v>31</v>
      </c>
      <c r="B78" s="77">
        <f>AVERAGE(B70:B77)</f>
        <v>2770125</v>
      </c>
      <c r="C78" s="77">
        <f t="shared" ref="C78:M78" si="22">AVERAGE(C70:C77)</f>
        <v>3181625</v>
      </c>
      <c r="D78" s="77">
        <f t="shared" si="22"/>
        <v>3502875</v>
      </c>
      <c r="E78" s="77">
        <f t="shared" si="22"/>
        <v>3482000</v>
      </c>
      <c r="F78" s="77">
        <f t="shared" si="22"/>
        <v>3567125</v>
      </c>
      <c r="G78" s="77">
        <f t="shared" si="22"/>
        <v>3838750</v>
      </c>
      <c r="H78" s="77">
        <f t="shared" si="22"/>
        <v>2070250</v>
      </c>
      <c r="I78" s="77">
        <f t="shared" si="22"/>
        <v>688187.5</v>
      </c>
      <c r="J78" s="77">
        <f t="shared" si="22"/>
        <v>835050</v>
      </c>
      <c r="K78" s="77">
        <f t="shared" si="22"/>
        <v>741162.5</v>
      </c>
      <c r="L78" s="77">
        <f t="shared" si="22"/>
        <v>636150</v>
      </c>
      <c r="M78" s="77">
        <f t="shared" si="22"/>
        <v>481712.5</v>
      </c>
    </row>
    <row r="79" spans="1:27">
      <c r="A79" s="140" t="s">
        <v>31</v>
      </c>
      <c r="B79" s="195">
        <f>100*(1-($B78-B78)/($B78-$M78))</f>
        <v>100</v>
      </c>
      <c r="C79" s="195">
        <f>100*(1-($B78-C78)/($B78-$M78))</f>
        <v>117.98189793142626</v>
      </c>
      <c r="D79" s="195">
        <f t="shared" ref="D79:L79" si="23">100*(1-($B78-D78)/($B78-$M78))</f>
        <v>132.0200138742469</v>
      </c>
      <c r="E79" s="195">
        <f t="shared" si="23"/>
        <v>131.1078094530597</v>
      </c>
      <c r="F79" s="195">
        <f t="shared" si="23"/>
        <v>134.82763706281102</v>
      </c>
      <c r="G79" s="195">
        <f t="shared" si="23"/>
        <v>146.69721914209086</v>
      </c>
      <c r="H79" s="195">
        <f t="shared" si="23"/>
        <v>69.416571531574832</v>
      </c>
      <c r="I79" s="195">
        <f t="shared" si="23"/>
        <v>9.0226303168681294</v>
      </c>
      <c r="J79" s="195">
        <f t="shared" si="23"/>
        <v>15.440288846525707</v>
      </c>
      <c r="K79" s="195">
        <f t="shared" si="23"/>
        <v>11.337553871952721</v>
      </c>
      <c r="L79" s="195">
        <f t="shared" si="23"/>
        <v>6.7486740262081231</v>
      </c>
      <c r="M79" s="80"/>
    </row>
    <row r="80" spans="1:27">
      <c r="A80" s="140" t="s">
        <v>32</v>
      </c>
      <c r="B80" s="80" t="s">
        <v>8</v>
      </c>
      <c r="C80" s="80">
        <v>10</v>
      </c>
      <c r="D80" s="81">
        <f>C80/3</f>
        <v>3.3333333333333335</v>
      </c>
      <c r="E80" s="81">
        <f t="shared" ref="E80:K80" si="24">D80/3</f>
        <v>1.1111111111111112</v>
      </c>
      <c r="F80" s="81">
        <f t="shared" si="24"/>
        <v>0.37037037037037041</v>
      </c>
      <c r="G80" s="81">
        <f t="shared" si="24"/>
        <v>0.1234567901234568</v>
      </c>
      <c r="H80" s="81">
        <f t="shared" si="24"/>
        <v>4.1152263374485597E-2</v>
      </c>
      <c r="I80" s="81">
        <f t="shared" si="24"/>
        <v>1.3717421124828532E-2</v>
      </c>
      <c r="J80" s="81">
        <f t="shared" si="24"/>
        <v>4.5724737082761769E-3</v>
      </c>
      <c r="K80" s="81">
        <f t="shared" si="24"/>
        <v>1.5241579027587256E-3</v>
      </c>
      <c r="L80" s="80" t="s">
        <v>9</v>
      </c>
      <c r="M80" s="80"/>
    </row>
    <row r="82" spans="1:1" ht="21">
      <c r="A82" s="1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32810-26DC-4C4B-AF1E-AE7CB2E20000}">
  <dimension ref="A1:AG78"/>
  <sheetViews>
    <sheetView zoomScale="102" workbookViewId="0">
      <selection sqref="A1:XFD6"/>
    </sheetView>
  </sheetViews>
  <sheetFormatPr baseColWidth="10" defaultRowHeight="16"/>
  <cols>
    <col min="1" max="1" width="26.33203125" bestFit="1" customWidth="1"/>
    <col min="2" max="2" width="11.5" bestFit="1" customWidth="1"/>
    <col min="15" max="15" width="23.83203125" bestFit="1" customWidth="1"/>
    <col min="16" max="16" width="12.6640625" customWidth="1"/>
  </cols>
  <sheetData>
    <row r="1" spans="1:33" ht="21">
      <c r="A1" s="176" t="s">
        <v>27</v>
      </c>
    </row>
    <row r="2" spans="1:33" ht="21">
      <c r="A2" s="176"/>
    </row>
    <row r="4" spans="1:33" ht="21">
      <c r="A4" s="176" t="s">
        <v>16</v>
      </c>
    </row>
    <row r="6" spans="1:33" ht="24">
      <c r="A6" s="172" t="s">
        <v>11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O6" s="174" t="s">
        <v>12</v>
      </c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F6" s="202" t="s">
        <v>10</v>
      </c>
      <c r="AG6" s="202" t="s">
        <v>24</v>
      </c>
    </row>
    <row r="7" spans="1:33" ht="21">
      <c r="A7" s="156" t="s">
        <v>10</v>
      </c>
      <c r="B7" s="157">
        <v>43322</v>
      </c>
      <c r="AF7" s="201">
        <v>43322</v>
      </c>
      <c r="AG7" s="195">
        <v>5.0160000000000003E-2</v>
      </c>
    </row>
    <row r="8" spans="1:33">
      <c r="A8" s="1"/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AF8" s="201">
        <v>43329</v>
      </c>
      <c r="AG8" s="195">
        <v>1.4999999999999999E-2</v>
      </c>
    </row>
    <row r="9" spans="1:33">
      <c r="A9" s="3" t="s">
        <v>0</v>
      </c>
      <c r="B9" s="4">
        <v>1590000</v>
      </c>
      <c r="C9" s="5">
        <v>968700</v>
      </c>
      <c r="D9" s="6">
        <v>1556000</v>
      </c>
      <c r="E9" s="7">
        <v>2027000</v>
      </c>
      <c r="F9" s="8">
        <v>1813000</v>
      </c>
      <c r="G9" s="4">
        <v>1586000</v>
      </c>
      <c r="H9" s="9">
        <v>921900</v>
      </c>
      <c r="I9" s="10">
        <v>693900</v>
      </c>
      <c r="J9" s="11">
        <v>524800</v>
      </c>
      <c r="K9" s="12">
        <v>273100</v>
      </c>
      <c r="L9" s="13">
        <v>334200</v>
      </c>
      <c r="M9" s="14">
        <v>101000</v>
      </c>
      <c r="AF9" s="201">
        <v>43332</v>
      </c>
      <c r="AG9" s="195">
        <v>2.3E-2</v>
      </c>
    </row>
    <row r="10" spans="1:33">
      <c r="A10" s="3" t="s">
        <v>1</v>
      </c>
      <c r="B10" s="15">
        <v>1393000</v>
      </c>
      <c r="C10" s="16">
        <v>841800</v>
      </c>
      <c r="D10" s="17">
        <v>1762000</v>
      </c>
      <c r="E10" s="18">
        <v>1734000</v>
      </c>
      <c r="F10" s="19">
        <v>1689000</v>
      </c>
      <c r="G10" s="20">
        <v>1472000</v>
      </c>
      <c r="H10" s="21">
        <v>911600</v>
      </c>
      <c r="I10" s="22">
        <v>704900</v>
      </c>
      <c r="J10" s="23">
        <v>711500</v>
      </c>
      <c r="K10" s="24">
        <v>223600</v>
      </c>
      <c r="L10" s="25">
        <v>289500</v>
      </c>
      <c r="M10" s="26">
        <v>84080</v>
      </c>
      <c r="AF10" s="201">
        <v>43353</v>
      </c>
      <c r="AG10" s="195">
        <v>1.6E-2</v>
      </c>
    </row>
    <row r="11" spans="1:33" ht="17" thickBot="1">
      <c r="A11" s="3" t="s">
        <v>2</v>
      </c>
      <c r="B11" s="27">
        <v>1366000</v>
      </c>
      <c r="C11" s="23">
        <v>716700</v>
      </c>
      <c r="D11" s="28">
        <v>868100</v>
      </c>
      <c r="E11" s="29">
        <v>805500</v>
      </c>
      <c r="F11" s="30">
        <v>1239000</v>
      </c>
      <c r="G11" s="31">
        <v>658100</v>
      </c>
      <c r="H11" s="32">
        <v>388000</v>
      </c>
      <c r="I11" s="33">
        <v>666100</v>
      </c>
      <c r="J11" s="34">
        <v>506700</v>
      </c>
      <c r="K11" s="35">
        <v>394600</v>
      </c>
      <c r="L11" s="36">
        <v>317100</v>
      </c>
      <c r="M11" s="37">
        <v>74990</v>
      </c>
      <c r="AF11" s="203">
        <v>43416</v>
      </c>
      <c r="AG11" s="208">
        <v>1.6E-2</v>
      </c>
    </row>
    <row r="12" spans="1:33">
      <c r="A12" s="3" t="s">
        <v>3</v>
      </c>
      <c r="B12" s="38">
        <v>1835000</v>
      </c>
      <c r="C12" s="9">
        <v>923300</v>
      </c>
      <c r="D12" s="39">
        <v>1374000</v>
      </c>
      <c r="E12" s="40">
        <v>1461000</v>
      </c>
      <c r="F12" s="41">
        <v>1491000</v>
      </c>
      <c r="G12" s="42">
        <v>1257000</v>
      </c>
      <c r="H12" s="43">
        <v>568800</v>
      </c>
      <c r="I12" s="10">
        <v>691700</v>
      </c>
      <c r="J12" s="34">
        <v>501700</v>
      </c>
      <c r="K12" s="44">
        <v>404100</v>
      </c>
      <c r="L12" s="45">
        <v>358900</v>
      </c>
      <c r="M12" s="14">
        <v>96990</v>
      </c>
      <c r="AF12" s="204" t="s">
        <v>25</v>
      </c>
      <c r="AG12" s="205">
        <f>AVERAGE(AG7:AG11)</f>
        <v>2.4031999999999998E-2</v>
      </c>
    </row>
    <row r="13" spans="1:33" ht="17" thickBot="1">
      <c r="A13" s="3" t="s">
        <v>4</v>
      </c>
      <c r="B13" s="46">
        <v>1479000</v>
      </c>
      <c r="C13" s="28">
        <v>864100</v>
      </c>
      <c r="D13" s="47">
        <v>1018000</v>
      </c>
      <c r="E13" s="48">
        <v>1222000</v>
      </c>
      <c r="F13" s="49">
        <v>984000</v>
      </c>
      <c r="G13" s="16">
        <v>844300</v>
      </c>
      <c r="H13" s="50">
        <v>515000</v>
      </c>
      <c r="I13" s="51">
        <v>473800</v>
      </c>
      <c r="J13" s="52">
        <v>591800</v>
      </c>
      <c r="K13" s="53">
        <v>245000</v>
      </c>
      <c r="L13" s="25">
        <v>295600</v>
      </c>
      <c r="M13" s="26">
        <v>79380</v>
      </c>
      <c r="AF13" s="206" t="s">
        <v>26</v>
      </c>
      <c r="AG13" s="207">
        <f>STDEV(AG7:AG11)</f>
        <v>1.4952762955387217E-2</v>
      </c>
    </row>
    <row r="14" spans="1:33">
      <c r="A14" s="3" t="s">
        <v>5</v>
      </c>
      <c r="B14" s="38">
        <v>1833000</v>
      </c>
      <c r="C14" s="54">
        <v>1121000</v>
      </c>
      <c r="D14" s="55">
        <v>1431000</v>
      </c>
      <c r="E14" s="56">
        <v>1650000</v>
      </c>
      <c r="F14" s="18">
        <v>1732000</v>
      </c>
      <c r="G14" s="57">
        <v>1542000</v>
      </c>
      <c r="H14" s="58">
        <v>1095000</v>
      </c>
      <c r="I14" s="59">
        <v>954700</v>
      </c>
      <c r="J14" s="60">
        <v>795800</v>
      </c>
      <c r="K14" s="50">
        <v>512700</v>
      </c>
      <c r="L14" s="11">
        <v>521600</v>
      </c>
      <c r="M14" s="14">
        <v>90710</v>
      </c>
    </row>
    <row r="15" spans="1:33">
      <c r="A15" s="3" t="s">
        <v>6</v>
      </c>
      <c r="B15" s="61">
        <v>1199000</v>
      </c>
      <c r="C15" s="62">
        <v>1075000</v>
      </c>
      <c r="D15" s="63">
        <v>901700</v>
      </c>
      <c r="E15" s="64">
        <v>1530000</v>
      </c>
      <c r="F15" s="65">
        <v>1558000</v>
      </c>
      <c r="G15" s="62">
        <v>1073000</v>
      </c>
      <c r="H15" s="66">
        <v>622300</v>
      </c>
      <c r="I15" s="67">
        <v>449400</v>
      </c>
      <c r="J15" s="32">
        <v>390900</v>
      </c>
      <c r="K15" s="12">
        <v>268500</v>
      </c>
      <c r="L15" s="12">
        <v>265900</v>
      </c>
      <c r="M15" s="68">
        <v>60280</v>
      </c>
    </row>
    <row r="16" spans="1:33">
      <c r="A16" s="3" t="s">
        <v>7</v>
      </c>
      <c r="B16" s="69">
        <v>1419000</v>
      </c>
      <c r="C16" s="70">
        <v>871100</v>
      </c>
      <c r="D16" s="71">
        <v>1278000</v>
      </c>
      <c r="E16" s="65">
        <v>1565000</v>
      </c>
      <c r="F16" s="72">
        <v>2138000</v>
      </c>
      <c r="G16" s="18">
        <v>1737000</v>
      </c>
      <c r="H16" s="73">
        <v>1308000</v>
      </c>
      <c r="I16" s="74">
        <v>846600</v>
      </c>
      <c r="J16" s="29">
        <v>803900</v>
      </c>
      <c r="K16" s="75">
        <v>369100</v>
      </c>
      <c r="L16" s="76">
        <v>326500</v>
      </c>
      <c r="M16" s="68">
        <v>64420</v>
      </c>
      <c r="AB16" s="209"/>
    </row>
    <row r="17" spans="1:27">
      <c r="A17" s="194" t="s">
        <v>13</v>
      </c>
      <c r="B17" s="77">
        <f>MEDIAN(B9:B16)</f>
        <v>1449000</v>
      </c>
      <c r="C17" s="77">
        <f t="shared" ref="C17:M17" si="0">MEDIAN(C9:C16)</f>
        <v>897200</v>
      </c>
      <c r="D17" s="77">
        <f t="shared" si="0"/>
        <v>1326000</v>
      </c>
      <c r="E17" s="77">
        <f t="shared" si="0"/>
        <v>1547500</v>
      </c>
      <c r="F17" s="77">
        <f t="shared" si="0"/>
        <v>1623500</v>
      </c>
      <c r="G17" s="77">
        <f t="shared" si="0"/>
        <v>1364500</v>
      </c>
      <c r="H17" s="77">
        <f t="shared" si="0"/>
        <v>766950</v>
      </c>
      <c r="I17" s="77">
        <f t="shared" si="0"/>
        <v>692800</v>
      </c>
      <c r="J17" s="77">
        <f t="shared" si="0"/>
        <v>558300</v>
      </c>
      <c r="K17" s="77">
        <f t="shared" si="0"/>
        <v>321100</v>
      </c>
      <c r="L17" s="77">
        <f>MEDIAN(L9:L16)</f>
        <v>321800</v>
      </c>
      <c r="M17" s="77">
        <f t="shared" si="0"/>
        <v>81730</v>
      </c>
    </row>
    <row r="18" spans="1:27">
      <c r="A18" s="140" t="s">
        <v>14</v>
      </c>
      <c r="B18" s="78">
        <f>100*(1-($B17-B17)/($B17-$L17))</f>
        <v>100</v>
      </c>
      <c r="C18" s="78">
        <f>100*(1-($B17-C17)/($B17-$L17))</f>
        <v>51.046841731724626</v>
      </c>
      <c r="D18" s="78">
        <f t="shared" ref="D18:L18" si="1">100*(1-($B17-D17)/($B17-$L17))</f>
        <v>89.088005677785659</v>
      </c>
      <c r="E18" s="78">
        <f t="shared" si="1"/>
        <v>108.73846699787082</v>
      </c>
      <c r="F18" s="78">
        <f t="shared" si="1"/>
        <v>115.48083747338538</v>
      </c>
      <c r="G18" s="78">
        <f t="shared" si="1"/>
        <v>92.503548616039737</v>
      </c>
      <c r="H18" s="78">
        <f t="shared" si="1"/>
        <v>39.491660752306601</v>
      </c>
      <c r="I18" s="78">
        <f t="shared" si="1"/>
        <v>32.913413768630242</v>
      </c>
      <c r="J18" s="78">
        <f t="shared" si="1"/>
        <v>20.981192334989352</v>
      </c>
      <c r="K18" s="78">
        <f t="shared" si="1"/>
        <v>-6.2100780695528712E-2</v>
      </c>
      <c r="L18" s="78">
        <f t="shared" si="1"/>
        <v>0</v>
      </c>
      <c r="M18" s="79"/>
    </row>
    <row r="19" spans="1:27">
      <c r="A19" s="140" t="s">
        <v>15</v>
      </c>
      <c r="B19" s="80" t="s">
        <v>8</v>
      </c>
      <c r="C19" s="80">
        <v>10</v>
      </c>
      <c r="D19" s="81">
        <f>C19/3</f>
        <v>3.3333333333333335</v>
      </c>
      <c r="E19" s="81">
        <f t="shared" ref="E19:K19" si="2">D19/3</f>
        <v>1.1111111111111112</v>
      </c>
      <c r="F19" s="81">
        <f t="shared" si="2"/>
        <v>0.37037037037037041</v>
      </c>
      <c r="G19" s="81">
        <f t="shared" si="2"/>
        <v>0.1234567901234568</v>
      </c>
      <c r="H19" s="81">
        <f t="shared" si="2"/>
        <v>4.1152263374485597E-2</v>
      </c>
      <c r="I19" s="81">
        <f t="shared" si="2"/>
        <v>1.3717421124828532E-2</v>
      </c>
      <c r="J19" s="81">
        <f t="shared" si="2"/>
        <v>4.5724737082761769E-3</v>
      </c>
      <c r="K19" s="81">
        <f t="shared" si="2"/>
        <v>1.5241579027587256E-3</v>
      </c>
      <c r="L19" s="80" t="s">
        <v>9</v>
      </c>
      <c r="M19" s="80"/>
    </row>
    <row r="21" spans="1:27" ht="21">
      <c r="A21" s="156" t="s">
        <v>10</v>
      </c>
      <c r="B21" s="157">
        <v>43329</v>
      </c>
      <c r="O21" s="156" t="s">
        <v>10</v>
      </c>
      <c r="P21" s="157">
        <v>43329</v>
      </c>
    </row>
    <row r="22" spans="1:27">
      <c r="A22" s="1"/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O22" s="1"/>
      <c r="P22" s="2">
        <v>1</v>
      </c>
      <c r="Q22" s="2">
        <v>2</v>
      </c>
      <c r="R22" s="2">
        <v>3</v>
      </c>
      <c r="S22" s="2">
        <v>4</v>
      </c>
      <c r="T22" s="2">
        <v>5</v>
      </c>
      <c r="U22" s="2">
        <v>6</v>
      </c>
      <c r="V22" s="2">
        <v>7</v>
      </c>
      <c r="W22" s="2">
        <v>8</v>
      </c>
      <c r="X22" s="2">
        <v>9</v>
      </c>
      <c r="Y22" s="2">
        <v>10</v>
      </c>
      <c r="Z22" s="2">
        <v>11</v>
      </c>
      <c r="AA22" s="2">
        <v>12</v>
      </c>
    </row>
    <row r="23" spans="1:27">
      <c r="A23" s="3" t="s">
        <v>0</v>
      </c>
      <c r="B23" s="138">
        <v>958400</v>
      </c>
      <c r="C23" s="28">
        <v>458700</v>
      </c>
      <c r="D23" s="41">
        <v>804900</v>
      </c>
      <c r="E23" s="18">
        <v>940800</v>
      </c>
      <c r="F23" s="141">
        <v>1037000</v>
      </c>
      <c r="G23" s="72">
        <v>1162000</v>
      </c>
      <c r="H23" s="8">
        <v>986800</v>
      </c>
      <c r="I23" s="36">
        <v>158900</v>
      </c>
      <c r="J23" s="142">
        <v>55930</v>
      </c>
      <c r="K23" s="143">
        <v>61960</v>
      </c>
      <c r="L23" s="142">
        <v>58950</v>
      </c>
      <c r="M23" s="142">
        <v>59470</v>
      </c>
      <c r="O23" s="3" t="s">
        <v>0</v>
      </c>
      <c r="P23" s="68">
        <v>826</v>
      </c>
      <c r="Q23" s="114">
        <v>394000</v>
      </c>
      <c r="R23" s="96">
        <v>615400</v>
      </c>
      <c r="S23" s="115">
        <v>931900</v>
      </c>
      <c r="T23" s="116">
        <v>1095000</v>
      </c>
      <c r="U23" s="20">
        <v>789500</v>
      </c>
      <c r="V23" s="117">
        <v>1074000</v>
      </c>
      <c r="W23" s="116">
        <v>1095000</v>
      </c>
      <c r="X23" s="72">
        <v>1161000</v>
      </c>
      <c r="Y23" s="72">
        <v>1163000</v>
      </c>
      <c r="Z23" s="118">
        <v>1132000</v>
      </c>
      <c r="AA23" s="119">
        <v>1084000</v>
      </c>
    </row>
    <row r="24" spans="1:27">
      <c r="A24" s="3" t="s">
        <v>1</v>
      </c>
      <c r="B24" s="20">
        <v>792600</v>
      </c>
      <c r="C24" s="123">
        <v>568600</v>
      </c>
      <c r="D24" s="41">
        <v>804700</v>
      </c>
      <c r="E24" s="4">
        <v>856300</v>
      </c>
      <c r="F24" s="144">
        <v>1029000</v>
      </c>
      <c r="G24" s="145">
        <v>1147000</v>
      </c>
      <c r="H24" s="38">
        <v>993300</v>
      </c>
      <c r="I24" s="67">
        <v>231400</v>
      </c>
      <c r="J24" s="143">
        <v>65970</v>
      </c>
      <c r="K24" s="146">
        <v>73120</v>
      </c>
      <c r="L24" s="84">
        <v>48400</v>
      </c>
      <c r="M24" s="147">
        <v>53150</v>
      </c>
      <c r="O24" s="3" t="s">
        <v>1</v>
      </c>
      <c r="P24" s="68">
        <v>1230</v>
      </c>
      <c r="Q24" s="21">
        <v>476800</v>
      </c>
      <c r="R24" s="103">
        <v>604200</v>
      </c>
      <c r="S24" s="19">
        <v>910100</v>
      </c>
      <c r="T24" s="120">
        <v>1021000</v>
      </c>
      <c r="U24" s="69">
        <v>764100</v>
      </c>
      <c r="V24" s="57">
        <v>827200</v>
      </c>
      <c r="W24" s="121">
        <v>918700</v>
      </c>
      <c r="X24" s="18">
        <v>940900</v>
      </c>
      <c r="Y24" s="115">
        <v>933100</v>
      </c>
      <c r="Z24" s="46">
        <v>796300</v>
      </c>
      <c r="AA24" s="119">
        <v>1081000</v>
      </c>
    </row>
    <row r="25" spans="1:27">
      <c r="A25" s="3" t="s">
        <v>2</v>
      </c>
      <c r="B25" s="108">
        <v>685900</v>
      </c>
      <c r="C25" s="91">
        <v>554100</v>
      </c>
      <c r="D25" s="105">
        <v>762900</v>
      </c>
      <c r="E25" s="148">
        <v>1060000</v>
      </c>
      <c r="F25" s="17">
        <v>951300</v>
      </c>
      <c r="G25" s="132">
        <v>1067000</v>
      </c>
      <c r="H25" s="149">
        <v>884900</v>
      </c>
      <c r="I25" s="13">
        <v>175000</v>
      </c>
      <c r="J25" s="147">
        <v>53960</v>
      </c>
      <c r="K25" s="146">
        <v>69080</v>
      </c>
      <c r="L25" s="84">
        <v>46280</v>
      </c>
      <c r="M25" s="26">
        <v>34790</v>
      </c>
      <c r="O25" s="3" t="s">
        <v>2</v>
      </c>
      <c r="P25" s="68">
        <v>810</v>
      </c>
      <c r="Q25" s="122">
        <v>460800</v>
      </c>
      <c r="R25" s="123">
        <v>563000</v>
      </c>
      <c r="S25" s="64">
        <v>821400</v>
      </c>
      <c r="T25" s="124">
        <v>924300</v>
      </c>
      <c r="U25" s="4">
        <v>855100</v>
      </c>
      <c r="V25" s="107">
        <v>849600</v>
      </c>
      <c r="W25" s="125">
        <v>1127000</v>
      </c>
      <c r="X25" s="94">
        <v>874000</v>
      </c>
      <c r="Y25" s="104">
        <v>897300</v>
      </c>
      <c r="Z25" s="39">
        <v>734900</v>
      </c>
      <c r="AA25" s="104">
        <v>899900</v>
      </c>
    </row>
    <row r="26" spans="1:27">
      <c r="A26" s="3" t="s">
        <v>3</v>
      </c>
      <c r="B26" s="92">
        <v>820700</v>
      </c>
      <c r="C26" s="150">
        <v>554800</v>
      </c>
      <c r="D26" s="46">
        <v>800700</v>
      </c>
      <c r="E26" s="97">
        <v>698200</v>
      </c>
      <c r="F26" s="4">
        <v>857100</v>
      </c>
      <c r="G26" s="64">
        <v>823900</v>
      </c>
      <c r="H26" s="103">
        <v>615600</v>
      </c>
      <c r="I26" s="25">
        <v>147700</v>
      </c>
      <c r="J26" s="147">
        <v>54890</v>
      </c>
      <c r="K26" s="142">
        <v>58620</v>
      </c>
      <c r="L26" s="26">
        <v>31950</v>
      </c>
      <c r="M26" s="26">
        <v>33140</v>
      </c>
      <c r="O26" s="3" t="s">
        <v>3</v>
      </c>
      <c r="P26" s="68">
        <v>1370</v>
      </c>
      <c r="Q26" s="106">
        <v>490800</v>
      </c>
      <c r="R26" s="126">
        <v>555800</v>
      </c>
      <c r="S26" s="107">
        <v>850200</v>
      </c>
      <c r="T26" s="127">
        <v>972600</v>
      </c>
      <c r="U26" s="128">
        <v>704100</v>
      </c>
      <c r="V26" s="129">
        <v>1017000</v>
      </c>
      <c r="W26" s="121">
        <v>921900</v>
      </c>
      <c r="X26" s="18">
        <v>940800</v>
      </c>
      <c r="Y26" s="130">
        <v>888000</v>
      </c>
      <c r="Z26" s="15">
        <v>742500</v>
      </c>
      <c r="AA26" s="107">
        <v>846400</v>
      </c>
    </row>
    <row r="27" spans="1:27">
      <c r="A27" s="3" t="s">
        <v>4</v>
      </c>
      <c r="B27" s="151">
        <v>725200</v>
      </c>
      <c r="C27" s="96">
        <v>624000</v>
      </c>
      <c r="D27" s="40">
        <v>786200</v>
      </c>
      <c r="E27" s="137">
        <v>908300</v>
      </c>
      <c r="F27" s="104">
        <v>901800</v>
      </c>
      <c r="G27" s="133">
        <v>873400</v>
      </c>
      <c r="H27" s="15">
        <v>750800</v>
      </c>
      <c r="I27" s="32">
        <v>196900</v>
      </c>
      <c r="J27" s="152">
        <v>82520</v>
      </c>
      <c r="K27" s="146">
        <v>68820</v>
      </c>
      <c r="L27" s="143">
        <v>63790</v>
      </c>
      <c r="M27" s="142">
        <v>55940</v>
      </c>
      <c r="O27" s="3" t="s">
        <v>4</v>
      </c>
      <c r="P27" s="68">
        <v>630</v>
      </c>
      <c r="Q27" s="41">
        <v>799200</v>
      </c>
      <c r="R27" s="131">
        <v>775900</v>
      </c>
      <c r="S27" s="117">
        <v>1073000</v>
      </c>
      <c r="T27" s="65">
        <v>840000</v>
      </c>
      <c r="U27" s="107">
        <v>844400</v>
      </c>
      <c r="V27" s="95">
        <v>1052000</v>
      </c>
      <c r="W27" s="132">
        <v>1071000</v>
      </c>
      <c r="X27" s="69">
        <v>763600</v>
      </c>
      <c r="Y27" s="92">
        <v>813800</v>
      </c>
      <c r="Z27" s="15">
        <v>741200</v>
      </c>
      <c r="AA27" s="124">
        <v>923200</v>
      </c>
    </row>
    <row r="28" spans="1:27">
      <c r="A28" s="3" t="s">
        <v>5</v>
      </c>
      <c r="B28" s="46">
        <v>799700</v>
      </c>
      <c r="C28" s="49">
        <v>522300</v>
      </c>
      <c r="D28" s="153">
        <v>671100</v>
      </c>
      <c r="E28" s="69">
        <v>770800</v>
      </c>
      <c r="F28" s="94">
        <v>874200</v>
      </c>
      <c r="G28" s="107">
        <v>848800</v>
      </c>
      <c r="H28" s="58">
        <v>586300</v>
      </c>
      <c r="I28" s="154">
        <v>116600</v>
      </c>
      <c r="J28" s="142">
        <v>59880</v>
      </c>
      <c r="K28" s="26">
        <v>30930</v>
      </c>
      <c r="L28" s="37">
        <v>25750</v>
      </c>
      <c r="M28" s="37">
        <v>27870</v>
      </c>
      <c r="O28" s="3" t="s">
        <v>5</v>
      </c>
      <c r="P28" s="68">
        <v>690</v>
      </c>
      <c r="Q28" s="126">
        <v>551300</v>
      </c>
      <c r="R28" s="131">
        <v>775800</v>
      </c>
      <c r="S28" s="133">
        <v>867700</v>
      </c>
      <c r="T28" s="124">
        <v>924700</v>
      </c>
      <c r="U28" s="65">
        <v>838800</v>
      </c>
      <c r="V28" s="124">
        <v>922800</v>
      </c>
      <c r="W28" s="17">
        <v>948800</v>
      </c>
      <c r="X28" s="134">
        <v>980400</v>
      </c>
      <c r="Y28" s="93">
        <v>859700</v>
      </c>
      <c r="Z28" s="99">
        <v>747300</v>
      </c>
      <c r="AA28" s="135">
        <v>721500</v>
      </c>
    </row>
    <row r="29" spans="1:27">
      <c r="A29" s="3" t="s">
        <v>6</v>
      </c>
      <c r="B29" s="15">
        <v>748800</v>
      </c>
      <c r="C29" s="48">
        <v>660200</v>
      </c>
      <c r="D29" s="27">
        <v>735500</v>
      </c>
      <c r="E29" s="6">
        <v>836900</v>
      </c>
      <c r="F29" s="138">
        <v>963100</v>
      </c>
      <c r="G29" s="121">
        <v>924800</v>
      </c>
      <c r="H29" s="131">
        <v>780700</v>
      </c>
      <c r="I29" s="155">
        <v>129800</v>
      </c>
      <c r="J29" s="84">
        <v>47720</v>
      </c>
      <c r="K29" s="14">
        <v>39560</v>
      </c>
      <c r="L29" s="26">
        <v>34630</v>
      </c>
      <c r="M29" s="68">
        <v>19950</v>
      </c>
      <c r="O29" s="3" t="s">
        <v>6</v>
      </c>
      <c r="P29" s="68">
        <v>750</v>
      </c>
      <c r="Q29" s="73">
        <v>699000</v>
      </c>
      <c r="R29" s="107">
        <v>847900</v>
      </c>
      <c r="S29" s="136">
        <v>999600</v>
      </c>
      <c r="T29" s="137">
        <v>903300</v>
      </c>
      <c r="U29" s="137">
        <v>907100</v>
      </c>
      <c r="V29" s="56">
        <v>894000</v>
      </c>
      <c r="W29" s="132">
        <v>1070000</v>
      </c>
      <c r="X29" s="38">
        <v>991600</v>
      </c>
      <c r="Y29" s="56">
        <v>892300</v>
      </c>
      <c r="Z29" s="135">
        <v>726200</v>
      </c>
      <c r="AA29" s="69">
        <v>763800</v>
      </c>
    </row>
    <row r="30" spans="1:27">
      <c r="A30" s="3" t="s">
        <v>7</v>
      </c>
      <c r="B30" s="115">
        <v>931700</v>
      </c>
      <c r="C30" s="58">
        <v>587600</v>
      </c>
      <c r="D30" s="41">
        <v>804500</v>
      </c>
      <c r="E30" s="46">
        <v>800000</v>
      </c>
      <c r="F30" s="127">
        <v>973500</v>
      </c>
      <c r="G30" s="17">
        <v>951800</v>
      </c>
      <c r="H30" s="137">
        <v>910100</v>
      </c>
      <c r="I30" s="75">
        <v>192000</v>
      </c>
      <c r="J30" s="147">
        <v>50440</v>
      </c>
      <c r="K30" s="26">
        <v>30170</v>
      </c>
      <c r="L30" s="26">
        <v>34410</v>
      </c>
      <c r="M30" s="68">
        <v>20760</v>
      </c>
      <c r="O30" s="3" t="s">
        <v>7</v>
      </c>
      <c r="P30" s="68">
        <v>526</v>
      </c>
      <c r="Q30" s="9">
        <v>484500</v>
      </c>
      <c r="R30" s="131">
        <v>773700</v>
      </c>
      <c r="S30" s="138">
        <v>959300</v>
      </c>
      <c r="T30" s="19">
        <v>912100</v>
      </c>
      <c r="U30" s="121">
        <v>916100</v>
      </c>
      <c r="V30" s="127">
        <v>973700</v>
      </c>
      <c r="W30" s="64">
        <v>822600</v>
      </c>
      <c r="X30" s="139">
        <v>965900</v>
      </c>
      <c r="Y30" s="42">
        <v>671000</v>
      </c>
      <c r="Z30" s="100">
        <v>587300</v>
      </c>
      <c r="AA30" s="90">
        <v>528000</v>
      </c>
    </row>
    <row r="31" spans="1:27">
      <c r="A31" s="194" t="s">
        <v>13</v>
      </c>
      <c r="B31" s="77">
        <f>MEDIAN(B23:B30)</f>
        <v>796150</v>
      </c>
      <c r="C31" s="77">
        <f t="shared" ref="C31:M31" si="3">MEDIAN(C23:C30)</f>
        <v>561700</v>
      </c>
      <c r="D31" s="77">
        <f t="shared" si="3"/>
        <v>793450</v>
      </c>
      <c r="E31" s="77">
        <f t="shared" si="3"/>
        <v>846600</v>
      </c>
      <c r="F31" s="77">
        <f t="shared" si="3"/>
        <v>957200</v>
      </c>
      <c r="G31" s="77">
        <f t="shared" si="3"/>
        <v>938300</v>
      </c>
      <c r="H31" s="77">
        <f t="shared" si="3"/>
        <v>832800</v>
      </c>
      <c r="I31" s="77">
        <f t="shared" si="3"/>
        <v>166950</v>
      </c>
      <c r="J31" s="77">
        <f t="shared" si="3"/>
        <v>55410</v>
      </c>
      <c r="K31" s="77">
        <f t="shared" si="3"/>
        <v>60290</v>
      </c>
      <c r="L31" s="77">
        <f t="shared" si="3"/>
        <v>40455</v>
      </c>
      <c r="M31" s="77">
        <f t="shared" si="3"/>
        <v>33965</v>
      </c>
      <c r="O31" s="194" t="s">
        <v>13</v>
      </c>
      <c r="P31" s="77">
        <f>MEDIAN(P23:P30)</f>
        <v>780</v>
      </c>
      <c r="Q31" s="77">
        <f t="shared" ref="Q31:AA31" si="4">MEDIAN(Q23:Q30)</f>
        <v>487650</v>
      </c>
      <c r="R31" s="77">
        <f t="shared" si="4"/>
        <v>694550</v>
      </c>
      <c r="S31" s="77">
        <f t="shared" si="4"/>
        <v>921000</v>
      </c>
      <c r="T31" s="77">
        <f t="shared" si="4"/>
        <v>924500</v>
      </c>
      <c r="U31" s="77">
        <f t="shared" si="4"/>
        <v>841600</v>
      </c>
      <c r="V31" s="77">
        <f t="shared" si="4"/>
        <v>948250</v>
      </c>
      <c r="W31" s="77">
        <f t="shared" si="4"/>
        <v>1009400</v>
      </c>
      <c r="X31" s="77">
        <f t="shared" si="4"/>
        <v>953400</v>
      </c>
      <c r="Y31" s="77">
        <f t="shared" si="4"/>
        <v>890150</v>
      </c>
      <c r="Z31" s="77">
        <f>MEDIAN(Z23:Z30)</f>
        <v>741850</v>
      </c>
      <c r="AA31" s="77">
        <f t="shared" si="4"/>
        <v>873150</v>
      </c>
    </row>
    <row r="32" spans="1:27">
      <c r="A32" s="140" t="s">
        <v>14</v>
      </c>
      <c r="B32" s="78">
        <f>100*(1-($B31-B31)/($B31-$L31))</f>
        <v>100</v>
      </c>
      <c r="C32" s="78">
        <f>100*(1-($B31-C31)/($B31-$L31))</f>
        <v>68.97557877185902</v>
      </c>
      <c r="D32" s="78">
        <f t="shared" ref="D32" si="5">100*(1-($B31-D31)/($B31-$L31))</f>
        <v>99.642712999292044</v>
      </c>
      <c r="E32" s="78">
        <f t="shared" ref="E32" si="6">100*(1-($B31-E31)/($B31-$L31))</f>
        <v>106.67597377248758</v>
      </c>
      <c r="F32" s="78">
        <f t="shared" ref="F32" si="7">100*(1-($B31-F31)/($B31-$L31))</f>
        <v>121.31150794963577</v>
      </c>
      <c r="G32" s="78">
        <f t="shared" ref="G32" si="8">100*(1-($B31-G31)/($B31-$L31))</f>
        <v>118.81049894468005</v>
      </c>
      <c r="H32" s="78">
        <f t="shared" ref="H32" si="9">100*(1-($B31-H31)/($B31-$L31))</f>
        <v>104.84984021331356</v>
      </c>
      <c r="I32" s="78">
        <f t="shared" ref="I32" si="10">100*(1-($B31-I31)/($B31-$L31))</f>
        <v>16.738895983167811</v>
      </c>
      <c r="J32" s="78">
        <f t="shared" ref="J32" si="11">100*(1-($B31-J31)/($B31-$L31))</f>
        <v>1.9789729983657467</v>
      </c>
      <c r="K32" s="78">
        <f t="shared" ref="K32" si="12">100*(1-($B31-K31)/($B31-$L31))</f>
        <v>2.6247361700156846</v>
      </c>
      <c r="L32" s="78">
        <f t="shared" ref="L32" si="13">100*(1-($B31-L31)/($B31-$L31))</f>
        <v>0</v>
      </c>
      <c r="M32" s="79"/>
      <c r="O32" s="140" t="s">
        <v>14</v>
      </c>
      <c r="P32" s="195">
        <f>100*(1-($P31-P31)/($P31-$Z31))</f>
        <v>100</v>
      </c>
      <c r="Q32" s="195">
        <f t="shared" ref="Q32:Y32" si="14">100*(1-($P31-Q31)/($P31-$Z31))</f>
        <v>34.301752870848915</v>
      </c>
      <c r="R32" s="195">
        <f t="shared" si="14"/>
        <v>6.3826629063381324</v>
      </c>
      <c r="S32" s="195">
        <f t="shared" si="14"/>
        <v>-24.174504432779621</v>
      </c>
      <c r="T32" s="195">
        <f t="shared" si="14"/>
        <v>-24.646794499844816</v>
      </c>
      <c r="U32" s="195">
        <f t="shared" si="14"/>
        <v>-13.460266911357909</v>
      </c>
      <c r="V32" s="195">
        <f t="shared" si="14"/>
        <v>-27.85161995493004</v>
      </c>
      <c r="W32" s="195">
        <f t="shared" si="14"/>
        <v>-36.103202126654701</v>
      </c>
      <c r="X32" s="195">
        <f t="shared" si="14"/>
        <v>-28.546561053611661</v>
      </c>
      <c r="Y32" s="195">
        <f t="shared" si="14"/>
        <v>-20.01160484164788</v>
      </c>
      <c r="Z32" s="195">
        <f>100*(1-($P31-Z31)/($P31-$Z31))</f>
        <v>0</v>
      </c>
      <c r="AA32" s="79"/>
    </row>
    <row r="33" spans="1:27">
      <c r="A33" s="140" t="s">
        <v>15</v>
      </c>
      <c r="B33" s="80" t="s">
        <v>8</v>
      </c>
      <c r="C33" s="80">
        <v>10</v>
      </c>
      <c r="D33" s="81">
        <f>C33/3</f>
        <v>3.3333333333333335</v>
      </c>
      <c r="E33" s="81">
        <f t="shared" ref="E33:K33" si="15">D33/3</f>
        <v>1.1111111111111112</v>
      </c>
      <c r="F33" s="81">
        <f t="shared" si="15"/>
        <v>0.37037037037037041</v>
      </c>
      <c r="G33" s="81">
        <f t="shared" si="15"/>
        <v>0.1234567901234568</v>
      </c>
      <c r="H33" s="81">
        <f t="shared" si="15"/>
        <v>4.1152263374485597E-2</v>
      </c>
      <c r="I33" s="81">
        <f t="shared" si="15"/>
        <v>1.3717421124828532E-2</v>
      </c>
      <c r="J33" s="81">
        <f t="shared" si="15"/>
        <v>4.5724737082761769E-3</v>
      </c>
      <c r="K33" s="81">
        <f t="shared" si="15"/>
        <v>1.5241579027587256E-3</v>
      </c>
      <c r="L33" s="80" t="s">
        <v>9</v>
      </c>
      <c r="M33" s="80"/>
      <c r="O33" s="140" t="s">
        <v>15</v>
      </c>
      <c r="P33" s="80" t="s">
        <v>22</v>
      </c>
      <c r="Q33" s="80">
        <v>10</v>
      </c>
      <c r="R33" s="81">
        <f>Q33/3</f>
        <v>3.3333333333333335</v>
      </c>
      <c r="S33" s="81">
        <f t="shared" ref="S33:Y33" si="16">R33/3</f>
        <v>1.1111111111111112</v>
      </c>
      <c r="T33" s="81">
        <f t="shared" si="16"/>
        <v>0.37037037037037041</v>
      </c>
      <c r="U33" s="81">
        <f t="shared" si="16"/>
        <v>0.1234567901234568</v>
      </c>
      <c r="V33" s="81">
        <f t="shared" si="16"/>
        <v>4.1152263374485597E-2</v>
      </c>
      <c r="W33" s="81">
        <f t="shared" si="16"/>
        <v>1.3717421124828532E-2</v>
      </c>
      <c r="X33" s="81">
        <f t="shared" si="16"/>
        <v>4.5724737082761769E-3</v>
      </c>
      <c r="Y33" s="81">
        <f t="shared" si="16"/>
        <v>1.5241579027587256E-3</v>
      </c>
      <c r="Z33" s="80" t="s">
        <v>9</v>
      </c>
      <c r="AA33" s="80"/>
    </row>
    <row r="36" spans="1:27" ht="21">
      <c r="A36" s="156" t="s">
        <v>10</v>
      </c>
      <c r="B36" s="157">
        <v>43332</v>
      </c>
      <c r="O36" s="156" t="s">
        <v>10</v>
      </c>
      <c r="P36" s="157">
        <v>43332</v>
      </c>
      <c r="Z36" t="s">
        <v>23</v>
      </c>
    </row>
    <row r="37" spans="1:27">
      <c r="A37" s="1"/>
      <c r="B37" s="2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  <c r="H37" s="2">
        <v>7</v>
      </c>
      <c r="I37" s="2">
        <v>8</v>
      </c>
      <c r="J37" s="2">
        <v>9</v>
      </c>
      <c r="K37" s="2">
        <v>10</v>
      </c>
      <c r="L37" s="2">
        <v>11</v>
      </c>
      <c r="M37" s="2">
        <v>12</v>
      </c>
      <c r="O37" s="1"/>
      <c r="P37" s="2">
        <v>1</v>
      </c>
      <c r="Q37" s="2">
        <v>2</v>
      </c>
      <c r="R37" s="2">
        <v>3</v>
      </c>
      <c r="S37" s="2">
        <v>4</v>
      </c>
      <c r="T37" s="2">
        <v>5</v>
      </c>
      <c r="U37" s="2">
        <v>6</v>
      </c>
      <c r="V37" s="2">
        <v>7</v>
      </c>
      <c r="W37" s="2">
        <v>8</v>
      </c>
      <c r="X37" s="2">
        <v>9</v>
      </c>
      <c r="Y37" s="2">
        <v>10</v>
      </c>
      <c r="Z37" s="196">
        <v>11</v>
      </c>
      <c r="AA37" s="2">
        <v>12</v>
      </c>
    </row>
    <row r="38" spans="1:27">
      <c r="A38" s="3" t="s">
        <v>0</v>
      </c>
      <c r="B38" s="130">
        <v>1086000</v>
      </c>
      <c r="C38" s="123">
        <v>700200</v>
      </c>
      <c r="D38" s="20">
        <v>968300</v>
      </c>
      <c r="E38" s="134">
        <v>1194000</v>
      </c>
      <c r="F38" s="72">
        <v>1416000</v>
      </c>
      <c r="G38" s="145">
        <v>1396000</v>
      </c>
      <c r="H38" s="7">
        <v>1341000</v>
      </c>
      <c r="I38" s="163">
        <v>176000</v>
      </c>
      <c r="J38" s="164">
        <v>99910</v>
      </c>
      <c r="K38" s="164">
        <v>98870</v>
      </c>
      <c r="L38" s="82">
        <v>295500</v>
      </c>
      <c r="M38" s="142">
        <v>79810</v>
      </c>
      <c r="O38" s="3" t="s">
        <v>0</v>
      </c>
      <c r="P38" s="68">
        <v>453</v>
      </c>
      <c r="Q38" s="114">
        <v>514800</v>
      </c>
      <c r="R38" s="158">
        <v>691700</v>
      </c>
      <c r="S38" s="126">
        <v>730000</v>
      </c>
      <c r="T38" s="42">
        <v>887700</v>
      </c>
      <c r="U38" s="102">
        <v>851200</v>
      </c>
      <c r="V38" s="100">
        <v>773100</v>
      </c>
      <c r="W38" s="15">
        <v>981800</v>
      </c>
      <c r="X38" s="73">
        <v>922700</v>
      </c>
      <c r="Y38" s="72">
        <v>1538000</v>
      </c>
      <c r="Z38" s="197">
        <v>1464000</v>
      </c>
      <c r="AA38" s="113">
        <v>1250000</v>
      </c>
    </row>
    <row r="39" spans="1:27">
      <c r="A39" s="3" t="s">
        <v>1</v>
      </c>
      <c r="B39" s="100">
        <v>727400</v>
      </c>
      <c r="C39" s="165">
        <v>536000</v>
      </c>
      <c r="D39" s="161">
        <v>769800</v>
      </c>
      <c r="E39" s="61">
        <v>788700</v>
      </c>
      <c r="F39" s="131">
        <v>954600</v>
      </c>
      <c r="G39" s="64">
        <v>1012000</v>
      </c>
      <c r="H39" s="42">
        <v>833100</v>
      </c>
      <c r="I39" s="166">
        <v>132300</v>
      </c>
      <c r="J39" s="164">
        <v>98580</v>
      </c>
      <c r="K39" s="152">
        <v>105800</v>
      </c>
      <c r="L39" s="163">
        <v>180500</v>
      </c>
      <c r="M39" s="14">
        <v>57330</v>
      </c>
      <c r="O39" s="3" t="s">
        <v>1</v>
      </c>
      <c r="P39" s="68">
        <v>513</v>
      </c>
      <c r="Q39" s="22">
        <v>475800</v>
      </c>
      <c r="R39" s="106">
        <v>648700</v>
      </c>
      <c r="S39" s="59">
        <v>664700</v>
      </c>
      <c r="T39" s="62">
        <v>748900</v>
      </c>
      <c r="U39" s="160">
        <v>759700</v>
      </c>
      <c r="V39" s="126">
        <v>735200</v>
      </c>
      <c r="W39" s="62">
        <v>749900</v>
      </c>
      <c r="X39" s="161">
        <v>819500</v>
      </c>
      <c r="Y39" s="99">
        <v>987600</v>
      </c>
      <c r="Z39" s="197">
        <v>1347000</v>
      </c>
      <c r="AA39" s="88">
        <v>838300</v>
      </c>
    </row>
    <row r="40" spans="1:27">
      <c r="A40" s="3" t="s">
        <v>2</v>
      </c>
      <c r="B40" s="69">
        <v>937600</v>
      </c>
      <c r="C40" s="111">
        <v>509800</v>
      </c>
      <c r="D40" s="96">
        <v>757000</v>
      </c>
      <c r="E40" s="153">
        <v>819100</v>
      </c>
      <c r="F40" s="151">
        <v>882900</v>
      </c>
      <c r="G40" s="56">
        <v>1096000</v>
      </c>
      <c r="H40" s="30">
        <v>812000</v>
      </c>
      <c r="I40" s="76">
        <v>211200</v>
      </c>
      <c r="J40" s="167">
        <v>116900</v>
      </c>
      <c r="K40" s="24">
        <v>137500</v>
      </c>
      <c r="L40" s="83">
        <v>194400</v>
      </c>
      <c r="M40" s="26">
        <v>48490</v>
      </c>
      <c r="O40" s="3" t="s">
        <v>2</v>
      </c>
      <c r="P40" s="68">
        <v>650</v>
      </c>
      <c r="Q40" s="87">
        <v>497600</v>
      </c>
      <c r="R40" s="5">
        <v>668200</v>
      </c>
      <c r="S40" s="126">
        <v>729500</v>
      </c>
      <c r="T40" s="126">
        <v>733000</v>
      </c>
      <c r="U40" s="48">
        <v>863100</v>
      </c>
      <c r="V40" s="102">
        <v>852300</v>
      </c>
      <c r="W40" s="161">
        <v>821400</v>
      </c>
      <c r="X40" s="62">
        <v>751800</v>
      </c>
      <c r="Y40" s="151">
        <v>949600</v>
      </c>
      <c r="Z40" s="197">
        <v>1314000</v>
      </c>
      <c r="AA40" s="150">
        <v>721200</v>
      </c>
    </row>
    <row r="41" spans="1:27">
      <c r="A41" s="3" t="s">
        <v>3</v>
      </c>
      <c r="B41" s="30">
        <v>816700</v>
      </c>
      <c r="C41" s="85">
        <v>505100</v>
      </c>
      <c r="D41" s="150">
        <v>682100</v>
      </c>
      <c r="E41" s="48">
        <v>804900</v>
      </c>
      <c r="F41" s="55">
        <v>947400</v>
      </c>
      <c r="G41" s="57">
        <v>1019000</v>
      </c>
      <c r="H41" s="126">
        <v>690100</v>
      </c>
      <c r="I41" s="163">
        <v>179200</v>
      </c>
      <c r="J41" s="167">
        <v>116800</v>
      </c>
      <c r="K41" s="166">
        <v>134400</v>
      </c>
      <c r="L41" s="163">
        <v>177100</v>
      </c>
      <c r="M41" s="37">
        <v>41910</v>
      </c>
      <c r="O41" s="3" t="s">
        <v>3</v>
      </c>
      <c r="P41" s="68">
        <v>523</v>
      </c>
      <c r="Q41" s="85">
        <v>528800</v>
      </c>
      <c r="R41" s="90">
        <v>694100</v>
      </c>
      <c r="S41" s="106">
        <v>644800</v>
      </c>
      <c r="T41" s="162">
        <v>795100</v>
      </c>
      <c r="U41" s="162">
        <v>792100</v>
      </c>
      <c r="V41" s="160">
        <v>759400</v>
      </c>
      <c r="W41" s="160">
        <v>760400</v>
      </c>
      <c r="X41" s="28">
        <v>593900</v>
      </c>
      <c r="Y41" s="158">
        <v>690600</v>
      </c>
      <c r="Z41" s="197">
        <v>1052000</v>
      </c>
      <c r="AA41" s="161">
        <v>817900</v>
      </c>
    </row>
    <row r="42" spans="1:27">
      <c r="A42" s="3" t="s">
        <v>4</v>
      </c>
      <c r="B42" s="97">
        <v>855200</v>
      </c>
      <c r="C42" s="16">
        <v>554300</v>
      </c>
      <c r="D42" s="91">
        <v>676100</v>
      </c>
      <c r="E42" s="15">
        <v>916100</v>
      </c>
      <c r="F42" s="151">
        <v>884900</v>
      </c>
      <c r="G42" s="130">
        <v>1088000</v>
      </c>
      <c r="H42" s="47">
        <v>664300</v>
      </c>
      <c r="I42" s="13">
        <v>214400</v>
      </c>
      <c r="J42" s="53">
        <v>152200</v>
      </c>
      <c r="K42" s="164">
        <v>102000</v>
      </c>
      <c r="L42" s="83">
        <v>192700</v>
      </c>
      <c r="M42" s="37">
        <v>41290</v>
      </c>
      <c r="O42" s="3" t="s">
        <v>4</v>
      </c>
      <c r="P42" s="68">
        <v>800</v>
      </c>
      <c r="Q42" s="87">
        <v>498000</v>
      </c>
      <c r="R42" s="63">
        <v>616800</v>
      </c>
      <c r="S42" s="59">
        <v>663700</v>
      </c>
      <c r="T42" s="96">
        <v>811600</v>
      </c>
      <c r="U42" s="62">
        <v>753300</v>
      </c>
      <c r="V42" s="123">
        <v>740600</v>
      </c>
      <c r="W42" s="91">
        <v>712200</v>
      </c>
      <c r="X42" s="123">
        <v>741300</v>
      </c>
      <c r="Y42" s="103">
        <v>798900</v>
      </c>
      <c r="Z42" s="197">
        <v>1197000</v>
      </c>
      <c r="AA42" s="88">
        <v>833300</v>
      </c>
    </row>
    <row r="43" spans="1:27">
      <c r="A43" s="3" t="s">
        <v>5</v>
      </c>
      <c r="B43" s="168">
        <v>775200</v>
      </c>
      <c r="C43" s="85">
        <v>505600</v>
      </c>
      <c r="D43" s="150">
        <v>684300</v>
      </c>
      <c r="E43" s="123">
        <v>700000</v>
      </c>
      <c r="F43" s="27">
        <v>903600</v>
      </c>
      <c r="G43" s="128">
        <v>871700</v>
      </c>
      <c r="H43" s="58">
        <v>718700</v>
      </c>
      <c r="I43" s="169">
        <v>225400</v>
      </c>
      <c r="J43" s="152">
        <v>105000</v>
      </c>
      <c r="K43" s="170">
        <v>120900</v>
      </c>
      <c r="L43" s="24">
        <v>140400</v>
      </c>
      <c r="M43" s="37">
        <v>41710</v>
      </c>
      <c r="O43" s="3" t="s">
        <v>5</v>
      </c>
      <c r="P43" s="68">
        <v>716</v>
      </c>
      <c r="Q43" s="85">
        <v>522400</v>
      </c>
      <c r="R43" s="5">
        <v>675200</v>
      </c>
      <c r="S43" s="106">
        <v>642600</v>
      </c>
      <c r="T43" s="150">
        <v>723000</v>
      </c>
      <c r="U43" s="58">
        <v>766100</v>
      </c>
      <c r="V43" s="58">
        <v>765900</v>
      </c>
      <c r="W43" s="103">
        <v>804100</v>
      </c>
      <c r="X43" s="5">
        <v>672800</v>
      </c>
      <c r="Y43" s="100">
        <v>776000</v>
      </c>
      <c r="Z43" s="197">
        <v>1131000</v>
      </c>
      <c r="AA43" s="150">
        <v>720700</v>
      </c>
    </row>
    <row r="44" spans="1:27">
      <c r="A44" s="3" t="s">
        <v>6</v>
      </c>
      <c r="B44" s="28">
        <v>565600</v>
      </c>
      <c r="C44" s="10">
        <v>449200</v>
      </c>
      <c r="D44" s="5">
        <v>636500</v>
      </c>
      <c r="E44" s="171">
        <v>618100</v>
      </c>
      <c r="F44" s="103">
        <v>750700</v>
      </c>
      <c r="G44" s="103">
        <v>751000</v>
      </c>
      <c r="H44" s="5">
        <v>634600</v>
      </c>
      <c r="I44" s="12">
        <v>170300</v>
      </c>
      <c r="J44" s="142">
        <v>80870</v>
      </c>
      <c r="K44" s="142">
        <v>79760</v>
      </c>
      <c r="L44" s="154">
        <v>147300</v>
      </c>
      <c r="M44" s="37">
        <v>39530</v>
      </c>
      <c r="O44" s="3" t="s">
        <v>6</v>
      </c>
      <c r="P44" s="68">
        <v>703</v>
      </c>
      <c r="Q44" s="31">
        <v>439400</v>
      </c>
      <c r="R44" s="91">
        <v>712900</v>
      </c>
      <c r="S44" s="59">
        <v>664900</v>
      </c>
      <c r="T44" s="59">
        <v>661500</v>
      </c>
      <c r="U44" s="153">
        <v>879600</v>
      </c>
      <c r="V44" s="91">
        <v>712700</v>
      </c>
      <c r="W44" s="62">
        <v>747300</v>
      </c>
      <c r="X44" s="47">
        <v>710200</v>
      </c>
      <c r="Y44" s="54">
        <v>785400</v>
      </c>
      <c r="Z44" s="197">
        <v>1099000</v>
      </c>
      <c r="AA44" s="9">
        <v>635200</v>
      </c>
    </row>
    <row r="45" spans="1:27">
      <c r="A45" s="3" t="s">
        <v>7</v>
      </c>
      <c r="B45" s="114">
        <v>497700</v>
      </c>
      <c r="C45" s="109">
        <v>472800</v>
      </c>
      <c r="D45" s="16">
        <v>554300</v>
      </c>
      <c r="E45" s="60">
        <v>523300</v>
      </c>
      <c r="F45" s="49">
        <v>645300</v>
      </c>
      <c r="G45" s="59">
        <v>628400</v>
      </c>
      <c r="H45" s="28">
        <v>566300</v>
      </c>
      <c r="I45" s="167">
        <v>115200</v>
      </c>
      <c r="J45" s="147">
        <v>66880</v>
      </c>
      <c r="K45" s="84">
        <v>63110</v>
      </c>
      <c r="L45" s="152">
        <v>112300</v>
      </c>
      <c r="M45" s="68">
        <v>31090</v>
      </c>
      <c r="O45" s="3" t="s">
        <v>7</v>
      </c>
      <c r="P45" s="68">
        <v>1190</v>
      </c>
      <c r="Q45" s="60">
        <v>540100</v>
      </c>
      <c r="R45" s="47">
        <v>705500</v>
      </c>
      <c r="S45" s="96">
        <v>806300</v>
      </c>
      <c r="T45" s="91">
        <v>714100</v>
      </c>
      <c r="U45" s="106">
        <v>650300</v>
      </c>
      <c r="V45" s="158">
        <v>689400</v>
      </c>
      <c r="W45" s="70">
        <v>600700</v>
      </c>
      <c r="X45" s="62">
        <v>747300</v>
      </c>
      <c r="Y45" s="126">
        <v>730500</v>
      </c>
      <c r="Z45" s="197">
        <v>917800</v>
      </c>
      <c r="AA45" s="111">
        <v>535200</v>
      </c>
    </row>
    <row r="46" spans="1:27">
      <c r="A46" s="194" t="s">
        <v>13</v>
      </c>
      <c r="B46" s="77">
        <f>MEDIAN(B38:B45)</f>
        <v>795950</v>
      </c>
      <c r="C46" s="77">
        <f t="shared" ref="C46:M46" si="17">MEDIAN(C38:C45)</f>
        <v>507700</v>
      </c>
      <c r="D46" s="77">
        <f t="shared" si="17"/>
        <v>683200</v>
      </c>
      <c r="E46" s="77">
        <f t="shared" si="17"/>
        <v>796800</v>
      </c>
      <c r="F46" s="77">
        <f t="shared" si="17"/>
        <v>894250</v>
      </c>
      <c r="G46" s="77">
        <f t="shared" si="17"/>
        <v>1015500</v>
      </c>
      <c r="H46" s="77">
        <f t="shared" si="17"/>
        <v>704400</v>
      </c>
      <c r="I46" s="77">
        <f t="shared" si="17"/>
        <v>177600</v>
      </c>
      <c r="J46" s="77">
        <f t="shared" si="17"/>
        <v>102455</v>
      </c>
      <c r="K46" s="77">
        <f t="shared" si="17"/>
        <v>103900</v>
      </c>
      <c r="L46" s="77">
        <f t="shared" si="17"/>
        <v>178800</v>
      </c>
      <c r="M46" s="77">
        <f t="shared" si="17"/>
        <v>41810</v>
      </c>
      <c r="O46" s="194" t="s">
        <v>13</v>
      </c>
      <c r="P46" s="77">
        <f>MEDIAN(P38:P45)</f>
        <v>676.5</v>
      </c>
      <c r="Q46" s="77">
        <f t="shared" ref="Q46:AA46" si="18">MEDIAN(Q38:Q45)</f>
        <v>506400</v>
      </c>
      <c r="R46" s="77">
        <f t="shared" si="18"/>
        <v>683450</v>
      </c>
      <c r="S46" s="77">
        <f t="shared" si="18"/>
        <v>664800</v>
      </c>
      <c r="T46" s="77">
        <f t="shared" si="18"/>
        <v>740950</v>
      </c>
      <c r="U46" s="77">
        <f t="shared" si="18"/>
        <v>779100</v>
      </c>
      <c r="V46" s="77">
        <f t="shared" si="18"/>
        <v>750000</v>
      </c>
      <c r="W46" s="77">
        <f t="shared" si="18"/>
        <v>755150</v>
      </c>
      <c r="X46" s="77">
        <f t="shared" si="18"/>
        <v>744300</v>
      </c>
      <c r="Y46" s="77">
        <f t="shared" si="18"/>
        <v>792150</v>
      </c>
      <c r="Z46" s="198">
        <f>MEDIAN(Z38:Z45)</f>
        <v>1164000</v>
      </c>
      <c r="AA46" s="77">
        <f t="shared" si="18"/>
        <v>769550</v>
      </c>
    </row>
    <row r="47" spans="1:27">
      <c r="A47" s="140" t="s">
        <v>14</v>
      </c>
      <c r="B47" s="78">
        <f>100*(1-($B46-B46)/($B46-$L46))</f>
        <v>100</v>
      </c>
      <c r="C47" s="78">
        <f>100*(1-($B46-C46)/($B46-$L46))</f>
        <v>53.293364660131246</v>
      </c>
      <c r="D47" s="78">
        <f t="shared" ref="D47" si="19">100*(1-($B46-D46)/($B46-$L46))</f>
        <v>81.730535526209195</v>
      </c>
      <c r="E47" s="78">
        <f t="shared" ref="E47" si="20">100*(1-($B46-E46)/($B46-$L46))</f>
        <v>100.13772988738556</v>
      </c>
      <c r="F47" s="78">
        <f t="shared" ref="F47" si="21">100*(1-($B46-F46)/($B46-$L46))</f>
        <v>115.92805638823624</v>
      </c>
      <c r="G47" s="78">
        <f t="shared" ref="G47" si="22">100*(1-($B46-G46)/($B46-$L46))</f>
        <v>135.57481973588267</v>
      </c>
      <c r="H47" s="78">
        <f t="shared" ref="H47" si="23">100*(1-($B46-H46)/($B46-$L46))</f>
        <v>85.165680952766749</v>
      </c>
      <c r="I47" s="78">
        <f t="shared" ref="I47" si="24">100*(1-($B46-I46)/($B46-$L46))</f>
        <v>-0.1944421939560792</v>
      </c>
      <c r="J47" s="78">
        <f t="shared" ref="J47" si="25">100*(1-($B46-J46)/($B46-$L46))</f>
        <v>-12.370574414647972</v>
      </c>
      <c r="K47" s="78">
        <f t="shared" ref="K47" si="26">100*(1-($B46-K46)/($B46-$L46))</f>
        <v>-12.136433606092512</v>
      </c>
      <c r="L47" s="78">
        <f t="shared" ref="L47" si="27">100*(1-($B46-L46)/($B46-$L46))</f>
        <v>0</v>
      </c>
      <c r="M47" s="79"/>
      <c r="O47" s="140" t="s">
        <v>14</v>
      </c>
      <c r="P47" s="195">
        <f>100*(1-($P46-P46)/($P46-$AA46))</f>
        <v>100</v>
      </c>
      <c r="Q47" s="195">
        <f>100*(1-($P46-Q46)/($P46-$AA46))</f>
        <v>34.225395985165306</v>
      </c>
      <c r="R47" s="195">
        <f t="shared" ref="R47:AA47" si="28">100*(1-($P46-R46)/($P46-$AA46))</f>
        <v>11.198201004456521</v>
      </c>
      <c r="S47" s="195">
        <f t="shared" si="28"/>
        <v>13.623827586722658</v>
      </c>
      <c r="T47" s="195">
        <f t="shared" si="28"/>
        <v>3.719727627496594</v>
      </c>
      <c r="U47" s="195">
        <f t="shared" si="28"/>
        <v>-1.2420768826081341</v>
      </c>
      <c r="V47" s="195">
        <f t="shared" si="28"/>
        <v>2.5426809481663759</v>
      </c>
      <c r="W47" s="195">
        <f t="shared" si="28"/>
        <v>1.8728698544038802</v>
      </c>
      <c r="X47" s="195">
        <f t="shared" si="28"/>
        <v>3.2840252655345736</v>
      </c>
      <c r="Y47" s="195">
        <f>100*(1-($P46-Y46)/($P46-$AA46))</f>
        <v>-2.9393651881616467</v>
      </c>
      <c r="Z47" s="199">
        <f t="shared" si="28"/>
        <v>-51.302327365945111</v>
      </c>
      <c r="AA47" s="195">
        <f t="shared" si="28"/>
        <v>0</v>
      </c>
    </row>
    <row r="48" spans="1:27">
      <c r="A48" s="140" t="s">
        <v>15</v>
      </c>
      <c r="B48" s="80" t="s">
        <v>8</v>
      </c>
      <c r="C48" s="80">
        <v>10</v>
      </c>
      <c r="D48" s="81">
        <f>C48/3</f>
        <v>3.3333333333333335</v>
      </c>
      <c r="E48" s="81">
        <f t="shared" ref="E48:K48" si="29">D48/3</f>
        <v>1.1111111111111112</v>
      </c>
      <c r="F48" s="81">
        <f t="shared" si="29"/>
        <v>0.37037037037037041</v>
      </c>
      <c r="G48" s="81">
        <f t="shared" si="29"/>
        <v>0.1234567901234568</v>
      </c>
      <c r="H48" s="81">
        <f t="shared" si="29"/>
        <v>4.1152263374485597E-2</v>
      </c>
      <c r="I48" s="81">
        <f t="shared" si="29"/>
        <v>1.3717421124828532E-2</v>
      </c>
      <c r="J48" s="81">
        <f t="shared" si="29"/>
        <v>4.5724737082761769E-3</v>
      </c>
      <c r="K48" s="81">
        <f t="shared" si="29"/>
        <v>1.5241579027587256E-3</v>
      </c>
      <c r="L48" s="80" t="s">
        <v>9</v>
      </c>
      <c r="M48" s="80"/>
      <c r="O48" s="140" t="s">
        <v>15</v>
      </c>
      <c r="P48" s="80" t="s">
        <v>22</v>
      </c>
      <c r="Q48" s="80">
        <v>10</v>
      </c>
      <c r="R48" s="81">
        <f>Q48/3</f>
        <v>3.3333333333333335</v>
      </c>
      <c r="S48" s="81">
        <f t="shared" ref="S48" si="30">R48/3</f>
        <v>1.1111111111111112</v>
      </c>
      <c r="T48" s="81">
        <f t="shared" ref="T48" si="31">S48/3</f>
        <v>0.37037037037037041</v>
      </c>
      <c r="U48" s="81">
        <f t="shared" ref="U48" si="32">T48/3</f>
        <v>0.1234567901234568</v>
      </c>
      <c r="V48" s="81">
        <f t="shared" ref="V48" si="33">U48/3</f>
        <v>4.1152263374485597E-2</v>
      </c>
      <c r="W48" s="81">
        <f t="shared" ref="W48" si="34">V48/3</f>
        <v>1.3717421124828532E-2</v>
      </c>
      <c r="X48" s="81">
        <f t="shared" ref="X48" si="35">W48/3</f>
        <v>4.5724737082761769E-3</v>
      </c>
      <c r="Y48" s="81">
        <f t="shared" ref="Y48" si="36">X48/3</f>
        <v>1.5241579027587256E-3</v>
      </c>
      <c r="Z48" s="200" t="s">
        <v>9</v>
      </c>
      <c r="AA48" s="80" t="s">
        <v>9</v>
      </c>
    </row>
    <row r="51" spans="1:27" ht="21">
      <c r="A51" s="156" t="s">
        <v>10</v>
      </c>
      <c r="B51" s="157">
        <v>43353</v>
      </c>
      <c r="O51" s="156" t="s">
        <v>10</v>
      </c>
      <c r="P51" s="157">
        <v>43353</v>
      </c>
    </row>
    <row r="52" spans="1:27">
      <c r="A52" s="1"/>
      <c r="B52" s="2">
        <v>1</v>
      </c>
      <c r="C52" s="2">
        <v>2</v>
      </c>
      <c r="D52" s="2">
        <v>3</v>
      </c>
      <c r="E52" s="2">
        <v>4</v>
      </c>
      <c r="F52" s="2">
        <v>5</v>
      </c>
      <c r="G52" s="2">
        <v>6</v>
      </c>
      <c r="H52" s="2">
        <v>7</v>
      </c>
      <c r="I52" s="2">
        <v>8</v>
      </c>
      <c r="J52" s="2">
        <v>9</v>
      </c>
      <c r="K52" s="2">
        <v>10</v>
      </c>
      <c r="L52" s="2">
        <v>11</v>
      </c>
      <c r="M52" s="2">
        <v>12</v>
      </c>
      <c r="O52" s="1"/>
      <c r="P52" s="2">
        <v>1</v>
      </c>
      <c r="Q52" s="2">
        <v>2</v>
      </c>
      <c r="R52" s="2">
        <v>3</v>
      </c>
      <c r="S52" s="2">
        <v>4</v>
      </c>
      <c r="T52" s="2">
        <v>5</v>
      </c>
      <c r="U52" s="2">
        <v>6</v>
      </c>
      <c r="V52" s="2">
        <v>7</v>
      </c>
      <c r="W52" s="2">
        <v>8</v>
      </c>
      <c r="X52" s="2">
        <v>9</v>
      </c>
      <c r="Y52" s="2">
        <v>10</v>
      </c>
      <c r="Z52" s="2">
        <v>11</v>
      </c>
      <c r="AA52" s="2">
        <v>12</v>
      </c>
    </row>
    <row r="53" spans="1:27">
      <c r="A53" s="3" t="s">
        <v>0</v>
      </c>
      <c r="B53" s="38">
        <v>2123000</v>
      </c>
      <c r="C53" s="108">
        <v>1466000</v>
      </c>
      <c r="D53" s="18">
        <v>2013000</v>
      </c>
      <c r="E53" s="148">
        <v>2284000</v>
      </c>
      <c r="F53" s="7">
        <v>2356000</v>
      </c>
      <c r="G53" s="89">
        <v>2402000</v>
      </c>
      <c r="H53" s="148">
        <v>2280000</v>
      </c>
      <c r="I53" s="43">
        <v>652800</v>
      </c>
      <c r="J53" s="155">
        <v>274000</v>
      </c>
      <c r="K53" s="24">
        <v>240600</v>
      </c>
      <c r="L53" s="154">
        <v>256500</v>
      </c>
      <c r="M53" s="167">
        <v>191900</v>
      </c>
      <c r="O53" s="3" t="s">
        <v>0</v>
      </c>
      <c r="P53" s="68">
        <v>853</v>
      </c>
      <c r="Q53" s="49">
        <v>1011000</v>
      </c>
      <c r="R53" s="65">
        <v>1651000</v>
      </c>
      <c r="S53" s="134">
        <v>1915000</v>
      </c>
      <c r="T53" s="115">
        <v>1833000</v>
      </c>
      <c r="U53" s="178">
        <v>1972000</v>
      </c>
      <c r="V53" s="72">
        <v>2283000</v>
      </c>
      <c r="W53" s="137">
        <v>1779000</v>
      </c>
      <c r="X53" s="129">
        <v>1993000</v>
      </c>
      <c r="Y53" s="116">
        <v>2151000</v>
      </c>
      <c r="Z53" s="139">
        <v>1892000</v>
      </c>
      <c r="AA53" s="8">
        <v>1927000</v>
      </c>
    </row>
    <row r="54" spans="1:27">
      <c r="A54" s="3" t="s">
        <v>1</v>
      </c>
      <c r="B54" s="92">
        <v>1755000</v>
      </c>
      <c r="C54" s="48">
        <v>1412000</v>
      </c>
      <c r="D54" s="149">
        <v>1899000</v>
      </c>
      <c r="E54" s="93">
        <v>1848000</v>
      </c>
      <c r="F54" s="159">
        <v>2373000</v>
      </c>
      <c r="G54" s="113">
        <v>2032000</v>
      </c>
      <c r="H54" s="65">
        <v>1819000</v>
      </c>
      <c r="I54" s="146">
        <v>160100</v>
      </c>
      <c r="J54" s="84">
        <v>104000</v>
      </c>
      <c r="K54" s="84">
        <v>102000</v>
      </c>
      <c r="L54" s="84">
        <v>104900</v>
      </c>
      <c r="M54" s="26">
        <v>75820</v>
      </c>
      <c r="O54" s="3" t="s">
        <v>1</v>
      </c>
      <c r="P54" s="68">
        <v>940</v>
      </c>
      <c r="Q54" s="22">
        <v>702300</v>
      </c>
      <c r="R54" s="58">
        <v>1135000</v>
      </c>
      <c r="S54" s="48">
        <v>1280000</v>
      </c>
      <c r="T54" s="64">
        <v>1608000</v>
      </c>
      <c r="U54" s="64">
        <v>1608000</v>
      </c>
      <c r="V54" s="15">
        <v>1462000</v>
      </c>
      <c r="W54" s="27">
        <v>1434000</v>
      </c>
      <c r="X54" s="92">
        <v>1598000</v>
      </c>
      <c r="Y54" s="153">
        <v>1311000</v>
      </c>
      <c r="Z54" s="39">
        <v>1448000</v>
      </c>
      <c r="AA54" s="162">
        <v>1172000</v>
      </c>
    </row>
    <row r="55" spans="1:27">
      <c r="A55" s="3" t="s">
        <v>2</v>
      </c>
      <c r="B55" s="73">
        <v>1508000</v>
      </c>
      <c r="C55" s="42">
        <v>1460000</v>
      </c>
      <c r="D55" s="121">
        <v>1979000</v>
      </c>
      <c r="E55" s="177">
        <v>2329000</v>
      </c>
      <c r="F55" s="120">
        <v>2202000</v>
      </c>
      <c r="G55" s="56">
        <v>1926000</v>
      </c>
      <c r="H55" s="113">
        <v>2030000</v>
      </c>
      <c r="I55" s="24">
        <v>242100</v>
      </c>
      <c r="J55" s="147">
        <v>115500</v>
      </c>
      <c r="K55" s="84">
        <v>101900</v>
      </c>
      <c r="L55" s="84">
        <v>98840</v>
      </c>
      <c r="M55" s="84">
        <v>97010</v>
      </c>
      <c r="O55" s="3" t="s">
        <v>2</v>
      </c>
      <c r="P55" s="68">
        <v>920</v>
      </c>
      <c r="Q55" s="59">
        <v>984300</v>
      </c>
      <c r="R55" s="110">
        <v>1393000</v>
      </c>
      <c r="S55" s="149">
        <v>1722000</v>
      </c>
      <c r="T55" s="93">
        <v>1689000</v>
      </c>
      <c r="U55" s="19">
        <v>1791000</v>
      </c>
      <c r="V55" s="121">
        <v>1807000</v>
      </c>
      <c r="W55" s="105">
        <v>1481000</v>
      </c>
      <c r="X55" s="40">
        <v>1535000</v>
      </c>
      <c r="Y55" s="41">
        <v>1576000</v>
      </c>
      <c r="Z55" s="65">
        <v>1647000</v>
      </c>
      <c r="AA55" s="108">
        <v>1331000</v>
      </c>
    </row>
    <row r="56" spans="1:27">
      <c r="A56" s="3" t="s">
        <v>3</v>
      </c>
      <c r="B56" s="98">
        <v>1742000</v>
      </c>
      <c r="C56" s="88">
        <v>1369000</v>
      </c>
      <c r="D56" s="130">
        <v>1905000</v>
      </c>
      <c r="E56" s="18">
        <v>2019000</v>
      </c>
      <c r="F56" s="72">
        <v>2488000</v>
      </c>
      <c r="G56" s="134">
        <v>2106000</v>
      </c>
      <c r="H56" s="18">
        <v>2015000</v>
      </c>
      <c r="I56" s="166">
        <v>217900</v>
      </c>
      <c r="J56" s="143">
        <v>137600</v>
      </c>
      <c r="K56" s="14">
        <v>82750</v>
      </c>
      <c r="L56" s="14">
        <v>88560</v>
      </c>
      <c r="M56" s="68">
        <v>45830</v>
      </c>
      <c r="O56" s="3" t="s">
        <v>3</v>
      </c>
      <c r="P56" s="68">
        <v>956</v>
      </c>
      <c r="Q56" s="111">
        <v>791800</v>
      </c>
      <c r="R56" s="61">
        <v>1258000</v>
      </c>
      <c r="S56" s="73">
        <v>1373000</v>
      </c>
      <c r="T56" s="137">
        <v>1783000</v>
      </c>
      <c r="U56" s="130">
        <v>1743000</v>
      </c>
      <c r="V56" s="57">
        <v>1619000</v>
      </c>
      <c r="W56" s="161">
        <v>1210000</v>
      </c>
      <c r="X56" s="40">
        <v>1531000</v>
      </c>
      <c r="Y56" s="108">
        <v>1325000</v>
      </c>
      <c r="Z56" s="57">
        <v>1622000</v>
      </c>
      <c r="AA56" s="128">
        <v>1386000</v>
      </c>
    </row>
    <row r="57" spans="1:27">
      <c r="A57" s="3" t="s">
        <v>4</v>
      </c>
      <c r="B57" s="131">
        <v>1675000</v>
      </c>
      <c r="C57" s="102">
        <v>1409000</v>
      </c>
      <c r="D57" s="178">
        <v>2156000</v>
      </c>
      <c r="E57" s="144">
        <v>2216000</v>
      </c>
      <c r="F57" s="72">
        <v>2492000</v>
      </c>
      <c r="G57" s="179">
        <v>2237000</v>
      </c>
      <c r="H57" s="124">
        <v>1993000</v>
      </c>
      <c r="I57" s="155">
        <v>272200</v>
      </c>
      <c r="J57" s="146">
        <v>149100</v>
      </c>
      <c r="K57" s="143">
        <v>143400</v>
      </c>
      <c r="L57" s="84">
        <v>95670</v>
      </c>
      <c r="M57" s="142">
        <v>125500</v>
      </c>
      <c r="O57" s="3" t="s">
        <v>4</v>
      </c>
      <c r="P57" s="68">
        <v>1140</v>
      </c>
      <c r="Q57" s="28">
        <v>882700</v>
      </c>
      <c r="R57" s="151">
        <v>1404000</v>
      </c>
      <c r="S57" s="113">
        <v>1849000</v>
      </c>
      <c r="T57" s="94">
        <v>1711000</v>
      </c>
      <c r="U57" s="138">
        <v>1877000</v>
      </c>
      <c r="V57" s="133">
        <v>1706000</v>
      </c>
      <c r="W57" s="107">
        <v>1665000</v>
      </c>
      <c r="X57" s="6">
        <v>1636000</v>
      </c>
      <c r="Y57" s="149">
        <v>1729000</v>
      </c>
      <c r="Z57" s="93">
        <v>1694000</v>
      </c>
      <c r="AA57" s="135">
        <v>1419000</v>
      </c>
    </row>
    <row r="58" spans="1:27">
      <c r="A58" s="3" t="s">
        <v>5</v>
      </c>
      <c r="B58" s="27">
        <v>1584000</v>
      </c>
      <c r="C58" s="168">
        <v>1360000</v>
      </c>
      <c r="D58" s="131">
        <v>1678000</v>
      </c>
      <c r="E58" s="64">
        <v>1778000</v>
      </c>
      <c r="F58" s="116">
        <v>2345000</v>
      </c>
      <c r="G58" s="178">
        <v>2156000</v>
      </c>
      <c r="H58" s="113">
        <v>2032000</v>
      </c>
      <c r="I58" s="155">
        <v>285000</v>
      </c>
      <c r="J58" s="147">
        <v>115200</v>
      </c>
      <c r="K58" s="147">
        <v>120500</v>
      </c>
      <c r="L58" s="147">
        <v>112200</v>
      </c>
      <c r="M58" s="147">
        <v>116800</v>
      </c>
      <c r="O58" s="3" t="s">
        <v>5</v>
      </c>
      <c r="P58" s="68">
        <v>953</v>
      </c>
      <c r="Q58" s="165">
        <v>835100</v>
      </c>
      <c r="R58" s="30">
        <v>1298000</v>
      </c>
      <c r="S58" s="131">
        <v>1519000</v>
      </c>
      <c r="T58" s="137">
        <v>1776000</v>
      </c>
      <c r="U58" s="93">
        <v>1693000</v>
      </c>
      <c r="V58" s="46">
        <v>1562000</v>
      </c>
      <c r="W58" s="41">
        <v>1573000</v>
      </c>
      <c r="X58" s="64">
        <v>1608000</v>
      </c>
      <c r="Y58" s="94">
        <v>1720000</v>
      </c>
      <c r="Z58" s="99">
        <v>1467000</v>
      </c>
      <c r="AA58" s="97">
        <v>1360000</v>
      </c>
    </row>
    <row r="59" spans="1:27">
      <c r="A59" s="3" t="s">
        <v>6</v>
      </c>
      <c r="B59" s="49">
        <v>1129000</v>
      </c>
      <c r="C59" s="74">
        <v>979800</v>
      </c>
      <c r="D59" s="96">
        <v>1331000</v>
      </c>
      <c r="E59" s="151">
        <v>1558000</v>
      </c>
      <c r="F59" s="6">
        <v>1801000</v>
      </c>
      <c r="G59" s="151">
        <v>1550000</v>
      </c>
      <c r="H59" s="97">
        <v>1505000</v>
      </c>
      <c r="I59" s="164">
        <v>172700</v>
      </c>
      <c r="J59" s="84">
        <v>105500</v>
      </c>
      <c r="K59" s="26">
        <v>76660</v>
      </c>
      <c r="L59" s="14">
        <v>82110</v>
      </c>
      <c r="M59" s="26">
        <v>69840</v>
      </c>
      <c r="O59" s="3" t="s">
        <v>6</v>
      </c>
      <c r="P59" s="68">
        <v>823</v>
      </c>
      <c r="Q59" s="87">
        <v>743900</v>
      </c>
      <c r="R59" s="58">
        <v>1133000</v>
      </c>
      <c r="S59" s="128">
        <v>1379000</v>
      </c>
      <c r="T59" s="135">
        <v>1421000</v>
      </c>
      <c r="U59" s="27">
        <v>1432000</v>
      </c>
      <c r="V59" s="99">
        <v>1470000</v>
      </c>
      <c r="W59" s="97">
        <v>1359000</v>
      </c>
      <c r="X59" s="97">
        <v>1361000</v>
      </c>
      <c r="Y59" s="48">
        <v>1276000</v>
      </c>
      <c r="Z59" s="100">
        <v>1148000</v>
      </c>
      <c r="AA59" s="100">
        <v>1152000</v>
      </c>
    </row>
    <row r="60" spans="1:27">
      <c r="A60" s="3" t="s">
        <v>7</v>
      </c>
      <c r="B60" s="106">
        <v>1070000</v>
      </c>
      <c r="C60" s="101">
        <v>730700</v>
      </c>
      <c r="D60" s="114">
        <v>863100</v>
      </c>
      <c r="E60" s="58">
        <v>1262000</v>
      </c>
      <c r="F60" s="30">
        <v>1434000</v>
      </c>
      <c r="G60" s="126">
        <v>1215000</v>
      </c>
      <c r="H60" s="96">
        <v>1329000</v>
      </c>
      <c r="I60" s="167">
        <v>197600</v>
      </c>
      <c r="J60" s="14">
        <v>93590</v>
      </c>
      <c r="K60" s="37">
        <v>62890</v>
      </c>
      <c r="L60" s="14">
        <v>84420</v>
      </c>
      <c r="M60" s="84">
        <v>95230</v>
      </c>
      <c r="O60" s="3" t="s">
        <v>7</v>
      </c>
      <c r="P60" s="68">
        <v>650</v>
      </c>
      <c r="Q60" s="22">
        <v>708000</v>
      </c>
      <c r="R60" s="123">
        <v>1103000</v>
      </c>
      <c r="S60" s="128">
        <v>1377000</v>
      </c>
      <c r="T60" s="110">
        <v>1393000</v>
      </c>
      <c r="U60" s="71">
        <v>1340000</v>
      </c>
      <c r="V60" s="153">
        <v>1303000</v>
      </c>
      <c r="W60" s="48">
        <v>1274000</v>
      </c>
      <c r="X60" s="102">
        <v>1263000</v>
      </c>
      <c r="Y60" s="54">
        <v>1158000</v>
      </c>
      <c r="Z60" s="47">
        <v>1051000</v>
      </c>
      <c r="AA60" s="47">
        <v>1053000</v>
      </c>
    </row>
    <row r="61" spans="1:27">
      <c r="A61" s="194" t="s">
        <v>13</v>
      </c>
      <c r="B61" s="77">
        <f>MEDIAN(B53:B60)</f>
        <v>1629500</v>
      </c>
      <c r="C61" s="77">
        <f t="shared" ref="C61:K61" si="37">MEDIAN(C53:C60)</f>
        <v>1389000</v>
      </c>
      <c r="D61" s="77">
        <f t="shared" si="37"/>
        <v>1902000</v>
      </c>
      <c r="E61" s="77">
        <f t="shared" si="37"/>
        <v>1933500</v>
      </c>
      <c r="F61" s="77">
        <f t="shared" si="37"/>
        <v>2350500</v>
      </c>
      <c r="G61" s="77">
        <f t="shared" si="37"/>
        <v>2069000</v>
      </c>
      <c r="H61" s="77">
        <f t="shared" si="37"/>
        <v>2004000</v>
      </c>
      <c r="I61" s="77">
        <f t="shared" si="37"/>
        <v>230000</v>
      </c>
      <c r="J61" s="77">
        <f t="shared" si="37"/>
        <v>115350</v>
      </c>
      <c r="K61" s="77">
        <f t="shared" si="37"/>
        <v>101950</v>
      </c>
      <c r="L61" s="77">
        <f>MEDIAN(L53:L60)</f>
        <v>97255</v>
      </c>
      <c r="M61" s="77">
        <f>MEDIAN(M53:M60)</f>
        <v>96120</v>
      </c>
      <c r="O61" s="194" t="s">
        <v>13</v>
      </c>
      <c r="P61" s="77">
        <f>MEDIAN(P53:P60)</f>
        <v>930</v>
      </c>
      <c r="Q61" s="77">
        <f t="shared" ref="Q61:AA61" si="38">MEDIAN(Q53:Q60)</f>
        <v>813450</v>
      </c>
      <c r="R61" s="77">
        <f t="shared" si="38"/>
        <v>1278000</v>
      </c>
      <c r="S61" s="77">
        <f t="shared" si="38"/>
        <v>1449000</v>
      </c>
      <c r="T61" s="77">
        <f t="shared" si="38"/>
        <v>1700000</v>
      </c>
      <c r="U61" s="77">
        <f t="shared" si="38"/>
        <v>1718000</v>
      </c>
      <c r="V61" s="77">
        <f t="shared" si="38"/>
        <v>1590500</v>
      </c>
      <c r="W61" s="77">
        <f t="shared" si="38"/>
        <v>1457500</v>
      </c>
      <c r="X61" s="77">
        <f t="shared" si="38"/>
        <v>1566500</v>
      </c>
      <c r="Y61" s="77">
        <f t="shared" si="38"/>
        <v>1450500</v>
      </c>
      <c r="Z61" s="77">
        <f t="shared" si="38"/>
        <v>1544500</v>
      </c>
      <c r="AA61" s="77">
        <f t="shared" si="38"/>
        <v>1345500</v>
      </c>
    </row>
    <row r="62" spans="1:27">
      <c r="A62" s="140" t="s">
        <v>14</v>
      </c>
      <c r="B62" s="78">
        <f>100*(1-($B61-B61)/($B61-$L61))</f>
        <v>100</v>
      </c>
      <c r="C62" s="78">
        <f>100*(1-($B61-C61)/($B61-$L61))</f>
        <v>84.304076697917111</v>
      </c>
      <c r="D62" s="78">
        <f t="shared" ref="D62" si="39">100*(1-($B61-D61)/($B61-$L61))</f>
        <v>117.78436216140369</v>
      </c>
      <c r="E62" s="78">
        <f t="shared" ref="E62" si="40">100*(1-($B61-E61)/($B61-$L61))</f>
        <v>119.8401691635476</v>
      </c>
      <c r="F62" s="78">
        <f t="shared" ref="F62" si="41">100*(1-($B61-F61)/($B61-$L61))</f>
        <v>147.05513804907179</v>
      </c>
      <c r="G62" s="78">
        <f t="shared" ref="G62" si="42">100*(1-($B61-G61)/($B61-$L61))</f>
        <v>128.6834024584841</v>
      </c>
      <c r="H62" s="78">
        <f t="shared" ref="H62" si="43">100*(1-($B61-H61)/($B61-$L61))</f>
        <v>124.44126102548874</v>
      </c>
      <c r="I62" s="78">
        <f t="shared" ref="I62" si="44">100*(1-($B61-I61)/($B61-$L61))</f>
        <v>8.6634317618918608</v>
      </c>
      <c r="J62" s="78">
        <f t="shared" ref="J62" si="45">100*(1-($B61-J61)/($B61-$L61))</f>
        <v>1.1809469112315618</v>
      </c>
      <c r="K62" s="78">
        <f t="shared" ref="K62" si="46">100*(1-($B61-K61)/($B61-$L61))</f>
        <v>0.30641313889097077</v>
      </c>
      <c r="L62" s="78">
        <f t="shared" ref="L62" si="47">100*(1-($B61-L61)/($B61-$L61))</f>
        <v>0</v>
      </c>
      <c r="M62" s="79"/>
      <c r="O62" s="140" t="s">
        <v>14</v>
      </c>
      <c r="P62" s="195">
        <f>100*(1-($P61-P61)/($P61-$Z61))</f>
        <v>100</v>
      </c>
      <c r="Q62" s="195">
        <f t="shared" ref="Q62" si="48">100*(1-($P61-Q61)/($P61-$Z61))</f>
        <v>47.360987839877687</v>
      </c>
      <c r="R62" s="195">
        <f t="shared" ref="R62" si="49">100*(1-($P61-R61)/($P61-$Z61))</f>
        <v>17.265170999695513</v>
      </c>
      <c r="S62" s="195">
        <f t="shared" ref="S62" si="50">100*(1-($P61-S61)/($P61-$Z61))</f>
        <v>6.1869562118983872</v>
      </c>
      <c r="T62" s="195">
        <f t="shared" ref="T62" si="51">100*(1-($P61-T61)/($P61-$Z61))</f>
        <v>-10.074049119897378</v>
      </c>
      <c r="U62" s="195">
        <f t="shared" ref="U62" si="52">100*(1-($P61-U61)/($P61-$Z61))</f>
        <v>-11.240176992297069</v>
      </c>
      <c r="V62" s="195">
        <f t="shared" ref="V62" si="53">100*(1-($P61-V61)/($P61-$Z61))</f>
        <v>-2.980104562799224</v>
      </c>
      <c r="W62" s="195">
        <f t="shared" ref="W62" si="54">100*(1-($P61-W61)/($P61-$Z61))</f>
        <v>5.6362847165985386</v>
      </c>
      <c r="X62" s="195">
        <f t="shared" ref="X62" si="55">100*(1-($P61-X61)/($P61-$Z61))</f>
        <v>-1.4252673995996279</v>
      </c>
      <c r="Y62" s="195">
        <f t="shared" ref="Y62" si="56">100*(1-($P61-Y61)/($P61-$Z61))</f>
        <v>6.0897788891984161</v>
      </c>
      <c r="Z62" s="195">
        <f>100*(1-($P61-Z61)/($P61-$Z61))</f>
        <v>0</v>
      </c>
      <c r="AA62" s="79"/>
    </row>
    <row r="63" spans="1:27">
      <c r="A63" s="140" t="s">
        <v>15</v>
      </c>
      <c r="B63" s="80" t="s">
        <v>8</v>
      </c>
      <c r="C63" s="80">
        <v>10</v>
      </c>
      <c r="D63" s="81">
        <f>C63/3</f>
        <v>3.3333333333333335</v>
      </c>
      <c r="E63" s="81">
        <f t="shared" ref="E63:K63" si="57">D63/3</f>
        <v>1.1111111111111112</v>
      </c>
      <c r="F63" s="81">
        <f t="shared" si="57"/>
        <v>0.37037037037037041</v>
      </c>
      <c r="G63" s="81">
        <f t="shared" si="57"/>
        <v>0.1234567901234568</v>
      </c>
      <c r="H63" s="81">
        <f t="shared" si="57"/>
        <v>4.1152263374485597E-2</v>
      </c>
      <c r="I63" s="81">
        <f t="shared" si="57"/>
        <v>1.3717421124828532E-2</v>
      </c>
      <c r="J63" s="81">
        <f t="shared" si="57"/>
        <v>4.5724737082761769E-3</v>
      </c>
      <c r="K63" s="81">
        <f t="shared" si="57"/>
        <v>1.5241579027587256E-3</v>
      </c>
      <c r="L63" s="80" t="s">
        <v>9</v>
      </c>
      <c r="M63" s="80"/>
      <c r="O63" s="140" t="s">
        <v>15</v>
      </c>
      <c r="P63" s="80" t="s">
        <v>22</v>
      </c>
      <c r="Q63" s="80">
        <v>10</v>
      </c>
      <c r="R63" s="81">
        <f>Q63/3</f>
        <v>3.3333333333333335</v>
      </c>
      <c r="S63" s="81">
        <f t="shared" ref="S63" si="58">R63/3</f>
        <v>1.1111111111111112</v>
      </c>
      <c r="T63" s="81">
        <f t="shared" ref="T63" si="59">S63/3</f>
        <v>0.37037037037037041</v>
      </c>
      <c r="U63" s="81">
        <f t="shared" ref="U63" si="60">T63/3</f>
        <v>0.1234567901234568</v>
      </c>
      <c r="V63" s="81">
        <f t="shared" ref="V63" si="61">U63/3</f>
        <v>4.1152263374485597E-2</v>
      </c>
      <c r="W63" s="81">
        <f t="shared" ref="W63" si="62">V63/3</f>
        <v>1.3717421124828532E-2</v>
      </c>
      <c r="X63" s="81">
        <f t="shared" ref="X63" si="63">W63/3</f>
        <v>4.5724737082761769E-3</v>
      </c>
      <c r="Y63" s="81">
        <f t="shared" ref="Y63" si="64">X63/3</f>
        <v>1.5241579027587256E-3</v>
      </c>
      <c r="Z63" s="80" t="s">
        <v>9</v>
      </c>
      <c r="AA63" s="80"/>
    </row>
    <row r="66" spans="1:27" ht="21">
      <c r="A66" s="156" t="s">
        <v>10</v>
      </c>
      <c r="B66" s="157">
        <v>43416</v>
      </c>
      <c r="O66" s="156" t="s">
        <v>10</v>
      </c>
      <c r="P66" s="157">
        <v>43416</v>
      </c>
    </row>
    <row r="67" spans="1:27">
      <c r="A67" s="1"/>
      <c r="B67" s="2">
        <v>1</v>
      </c>
      <c r="C67" s="2">
        <v>2</v>
      </c>
      <c r="D67" s="2">
        <v>3</v>
      </c>
      <c r="E67" s="2">
        <v>4</v>
      </c>
      <c r="F67" s="2">
        <v>5</v>
      </c>
      <c r="G67" s="2">
        <v>6</v>
      </c>
      <c r="H67" s="2">
        <v>7</v>
      </c>
      <c r="I67" s="2">
        <v>8</v>
      </c>
      <c r="J67" s="2">
        <v>9</v>
      </c>
      <c r="K67" s="2">
        <v>10</v>
      </c>
      <c r="L67" s="2">
        <v>11</v>
      </c>
      <c r="M67" s="2">
        <v>12</v>
      </c>
      <c r="O67" s="1"/>
      <c r="P67" s="2">
        <v>1</v>
      </c>
      <c r="Q67" s="2">
        <v>2</v>
      </c>
      <c r="R67" s="2">
        <v>3</v>
      </c>
      <c r="S67" s="2">
        <v>4</v>
      </c>
      <c r="T67" s="2">
        <v>5</v>
      </c>
      <c r="U67" s="2">
        <v>6</v>
      </c>
      <c r="V67" s="2">
        <v>7</v>
      </c>
      <c r="W67" s="2">
        <v>8</v>
      </c>
      <c r="X67" s="2">
        <v>9</v>
      </c>
      <c r="Y67" s="2">
        <v>10</v>
      </c>
      <c r="Z67" s="2">
        <v>11</v>
      </c>
      <c r="AA67" s="2">
        <v>12</v>
      </c>
    </row>
    <row r="68" spans="1:27">
      <c r="A68" s="3" t="s">
        <v>0</v>
      </c>
      <c r="B68" s="72">
        <v>1185000</v>
      </c>
      <c r="C68" s="16">
        <v>458100</v>
      </c>
      <c r="D68" s="15">
        <v>762800</v>
      </c>
      <c r="E68" s="104">
        <v>920100</v>
      </c>
      <c r="F68" s="131">
        <v>797800</v>
      </c>
      <c r="G68" s="137">
        <v>930400</v>
      </c>
      <c r="H68" s="94">
        <v>892600</v>
      </c>
      <c r="I68" s="167">
        <v>91430</v>
      </c>
      <c r="J68" s="147">
        <v>52250</v>
      </c>
      <c r="K68" s="14">
        <v>42250</v>
      </c>
      <c r="L68" s="26">
        <v>33260</v>
      </c>
      <c r="M68" s="84">
        <v>46330</v>
      </c>
      <c r="O68" s="3" t="s">
        <v>0</v>
      </c>
      <c r="P68" s="68">
        <v>1006</v>
      </c>
      <c r="Q68" s="70">
        <v>689400</v>
      </c>
      <c r="R68" s="139">
        <v>1461000</v>
      </c>
      <c r="S68" s="41">
        <v>1214000</v>
      </c>
      <c r="T68" s="124">
        <v>1405000</v>
      </c>
      <c r="U68" s="137">
        <v>1374000</v>
      </c>
      <c r="V68" s="135">
        <v>1100000</v>
      </c>
      <c r="W68" s="130">
        <v>1342000</v>
      </c>
      <c r="X68" s="4">
        <v>1291000</v>
      </c>
      <c r="Y68" s="4">
        <v>1293000</v>
      </c>
      <c r="Z68" s="149">
        <v>1333000</v>
      </c>
      <c r="AA68" s="15">
        <v>1126000</v>
      </c>
    </row>
    <row r="69" spans="1:27">
      <c r="A69" s="3" t="s">
        <v>1</v>
      </c>
      <c r="B69" s="57">
        <v>851700</v>
      </c>
      <c r="C69" s="16">
        <v>458800</v>
      </c>
      <c r="D69" s="104">
        <v>924200</v>
      </c>
      <c r="E69" s="107">
        <v>866300</v>
      </c>
      <c r="F69" s="20">
        <v>813200</v>
      </c>
      <c r="G69" s="99">
        <v>767900</v>
      </c>
      <c r="H69" s="130">
        <v>908600</v>
      </c>
      <c r="I69" s="147">
        <v>54770</v>
      </c>
      <c r="J69" s="14">
        <v>43480</v>
      </c>
      <c r="K69" s="26">
        <v>32160</v>
      </c>
      <c r="L69" s="37">
        <v>30890</v>
      </c>
      <c r="M69" s="37">
        <v>25950</v>
      </c>
      <c r="O69" s="3" t="s">
        <v>1</v>
      </c>
      <c r="P69" s="68">
        <v>780</v>
      </c>
      <c r="Q69" s="112">
        <v>581600</v>
      </c>
      <c r="R69" s="153">
        <v>1009000</v>
      </c>
      <c r="S69" s="91">
        <v>825900</v>
      </c>
      <c r="T69" s="54">
        <v>898200</v>
      </c>
      <c r="U69" s="58">
        <v>875700</v>
      </c>
      <c r="V69" s="126">
        <v>842300</v>
      </c>
      <c r="W69" s="88">
        <v>958800</v>
      </c>
      <c r="X69" s="162">
        <v>913700</v>
      </c>
      <c r="Y69" s="58">
        <v>879200</v>
      </c>
      <c r="Z69" s="150">
        <v>833800</v>
      </c>
      <c r="AA69" s="49">
        <v>780000</v>
      </c>
    </row>
    <row r="70" spans="1:27">
      <c r="A70" s="3" t="s">
        <v>2</v>
      </c>
      <c r="B70" s="4">
        <v>874100</v>
      </c>
      <c r="C70" s="73">
        <v>719100</v>
      </c>
      <c r="D70" s="139">
        <v>989200</v>
      </c>
      <c r="E70" s="18">
        <v>957700</v>
      </c>
      <c r="F70" s="65">
        <v>865300</v>
      </c>
      <c r="G70" s="130">
        <v>909200</v>
      </c>
      <c r="H70" s="179">
        <v>1065000</v>
      </c>
      <c r="I70" s="146">
        <v>74820</v>
      </c>
      <c r="J70" s="26">
        <v>36430</v>
      </c>
      <c r="K70" s="14">
        <v>43510</v>
      </c>
      <c r="L70" s="26">
        <v>31190</v>
      </c>
      <c r="M70" s="37">
        <v>30340</v>
      </c>
      <c r="O70" s="3" t="s">
        <v>2</v>
      </c>
      <c r="P70" s="68">
        <v>4117</v>
      </c>
      <c r="Q70" s="109">
        <v>565800</v>
      </c>
      <c r="R70" s="100">
        <v>894200</v>
      </c>
      <c r="S70" s="150">
        <v>834700</v>
      </c>
      <c r="T70" s="91">
        <v>820800</v>
      </c>
      <c r="U70" s="47">
        <v>808500</v>
      </c>
      <c r="V70" s="5">
        <v>767000</v>
      </c>
      <c r="W70" s="90">
        <v>805400</v>
      </c>
      <c r="X70" s="47">
        <v>809300</v>
      </c>
      <c r="Y70" s="59">
        <v>766400</v>
      </c>
      <c r="Z70" s="171">
        <v>749300</v>
      </c>
      <c r="AA70" s="180">
        <v>482600</v>
      </c>
    </row>
    <row r="71" spans="1:27">
      <c r="A71" s="3" t="s">
        <v>3</v>
      </c>
      <c r="B71" s="55">
        <v>791900</v>
      </c>
      <c r="C71" s="91">
        <v>559200</v>
      </c>
      <c r="D71" s="19">
        <v>933100</v>
      </c>
      <c r="E71" s="20">
        <v>810500</v>
      </c>
      <c r="F71" s="39">
        <v>755200</v>
      </c>
      <c r="G71" s="64">
        <v>845200</v>
      </c>
      <c r="H71" s="124">
        <v>945800</v>
      </c>
      <c r="I71" s="147">
        <v>56590</v>
      </c>
      <c r="J71" s="26">
        <v>34390</v>
      </c>
      <c r="K71" s="14">
        <v>41960</v>
      </c>
      <c r="L71" s="37">
        <v>26440</v>
      </c>
      <c r="M71" s="37">
        <v>29240</v>
      </c>
      <c r="O71" s="3" t="s">
        <v>3</v>
      </c>
      <c r="P71" s="68">
        <v>636</v>
      </c>
      <c r="Q71" s="33">
        <v>513200</v>
      </c>
      <c r="R71" s="96">
        <v>933600</v>
      </c>
      <c r="S71" s="162">
        <v>913900</v>
      </c>
      <c r="T71" s="100">
        <v>890400</v>
      </c>
      <c r="U71" s="96">
        <v>929500</v>
      </c>
      <c r="V71" s="150">
        <v>828000</v>
      </c>
      <c r="W71" s="126">
        <v>842100</v>
      </c>
      <c r="X71" s="150">
        <v>830200</v>
      </c>
      <c r="Y71" s="91">
        <v>824900</v>
      </c>
      <c r="Z71" s="47">
        <v>806200</v>
      </c>
      <c r="AA71" s="100">
        <v>891300</v>
      </c>
    </row>
    <row r="72" spans="1:27">
      <c r="A72" s="3" t="s">
        <v>4</v>
      </c>
      <c r="B72" s="57">
        <v>850700</v>
      </c>
      <c r="C72" s="48">
        <v>672200</v>
      </c>
      <c r="D72" s="177">
        <v>1109000</v>
      </c>
      <c r="E72" s="92">
        <v>836700</v>
      </c>
      <c r="F72" s="61">
        <v>657200</v>
      </c>
      <c r="G72" s="136">
        <v>1021000</v>
      </c>
      <c r="H72" s="119">
        <v>1101000</v>
      </c>
      <c r="I72" s="170">
        <v>100800</v>
      </c>
      <c r="J72" s="84">
        <v>46000</v>
      </c>
      <c r="K72" s="14">
        <v>39200</v>
      </c>
      <c r="L72" s="26">
        <v>34980</v>
      </c>
      <c r="M72" s="26">
        <v>32460</v>
      </c>
      <c r="O72" s="3" t="s">
        <v>4</v>
      </c>
      <c r="P72" s="68">
        <v>1570</v>
      </c>
      <c r="Q72" s="101">
        <v>497400</v>
      </c>
      <c r="R72" s="153">
        <v>1005000</v>
      </c>
      <c r="S72" s="126">
        <v>841700</v>
      </c>
      <c r="T72" s="158">
        <v>794300</v>
      </c>
      <c r="U72" s="58">
        <v>884400</v>
      </c>
      <c r="V72" s="96">
        <v>931400</v>
      </c>
      <c r="W72" s="62">
        <v>863400</v>
      </c>
      <c r="X72" s="49">
        <v>781700</v>
      </c>
      <c r="Y72" s="126">
        <v>837100</v>
      </c>
      <c r="Z72" s="90">
        <v>806000</v>
      </c>
      <c r="AA72" s="54">
        <v>903200</v>
      </c>
    </row>
    <row r="73" spans="1:27">
      <c r="A73" s="3" t="s">
        <v>5</v>
      </c>
      <c r="B73" s="6">
        <v>858200</v>
      </c>
      <c r="C73" s="126">
        <v>575400</v>
      </c>
      <c r="D73" s="178">
        <v>1026000</v>
      </c>
      <c r="E73" s="64">
        <v>842800</v>
      </c>
      <c r="F73" s="64">
        <v>845900</v>
      </c>
      <c r="G73" s="7">
        <v>1120000</v>
      </c>
      <c r="H73" s="159">
        <v>1127000</v>
      </c>
      <c r="I73" s="146">
        <v>72640</v>
      </c>
      <c r="J73" s="147">
        <v>55090</v>
      </c>
      <c r="K73" s="26">
        <v>37120</v>
      </c>
      <c r="L73" s="37">
        <v>30690</v>
      </c>
      <c r="M73" s="37">
        <v>26410</v>
      </c>
      <c r="O73" s="3" t="s">
        <v>5</v>
      </c>
      <c r="P73" s="68">
        <v>610</v>
      </c>
      <c r="Q73" s="180">
        <v>484900</v>
      </c>
      <c r="R73" s="15">
        <v>1131000</v>
      </c>
      <c r="S73" s="49">
        <v>781500</v>
      </c>
      <c r="T73" s="59">
        <v>764500</v>
      </c>
      <c r="U73" s="59">
        <v>759300</v>
      </c>
      <c r="V73" s="58">
        <v>878000</v>
      </c>
      <c r="W73" s="160">
        <v>873000</v>
      </c>
      <c r="X73" s="49">
        <v>777100</v>
      </c>
      <c r="Y73" s="88">
        <v>959300</v>
      </c>
      <c r="Z73" s="72">
        <v>1765000</v>
      </c>
      <c r="AA73" s="48">
        <v>992100</v>
      </c>
    </row>
    <row r="74" spans="1:27">
      <c r="A74" s="3" t="s">
        <v>6</v>
      </c>
      <c r="B74" s="135">
        <v>743700</v>
      </c>
      <c r="C74" s="54">
        <v>614800</v>
      </c>
      <c r="D74" s="130">
        <v>910500</v>
      </c>
      <c r="E74" s="92">
        <v>836200</v>
      </c>
      <c r="F74" s="130">
        <v>908200</v>
      </c>
      <c r="G74" s="56">
        <v>911600</v>
      </c>
      <c r="H74" s="64">
        <v>845200</v>
      </c>
      <c r="I74" s="146">
        <v>73140</v>
      </c>
      <c r="J74" s="26">
        <v>31950</v>
      </c>
      <c r="K74" s="26">
        <v>31160</v>
      </c>
      <c r="L74" s="37">
        <v>27530</v>
      </c>
      <c r="M74" s="68">
        <v>23740</v>
      </c>
      <c r="O74" s="3" t="s">
        <v>6</v>
      </c>
      <c r="P74" s="68">
        <v>790</v>
      </c>
      <c r="Q74" s="101">
        <v>491800</v>
      </c>
      <c r="R74" s="97">
        <v>1044000</v>
      </c>
      <c r="S74" s="59">
        <v>764000</v>
      </c>
      <c r="T74" s="9">
        <v>731900</v>
      </c>
      <c r="U74" s="58">
        <v>883600</v>
      </c>
      <c r="V74" s="96">
        <v>931500</v>
      </c>
      <c r="W74" s="103">
        <v>918500</v>
      </c>
      <c r="X74" s="100">
        <v>890500</v>
      </c>
      <c r="Y74" s="49">
        <v>785200</v>
      </c>
      <c r="Z74" s="21">
        <v>725000</v>
      </c>
      <c r="AA74" s="47">
        <v>812800</v>
      </c>
    </row>
    <row r="75" spans="1:27">
      <c r="A75" s="3" t="s">
        <v>7</v>
      </c>
      <c r="B75" s="99">
        <v>773400</v>
      </c>
      <c r="C75" s="10">
        <v>374200</v>
      </c>
      <c r="D75" s="133">
        <v>891300</v>
      </c>
      <c r="E75" s="88">
        <v>650600</v>
      </c>
      <c r="F75" s="133">
        <v>890200</v>
      </c>
      <c r="G75" s="134">
        <v>1001000</v>
      </c>
      <c r="H75" s="38">
        <v>1011000</v>
      </c>
      <c r="I75" s="53">
        <v>126600</v>
      </c>
      <c r="J75" s="14">
        <v>38870</v>
      </c>
      <c r="K75" s="37">
        <v>28580</v>
      </c>
      <c r="L75" s="68">
        <v>21270</v>
      </c>
      <c r="M75" s="68">
        <v>22900</v>
      </c>
      <c r="O75" s="3" t="s">
        <v>7</v>
      </c>
      <c r="P75" s="68">
        <v>686</v>
      </c>
      <c r="Q75" s="180">
        <v>485700</v>
      </c>
      <c r="R75" s="65">
        <v>1272000</v>
      </c>
      <c r="S75" s="181">
        <v>468000</v>
      </c>
      <c r="T75" s="66">
        <v>472300</v>
      </c>
      <c r="U75" s="23">
        <v>552000</v>
      </c>
      <c r="V75" s="122">
        <v>705800</v>
      </c>
      <c r="W75" s="5">
        <v>770500</v>
      </c>
      <c r="X75" s="122">
        <v>704400</v>
      </c>
      <c r="Y75" s="171">
        <v>748300</v>
      </c>
      <c r="Z75" s="16">
        <v>661800</v>
      </c>
      <c r="AA75" s="9">
        <v>736400</v>
      </c>
    </row>
    <row r="76" spans="1:27">
      <c r="A76" s="194" t="s">
        <v>13</v>
      </c>
      <c r="B76" s="77">
        <f>MEDIAN(B68:B75)</f>
        <v>851200</v>
      </c>
      <c r="C76" s="77">
        <f t="shared" ref="C76:M76" si="65">MEDIAN(C68:C75)</f>
        <v>567300</v>
      </c>
      <c r="D76" s="77">
        <f t="shared" si="65"/>
        <v>928650</v>
      </c>
      <c r="E76" s="77">
        <f t="shared" si="65"/>
        <v>839750</v>
      </c>
      <c r="F76" s="77">
        <f t="shared" si="65"/>
        <v>829550</v>
      </c>
      <c r="G76" s="77">
        <f t="shared" si="65"/>
        <v>921000</v>
      </c>
      <c r="H76" s="77">
        <f t="shared" si="65"/>
        <v>978400</v>
      </c>
      <c r="I76" s="77">
        <f t="shared" si="65"/>
        <v>73980</v>
      </c>
      <c r="J76" s="77">
        <f t="shared" si="65"/>
        <v>41175</v>
      </c>
      <c r="K76" s="77">
        <f t="shared" si="65"/>
        <v>38160</v>
      </c>
      <c r="L76" s="77">
        <f t="shared" si="65"/>
        <v>30790</v>
      </c>
      <c r="M76" s="77">
        <f t="shared" si="65"/>
        <v>27825</v>
      </c>
      <c r="O76" s="194" t="s">
        <v>13</v>
      </c>
      <c r="P76" s="77">
        <f>MEDIAN(P68:P75)</f>
        <v>785</v>
      </c>
      <c r="Q76" s="77">
        <f t="shared" ref="Q76:AA76" si="66">MEDIAN(Q68:Q75)</f>
        <v>505300</v>
      </c>
      <c r="R76" s="77">
        <f t="shared" si="66"/>
        <v>1026500</v>
      </c>
      <c r="S76" s="77">
        <f t="shared" si="66"/>
        <v>830300</v>
      </c>
      <c r="T76" s="77">
        <f t="shared" si="66"/>
        <v>807550</v>
      </c>
      <c r="U76" s="77">
        <f t="shared" si="66"/>
        <v>879650</v>
      </c>
      <c r="V76" s="77">
        <f t="shared" si="66"/>
        <v>860150</v>
      </c>
      <c r="W76" s="77">
        <f t="shared" si="66"/>
        <v>868200</v>
      </c>
      <c r="X76" s="77">
        <f t="shared" si="66"/>
        <v>819750</v>
      </c>
      <c r="Y76" s="77">
        <f t="shared" si="66"/>
        <v>831000</v>
      </c>
      <c r="Z76" s="77">
        <f t="shared" si="66"/>
        <v>806100</v>
      </c>
      <c r="AA76" s="77">
        <f t="shared" si="66"/>
        <v>852050</v>
      </c>
    </row>
    <row r="77" spans="1:27">
      <c r="A77" s="140" t="s">
        <v>14</v>
      </c>
      <c r="B77" s="78">
        <f>100*(1-($B76-B76)/($B76-$L76))</f>
        <v>100</v>
      </c>
      <c r="C77" s="78">
        <f>100*(1-($B76-C76)/($B76-$L76))</f>
        <v>65.395351104935344</v>
      </c>
      <c r="D77" s="78">
        <f t="shared" ref="D77" si="67">100*(1-($B76-D76)/($B76-$L76))</f>
        <v>109.44040175034435</v>
      </c>
      <c r="E77" s="78">
        <f t="shared" ref="E77" si="68">100*(1-($B76-E76)/($B76-$L76))</f>
        <v>98.604356358406164</v>
      </c>
      <c r="F77" s="78">
        <f t="shared" ref="F77" si="69">100*(1-($B76-F76)/($B76-$L76))</f>
        <v>97.361075559781085</v>
      </c>
      <c r="G77" s="78">
        <f t="shared" ref="G77" si="70">100*(1-($B76-G76)/($B76-$L76))</f>
        <v>108.50794115137555</v>
      </c>
      <c r="H77" s="78">
        <f t="shared" ref="H77" si="71">100*(1-($B76-H76)/($B76-$L76))</f>
        <v>115.50444290050098</v>
      </c>
      <c r="I77" s="78">
        <f t="shared" ref="I77" si="72">100*(1-($B76-I76)/($B76-$L76))</f>
        <v>5.264440950256577</v>
      </c>
      <c r="J77" s="78">
        <f t="shared" ref="J77" si="73">100*(1-($B76-J76)/($B76-$L76))</f>
        <v>1.2658304993844571</v>
      </c>
      <c r="K77" s="78">
        <f t="shared" ref="K77" si="74">100*(1-($B76-K76)/($B76-$L76))</f>
        <v>0.89833132214380829</v>
      </c>
      <c r="L77" s="78">
        <f t="shared" ref="L77" si="75">100*(1-($B76-L76)/($B76-$L76))</f>
        <v>0</v>
      </c>
      <c r="M77" s="79"/>
      <c r="O77" s="140" t="s">
        <v>14</v>
      </c>
      <c r="P77" s="195">
        <f>100*(1-($P76-P76)/($P76-$Z76))</f>
        <v>100</v>
      </c>
      <c r="Q77" s="195">
        <f t="shared" ref="Q77" si="76">100*(1-($P76-Q76)/($P76-$Z76))</f>
        <v>37.351843688494569</v>
      </c>
      <c r="R77" s="195">
        <f t="shared" ref="R77" si="77">100*(1-($P76-R76)/($P76-$Z76))</f>
        <v>-27.368172702607051</v>
      </c>
      <c r="S77" s="195">
        <f t="shared" ref="S77" si="78">100*(1-($P76-S76)/($P76-$Z76))</f>
        <v>-3.0050352967472271</v>
      </c>
      <c r="T77" s="195">
        <f t="shared" ref="T77" si="79">100*(1-($P76-T76)/($P76-$Z76))</f>
        <v>-0.18005376778031934</v>
      </c>
      <c r="U77" s="195">
        <f t="shared" ref="U77" si="80">100*(1-($P76-U76)/($P76-$Z76))</f>
        <v>-9.1330721518908753</v>
      </c>
      <c r="V77" s="195">
        <f t="shared" ref="V77" si="81">100*(1-($P76-V76)/($P76-$Z76))</f>
        <v>-6.7116594127763607</v>
      </c>
      <c r="W77" s="195">
        <f t="shared" ref="W77" si="82">100*(1-($P76-W76)/($P76-$Z76))</f>
        <v>-7.7112682614877359</v>
      </c>
      <c r="X77" s="195">
        <f t="shared" ref="X77" si="83">100*(1-($P76-X76)/($P76-$Z76))</f>
        <v>-1.694988917380158</v>
      </c>
      <c r="Y77" s="195">
        <f t="shared" ref="Y77" si="84">100*(1-($P76-Y76)/($P76-$Z76))</f>
        <v>-3.091957805330825</v>
      </c>
      <c r="Z77" s="195">
        <f>100*(1-($P76-Z76)/($P76-$Z76))</f>
        <v>0</v>
      </c>
      <c r="AA77" s="79"/>
    </row>
    <row r="78" spans="1:27">
      <c r="A78" s="140" t="s">
        <v>15</v>
      </c>
      <c r="B78" s="80" t="s">
        <v>8</v>
      </c>
      <c r="C78" s="80">
        <v>10</v>
      </c>
      <c r="D78" s="81">
        <f>C78/3</f>
        <v>3.3333333333333335</v>
      </c>
      <c r="E78" s="81">
        <f t="shared" ref="E78:K78" si="85">D78/3</f>
        <v>1.1111111111111112</v>
      </c>
      <c r="F78" s="81">
        <f t="shared" si="85"/>
        <v>0.37037037037037041</v>
      </c>
      <c r="G78" s="81">
        <f t="shared" si="85"/>
        <v>0.1234567901234568</v>
      </c>
      <c r="H78" s="81">
        <f t="shared" si="85"/>
        <v>4.1152263374485597E-2</v>
      </c>
      <c r="I78" s="81">
        <f t="shared" si="85"/>
        <v>1.3717421124828532E-2</v>
      </c>
      <c r="J78" s="81">
        <f t="shared" si="85"/>
        <v>4.5724737082761769E-3</v>
      </c>
      <c r="K78" s="81">
        <f t="shared" si="85"/>
        <v>1.5241579027587256E-3</v>
      </c>
      <c r="L78" s="80" t="s">
        <v>9</v>
      </c>
      <c r="M78" s="80"/>
      <c r="O78" s="140" t="s">
        <v>15</v>
      </c>
      <c r="P78" s="80" t="s">
        <v>22</v>
      </c>
      <c r="Q78" s="80">
        <v>10</v>
      </c>
      <c r="R78" s="81">
        <f>Q78/3</f>
        <v>3.3333333333333335</v>
      </c>
      <c r="S78" s="81">
        <f t="shared" ref="S78" si="86">R78/3</f>
        <v>1.1111111111111112</v>
      </c>
      <c r="T78" s="81">
        <f t="shared" ref="T78" si="87">S78/3</f>
        <v>0.37037037037037041</v>
      </c>
      <c r="U78" s="81">
        <f t="shared" ref="U78" si="88">T78/3</f>
        <v>0.1234567901234568</v>
      </c>
      <c r="V78" s="81">
        <f t="shared" ref="V78" si="89">U78/3</f>
        <v>4.1152263374485597E-2</v>
      </c>
      <c r="W78" s="81">
        <f t="shared" ref="W78" si="90">V78/3</f>
        <v>1.3717421124828532E-2</v>
      </c>
      <c r="X78" s="81">
        <f t="shared" ref="X78" si="91">W78/3</f>
        <v>4.5724737082761769E-3</v>
      </c>
      <c r="Y78" s="81">
        <f t="shared" ref="Y78" si="92">X78/3</f>
        <v>1.5241579027587256E-3</v>
      </c>
      <c r="Z78" s="80" t="s">
        <v>9</v>
      </c>
      <c r="AA78" s="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9D35-2ECA-844E-BF03-438F0D44988F}">
  <dimension ref="A1:AA62"/>
  <sheetViews>
    <sheetView workbookViewId="0">
      <selection activeCell="A2" sqref="A2"/>
    </sheetView>
  </sheetViews>
  <sheetFormatPr baseColWidth="10" defaultRowHeight="16"/>
  <cols>
    <col min="1" max="1" width="23.6640625" customWidth="1"/>
    <col min="15" max="15" width="25.1640625" customWidth="1"/>
  </cols>
  <sheetData>
    <row r="1" spans="1:27" ht="21">
      <c r="A1" s="176" t="s">
        <v>28</v>
      </c>
    </row>
    <row r="2" spans="1:27" ht="21">
      <c r="A2" s="176"/>
    </row>
    <row r="4" spans="1:27" ht="21">
      <c r="A4" s="176" t="s">
        <v>18</v>
      </c>
    </row>
    <row r="6" spans="1:27" ht="24">
      <c r="A6" s="172" t="s">
        <v>11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O6" s="174" t="s">
        <v>12</v>
      </c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</row>
    <row r="7" spans="1:27" s="1" customFormat="1" ht="21">
      <c r="A7" s="156" t="s">
        <v>10</v>
      </c>
      <c r="B7" s="157">
        <v>43255</v>
      </c>
      <c r="O7" s="156" t="s">
        <v>10</v>
      </c>
      <c r="P7" s="157">
        <v>43255</v>
      </c>
    </row>
    <row r="8" spans="1:27" s="1" customFormat="1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P8" s="2">
        <v>1</v>
      </c>
      <c r="Q8" s="2">
        <v>2</v>
      </c>
      <c r="R8" s="2">
        <v>3</v>
      </c>
      <c r="S8" s="2">
        <v>4</v>
      </c>
      <c r="T8" s="2">
        <v>5</v>
      </c>
      <c r="U8" s="2">
        <v>6</v>
      </c>
      <c r="V8" s="2">
        <v>7</v>
      </c>
      <c r="W8" s="2">
        <v>8</v>
      </c>
      <c r="X8" s="2">
        <v>9</v>
      </c>
      <c r="Y8" s="2">
        <v>10</v>
      </c>
      <c r="Z8" s="2">
        <v>11</v>
      </c>
      <c r="AA8" s="2">
        <v>12</v>
      </c>
    </row>
    <row r="9" spans="1:27" s="1" customFormat="1">
      <c r="A9" s="3" t="s">
        <v>0</v>
      </c>
      <c r="B9" s="67">
        <v>198600</v>
      </c>
      <c r="C9" s="165">
        <v>383400</v>
      </c>
      <c r="D9" s="169">
        <v>146600</v>
      </c>
      <c r="E9" s="67">
        <v>194000</v>
      </c>
      <c r="F9" s="68">
        <v>3877</v>
      </c>
      <c r="G9" s="37">
        <v>5845</v>
      </c>
      <c r="H9" s="85">
        <v>361200</v>
      </c>
      <c r="I9" s="37">
        <v>4774</v>
      </c>
      <c r="J9" s="163">
        <v>112100</v>
      </c>
      <c r="K9" s="37">
        <v>5184</v>
      </c>
      <c r="L9" s="68">
        <v>1466</v>
      </c>
      <c r="M9" s="68">
        <v>1920</v>
      </c>
      <c r="O9" s="3" t="s">
        <v>0</v>
      </c>
      <c r="P9" s="68">
        <v>510</v>
      </c>
      <c r="Q9" s="99">
        <v>514800</v>
      </c>
      <c r="R9" s="139">
        <v>665800</v>
      </c>
      <c r="S9" s="92">
        <v>561500</v>
      </c>
      <c r="T9" s="108">
        <v>465900</v>
      </c>
      <c r="U9" s="105">
        <v>520900</v>
      </c>
      <c r="V9" s="141">
        <v>713200</v>
      </c>
      <c r="W9" s="117">
        <v>741600</v>
      </c>
      <c r="X9" s="137">
        <v>625400</v>
      </c>
      <c r="Y9" s="40">
        <v>541000</v>
      </c>
      <c r="Z9" s="72">
        <v>801700</v>
      </c>
      <c r="AA9" s="89">
        <v>773700</v>
      </c>
    </row>
    <row r="10" spans="1:27" s="1" customFormat="1">
      <c r="A10" s="3" t="s">
        <v>1</v>
      </c>
      <c r="B10" s="47">
        <v>486200</v>
      </c>
      <c r="C10" s="186">
        <v>182600</v>
      </c>
      <c r="D10" s="26">
        <v>11030</v>
      </c>
      <c r="E10" s="68">
        <v>4297</v>
      </c>
      <c r="F10" s="75">
        <v>161700</v>
      </c>
      <c r="G10" s="68">
        <v>2346</v>
      </c>
      <c r="H10" s="68">
        <v>2886</v>
      </c>
      <c r="I10" s="68">
        <v>3000</v>
      </c>
      <c r="J10" s="68">
        <v>3110</v>
      </c>
      <c r="K10" s="68">
        <v>4057</v>
      </c>
      <c r="L10" s="68">
        <v>3424</v>
      </c>
      <c r="M10" s="68">
        <v>2350</v>
      </c>
      <c r="O10" s="3" t="s">
        <v>1</v>
      </c>
      <c r="P10" s="68">
        <v>546</v>
      </c>
      <c r="Q10" s="88">
        <v>437600</v>
      </c>
      <c r="R10" s="96">
        <v>421500</v>
      </c>
      <c r="S10" s="123">
        <v>387100</v>
      </c>
      <c r="T10" s="121">
        <v>634100</v>
      </c>
      <c r="U10" s="161">
        <v>425200</v>
      </c>
      <c r="V10" s="103">
        <v>419000</v>
      </c>
      <c r="W10" s="54">
        <v>408100</v>
      </c>
      <c r="X10" s="54">
        <v>411100</v>
      </c>
      <c r="Y10" s="161">
        <v>427900</v>
      </c>
      <c r="Z10" s="103">
        <v>419800</v>
      </c>
      <c r="AA10" s="102">
        <v>444000</v>
      </c>
    </row>
    <row r="11" spans="1:27" s="1" customFormat="1">
      <c r="A11" s="3" t="s">
        <v>2</v>
      </c>
      <c r="B11" s="100">
        <v>531800</v>
      </c>
      <c r="C11" s="83">
        <v>127300</v>
      </c>
      <c r="D11" s="37">
        <v>8864</v>
      </c>
      <c r="E11" s="187">
        <v>246700</v>
      </c>
      <c r="F11" s="68">
        <v>4194</v>
      </c>
      <c r="G11" s="68">
        <v>2993</v>
      </c>
      <c r="H11" s="68">
        <v>3894</v>
      </c>
      <c r="I11" s="68">
        <v>3797</v>
      </c>
      <c r="J11" s="68">
        <v>3921</v>
      </c>
      <c r="K11" s="68">
        <v>3517</v>
      </c>
      <c r="L11" s="68">
        <v>3040</v>
      </c>
      <c r="M11" s="68">
        <v>3314</v>
      </c>
      <c r="O11" s="3" t="s">
        <v>2</v>
      </c>
      <c r="P11" s="68">
        <v>530</v>
      </c>
      <c r="Q11" s="178">
        <v>691300</v>
      </c>
      <c r="R11" s="38">
        <v>682200</v>
      </c>
      <c r="S11" s="96">
        <v>422800</v>
      </c>
      <c r="T11" s="161">
        <v>426700</v>
      </c>
      <c r="U11" s="96">
        <v>421200</v>
      </c>
      <c r="V11" s="48">
        <v>448600</v>
      </c>
      <c r="W11" s="168">
        <v>429600</v>
      </c>
      <c r="X11" s="108">
        <v>466700</v>
      </c>
      <c r="Y11" s="100">
        <v>403600</v>
      </c>
      <c r="Z11" s="130">
        <v>610500</v>
      </c>
      <c r="AA11" s="110">
        <v>489000</v>
      </c>
    </row>
    <row r="12" spans="1:27" s="1" customFormat="1">
      <c r="A12" s="3" t="s">
        <v>3</v>
      </c>
      <c r="B12" s="58">
        <v>529200</v>
      </c>
      <c r="C12" s="83">
        <v>127500</v>
      </c>
      <c r="D12" s="37">
        <v>6208</v>
      </c>
      <c r="E12" s="68">
        <v>3704</v>
      </c>
      <c r="F12" s="68">
        <v>3361</v>
      </c>
      <c r="G12" s="68">
        <v>2970</v>
      </c>
      <c r="H12" s="68">
        <v>3220</v>
      </c>
      <c r="I12" s="68">
        <v>2553</v>
      </c>
      <c r="J12" s="68">
        <v>2800</v>
      </c>
      <c r="K12" s="68">
        <v>2773</v>
      </c>
      <c r="L12" s="68">
        <v>2546</v>
      </c>
      <c r="M12" s="68">
        <v>3266</v>
      </c>
      <c r="O12" s="3" t="s">
        <v>3</v>
      </c>
      <c r="P12" s="68">
        <v>640</v>
      </c>
      <c r="Q12" s="97">
        <v>474300</v>
      </c>
      <c r="R12" s="48">
        <v>451100</v>
      </c>
      <c r="S12" s="30">
        <v>452200</v>
      </c>
      <c r="T12" s="42">
        <v>463000</v>
      </c>
      <c r="U12" s="30">
        <v>455800</v>
      </c>
      <c r="V12" s="6">
        <v>575600</v>
      </c>
      <c r="W12" s="103">
        <v>416300</v>
      </c>
      <c r="X12" s="73">
        <v>479600</v>
      </c>
      <c r="Y12" s="161">
        <v>426200</v>
      </c>
      <c r="Z12" s="58">
        <v>401700</v>
      </c>
      <c r="AA12" s="168">
        <v>429800</v>
      </c>
    </row>
    <row r="13" spans="1:27" s="1" customFormat="1">
      <c r="A13" s="3" t="s">
        <v>4</v>
      </c>
      <c r="B13" s="160">
        <v>520700</v>
      </c>
      <c r="C13" s="31">
        <v>300600</v>
      </c>
      <c r="D13" s="26">
        <v>10910</v>
      </c>
      <c r="E13" s="147">
        <v>28400</v>
      </c>
      <c r="F13" s="68">
        <v>4224</v>
      </c>
      <c r="G13" s="37">
        <v>4787</v>
      </c>
      <c r="H13" s="68">
        <v>3477</v>
      </c>
      <c r="I13" s="68">
        <v>4057</v>
      </c>
      <c r="J13" s="68">
        <v>3497</v>
      </c>
      <c r="K13" s="68">
        <v>3764</v>
      </c>
      <c r="L13" s="14">
        <v>19150</v>
      </c>
      <c r="M13" s="84">
        <v>26640</v>
      </c>
      <c r="O13" s="3" t="s">
        <v>4</v>
      </c>
      <c r="P13" s="68">
        <v>683</v>
      </c>
      <c r="Q13" s="161">
        <v>428200</v>
      </c>
      <c r="R13" s="100">
        <v>405100</v>
      </c>
      <c r="S13" s="103">
        <v>415700</v>
      </c>
      <c r="T13" s="150">
        <v>378500</v>
      </c>
      <c r="U13" s="58">
        <v>399400</v>
      </c>
      <c r="V13" s="54">
        <v>408200</v>
      </c>
      <c r="W13" s="161">
        <v>428000</v>
      </c>
      <c r="X13" s="100">
        <v>403400</v>
      </c>
      <c r="Y13" s="161">
        <v>428900</v>
      </c>
      <c r="Z13" s="161">
        <v>426700</v>
      </c>
      <c r="AA13" s="161">
        <v>426100</v>
      </c>
    </row>
    <row r="14" spans="1:27" s="1" customFormat="1">
      <c r="A14" s="3" t="s">
        <v>5</v>
      </c>
      <c r="B14" s="160">
        <v>523600</v>
      </c>
      <c r="C14" s="51">
        <v>214700</v>
      </c>
      <c r="D14" s="37">
        <v>7453</v>
      </c>
      <c r="E14" s="68">
        <v>4024</v>
      </c>
      <c r="F14" s="68">
        <v>3594</v>
      </c>
      <c r="G14" s="68">
        <v>4147</v>
      </c>
      <c r="H14" s="68">
        <v>3547</v>
      </c>
      <c r="I14" s="68">
        <v>3290</v>
      </c>
      <c r="J14" s="68">
        <v>3604</v>
      </c>
      <c r="K14" s="68">
        <v>3724</v>
      </c>
      <c r="L14" s="68">
        <v>3321</v>
      </c>
      <c r="M14" s="68">
        <v>3296</v>
      </c>
      <c r="O14" s="3" t="s">
        <v>5</v>
      </c>
      <c r="P14" s="68">
        <v>563</v>
      </c>
      <c r="Q14" s="96">
        <v>424500</v>
      </c>
      <c r="R14" s="100">
        <v>403300</v>
      </c>
      <c r="S14" s="58">
        <v>400500</v>
      </c>
      <c r="T14" s="96">
        <v>423300</v>
      </c>
      <c r="U14" s="61">
        <v>438800</v>
      </c>
      <c r="V14" s="88">
        <v>437800</v>
      </c>
      <c r="W14" s="161">
        <v>426200</v>
      </c>
      <c r="X14" s="161">
        <v>429000</v>
      </c>
      <c r="Y14" s="88">
        <v>436700</v>
      </c>
      <c r="Z14" s="108">
        <v>468100</v>
      </c>
      <c r="AA14" s="162">
        <v>412700</v>
      </c>
    </row>
    <row r="15" spans="1:27" s="1" customFormat="1">
      <c r="A15" s="3" t="s">
        <v>6</v>
      </c>
      <c r="B15" s="20">
        <v>717900</v>
      </c>
      <c r="C15" s="154">
        <v>91780</v>
      </c>
      <c r="D15" s="37">
        <v>6635</v>
      </c>
      <c r="E15" s="37">
        <v>4461</v>
      </c>
      <c r="F15" s="37">
        <v>4477</v>
      </c>
      <c r="G15" s="37">
        <v>4874</v>
      </c>
      <c r="H15" s="37">
        <v>4431</v>
      </c>
      <c r="I15" s="68">
        <v>3871</v>
      </c>
      <c r="J15" s="68">
        <v>3180</v>
      </c>
      <c r="K15" s="68">
        <v>3521</v>
      </c>
      <c r="L15" s="68">
        <v>2930</v>
      </c>
      <c r="M15" s="68">
        <v>3441</v>
      </c>
      <c r="O15" s="3" t="s">
        <v>6</v>
      </c>
      <c r="P15" s="68">
        <v>530</v>
      </c>
      <c r="Q15" s="54">
        <v>407300</v>
      </c>
      <c r="R15" s="58">
        <v>401000</v>
      </c>
      <c r="S15" s="123">
        <v>386600</v>
      </c>
      <c r="T15" s="62">
        <v>389800</v>
      </c>
      <c r="U15" s="168">
        <v>429900</v>
      </c>
      <c r="V15" s="61">
        <v>440700</v>
      </c>
      <c r="W15" s="88">
        <v>436700</v>
      </c>
      <c r="X15" s="54">
        <v>408800</v>
      </c>
      <c r="Y15" s="160">
        <v>394300</v>
      </c>
      <c r="Z15" s="96">
        <v>423400</v>
      </c>
      <c r="AA15" s="100">
        <v>405900</v>
      </c>
    </row>
    <row r="16" spans="1:27" s="1" customFormat="1">
      <c r="A16" s="3" t="s">
        <v>7</v>
      </c>
      <c r="B16" s="27">
        <v>666100</v>
      </c>
      <c r="C16" s="180">
        <v>289400</v>
      </c>
      <c r="D16" s="123">
        <v>511200</v>
      </c>
      <c r="E16" s="84">
        <v>27580</v>
      </c>
      <c r="F16" s="72">
        <v>1058000</v>
      </c>
      <c r="G16" s="19">
        <v>830500</v>
      </c>
      <c r="H16" s="25">
        <v>119700</v>
      </c>
      <c r="I16" s="12">
        <v>107900</v>
      </c>
      <c r="J16" s="26">
        <v>12460</v>
      </c>
      <c r="K16" s="37">
        <v>6885</v>
      </c>
      <c r="L16" s="37">
        <v>4457</v>
      </c>
      <c r="M16" s="68">
        <v>3176</v>
      </c>
      <c r="O16" s="3" t="s">
        <v>7</v>
      </c>
      <c r="P16" s="68">
        <v>360</v>
      </c>
      <c r="Q16" s="153">
        <v>458100</v>
      </c>
      <c r="R16" s="108">
        <v>465700</v>
      </c>
      <c r="S16" s="27">
        <v>501600</v>
      </c>
      <c r="T16" s="48">
        <v>451100</v>
      </c>
      <c r="U16" s="39">
        <v>509500</v>
      </c>
      <c r="V16" s="30">
        <v>453400</v>
      </c>
      <c r="W16" s="48">
        <v>450600</v>
      </c>
      <c r="X16" s="54">
        <v>409800</v>
      </c>
      <c r="Y16" s="108">
        <v>467100</v>
      </c>
      <c r="Z16" s="88">
        <v>437700</v>
      </c>
      <c r="AA16" s="150">
        <v>377000</v>
      </c>
    </row>
    <row r="17" spans="1:27" s="1" customFormat="1">
      <c r="A17" s="194" t="s">
        <v>13</v>
      </c>
      <c r="B17" s="77">
        <f>MEDIAN(B9:B16)</f>
        <v>526400</v>
      </c>
      <c r="C17" s="77">
        <f t="shared" ref="C17:M17" si="0">MEDIAN(C9:C16)</f>
        <v>198650</v>
      </c>
      <c r="D17" s="77">
        <f t="shared" si="0"/>
        <v>9887</v>
      </c>
      <c r="E17" s="77">
        <f t="shared" si="0"/>
        <v>16020.5</v>
      </c>
      <c r="F17" s="77">
        <f t="shared" si="0"/>
        <v>4209</v>
      </c>
      <c r="G17" s="77">
        <f t="shared" si="0"/>
        <v>4467</v>
      </c>
      <c r="H17" s="77">
        <f t="shared" si="0"/>
        <v>3720.5</v>
      </c>
      <c r="I17" s="77">
        <f t="shared" si="0"/>
        <v>3834</v>
      </c>
      <c r="J17" s="77">
        <f t="shared" si="0"/>
        <v>3550.5</v>
      </c>
      <c r="K17" s="77">
        <f t="shared" si="0"/>
        <v>3744</v>
      </c>
      <c r="L17" s="77">
        <f t="shared" si="0"/>
        <v>3180.5</v>
      </c>
      <c r="M17" s="77">
        <f t="shared" si="0"/>
        <v>3281</v>
      </c>
      <c r="O17" s="194" t="s">
        <v>13</v>
      </c>
      <c r="P17" s="77">
        <f>MEDIAN(P9:P16)</f>
        <v>538</v>
      </c>
      <c r="Q17" s="77">
        <f t="shared" ref="Q17:AA17" si="1">MEDIAN(Q9:Q16)</f>
        <v>447850</v>
      </c>
      <c r="R17" s="77">
        <f t="shared" si="1"/>
        <v>436300</v>
      </c>
      <c r="S17" s="77">
        <f t="shared" si="1"/>
        <v>419250</v>
      </c>
      <c r="T17" s="77">
        <f t="shared" si="1"/>
        <v>438900</v>
      </c>
      <c r="U17" s="77">
        <f t="shared" si="1"/>
        <v>434350</v>
      </c>
      <c r="V17" s="77">
        <f t="shared" si="1"/>
        <v>444650</v>
      </c>
      <c r="W17" s="77">
        <f t="shared" si="1"/>
        <v>428800</v>
      </c>
      <c r="X17" s="77">
        <f t="shared" si="1"/>
        <v>420050</v>
      </c>
      <c r="Y17" s="77">
        <f t="shared" si="1"/>
        <v>428400</v>
      </c>
      <c r="Z17" s="77">
        <f t="shared" si="1"/>
        <v>432200</v>
      </c>
      <c r="AA17" s="77">
        <f t="shared" si="1"/>
        <v>427950</v>
      </c>
    </row>
    <row r="18" spans="1:27" s="1" customFormat="1">
      <c r="A18" s="140" t="s">
        <v>14</v>
      </c>
      <c r="B18" s="78">
        <f>100*(1-($B17-B17)/($B17-$L17))</f>
        <v>100</v>
      </c>
      <c r="C18" s="78">
        <f>100*(1-($B17-C17)/($B17-$L17))</f>
        <v>37.358986046964993</v>
      </c>
      <c r="D18" s="78">
        <f t="shared" ref="D18:L18" si="2">100*(1-($B17-D17)/($B17-$L17))</f>
        <v>1.2817756218948206</v>
      </c>
      <c r="E18" s="78">
        <f t="shared" si="2"/>
        <v>2.4540369768328629</v>
      </c>
      <c r="F18" s="78">
        <f t="shared" si="2"/>
        <v>0.1965714198343127</v>
      </c>
      <c r="G18" s="78">
        <f t="shared" si="2"/>
        <v>0.24588150862113745</v>
      </c>
      <c r="H18" s="78">
        <f t="shared" si="2"/>
        <v>0.10320716257707918</v>
      </c>
      <c r="I18" s="78">
        <f t="shared" si="2"/>
        <v>0.12489977915578487</v>
      </c>
      <c r="J18" s="78">
        <f t="shared" si="2"/>
        <v>7.0716018802818859E-2</v>
      </c>
      <c r="K18" s="78">
        <f t="shared" si="2"/>
        <v>0.10769858539293464</v>
      </c>
      <c r="L18" s="78">
        <f t="shared" si="2"/>
        <v>0</v>
      </c>
      <c r="M18" s="79"/>
      <c r="O18" s="140" t="s">
        <v>14</v>
      </c>
      <c r="P18" s="195">
        <f>100*(1-($P17-P17)/($P17-$Z17))</f>
        <v>100</v>
      </c>
      <c r="Q18" s="195">
        <f t="shared" ref="Q18:Y18" si="3">100*(1-($P17-Q17)/($P17-$Z17))</f>
        <v>-3.6255218203131045</v>
      </c>
      <c r="R18" s="195">
        <f t="shared" si="3"/>
        <v>-0.94981721810118991</v>
      </c>
      <c r="S18" s="195">
        <f t="shared" si="3"/>
        <v>3.0000324327830619</v>
      </c>
      <c r="T18" s="195">
        <f t="shared" si="3"/>
        <v>-1.5521403320190252</v>
      </c>
      <c r="U18" s="195">
        <f t="shared" si="3"/>
        <v>-0.49807488266282451</v>
      </c>
      <c r="V18" s="195">
        <f t="shared" si="3"/>
        <v>-2.8842010647219363</v>
      </c>
      <c r="W18" s="195">
        <f t="shared" si="3"/>
        <v>0.7876533028156274</v>
      </c>
      <c r="X18" s="195">
        <f t="shared" si="3"/>
        <v>2.8147022438852587</v>
      </c>
      <c r="Y18" s="195">
        <f t="shared" si="3"/>
        <v>0.88031839726452343</v>
      </c>
      <c r="Z18" s="195">
        <f>100*(1-($P17-Z17)/($P17-$Z17))</f>
        <v>0</v>
      </c>
      <c r="AA18" s="79"/>
    </row>
    <row r="19" spans="1:27" s="1" customFormat="1">
      <c r="A19" s="140" t="s">
        <v>15</v>
      </c>
      <c r="B19" s="80" t="s">
        <v>8</v>
      </c>
      <c r="C19" s="80">
        <v>10</v>
      </c>
      <c r="D19" s="81">
        <f>C19/3</f>
        <v>3.3333333333333335</v>
      </c>
      <c r="E19" s="81">
        <f t="shared" ref="E19:K19" si="4">D19/3</f>
        <v>1.1111111111111112</v>
      </c>
      <c r="F19" s="81">
        <f t="shared" si="4"/>
        <v>0.37037037037037041</v>
      </c>
      <c r="G19" s="81">
        <f t="shared" si="4"/>
        <v>0.1234567901234568</v>
      </c>
      <c r="H19" s="81">
        <f t="shared" si="4"/>
        <v>4.1152263374485597E-2</v>
      </c>
      <c r="I19" s="81">
        <f t="shared" si="4"/>
        <v>1.3717421124828532E-2</v>
      </c>
      <c r="J19" s="81">
        <f t="shared" si="4"/>
        <v>4.5724737082761769E-3</v>
      </c>
      <c r="K19" s="81">
        <f t="shared" si="4"/>
        <v>1.5241579027587256E-3</v>
      </c>
      <c r="L19" s="80" t="s">
        <v>9</v>
      </c>
      <c r="M19" s="80"/>
      <c r="O19" s="140" t="s">
        <v>15</v>
      </c>
      <c r="P19" s="80" t="s">
        <v>22</v>
      </c>
      <c r="Q19" s="80">
        <v>10</v>
      </c>
      <c r="R19" s="81">
        <f>Q19/3</f>
        <v>3.3333333333333335</v>
      </c>
      <c r="S19" s="81">
        <f t="shared" ref="S19:Y19" si="5">R19/3</f>
        <v>1.1111111111111112</v>
      </c>
      <c r="T19" s="81">
        <f t="shared" si="5"/>
        <v>0.37037037037037041</v>
      </c>
      <c r="U19" s="81">
        <f t="shared" si="5"/>
        <v>0.1234567901234568</v>
      </c>
      <c r="V19" s="81">
        <f t="shared" si="5"/>
        <v>4.1152263374485597E-2</v>
      </c>
      <c r="W19" s="81">
        <f t="shared" si="5"/>
        <v>1.3717421124828532E-2</v>
      </c>
      <c r="X19" s="81">
        <f t="shared" si="5"/>
        <v>4.5724737082761769E-3</v>
      </c>
      <c r="Y19" s="81">
        <f t="shared" si="5"/>
        <v>1.5241579027587256E-3</v>
      </c>
      <c r="Z19" s="80" t="s">
        <v>9</v>
      </c>
      <c r="AA19" s="80"/>
    </row>
    <row r="20" spans="1:27" s="1" customFormat="1" ht="24">
      <c r="A20" s="183"/>
      <c r="O20" s="184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</row>
    <row r="21" spans="1:27" s="1" customFormat="1" ht="21">
      <c r="A21" s="156" t="s">
        <v>10</v>
      </c>
      <c r="B21" s="157">
        <v>43276</v>
      </c>
      <c r="C21"/>
      <c r="D21"/>
      <c r="E21"/>
      <c r="F21"/>
      <c r="G21"/>
      <c r="H21"/>
      <c r="I21"/>
      <c r="J21"/>
      <c r="K21"/>
      <c r="L21"/>
      <c r="M21"/>
      <c r="N21"/>
      <c r="O21" s="156" t="s">
        <v>10</v>
      </c>
      <c r="P21" s="157">
        <v>43276</v>
      </c>
      <c r="Q21"/>
      <c r="R21"/>
      <c r="S21"/>
      <c r="T21"/>
      <c r="U21"/>
      <c r="V21"/>
      <c r="W21"/>
      <c r="X21"/>
      <c r="Y21"/>
      <c r="Z21"/>
      <c r="AA21"/>
    </row>
    <row r="22" spans="1:27">
      <c r="A22" s="1"/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O22" s="1"/>
      <c r="P22" s="2">
        <v>1</v>
      </c>
      <c r="Q22" s="2">
        <v>2</v>
      </c>
      <c r="R22" s="2">
        <v>3</v>
      </c>
      <c r="S22" s="2">
        <v>4</v>
      </c>
      <c r="T22" s="2">
        <v>5</v>
      </c>
      <c r="U22" s="2">
        <v>6</v>
      </c>
      <c r="V22" s="2">
        <v>7</v>
      </c>
      <c r="W22" s="2">
        <v>8</v>
      </c>
      <c r="X22" s="2">
        <v>9</v>
      </c>
      <c r="Y22" s="2">
        <v>10</v>
      </c>
      <c r="Z22" s="2">
        <v>11</v>
      </c>
      <c r="AA22" s="2">
        <v>12</v>
      </c>
    </row>
    <row r="23" spans="1:27">
      <c r="A23" s="3" t="s">
        <v>0</v>
      </c>
      <c r="B23" s="121">
        <v>728300</v>
      </c>
      <c r="C23" s="37">
        <v>6575</v>
      </c>
      <c r="D23" s="68">
        <v>3080</v>
      </c>
      <c r="E23" s="68">
        <v>2946</v>
      </c>
      <c r="F23" s="68">
        <v>3283</v>
      </c>
      <c r="G23" s="68">
        <v>3554</v>
      </c>
      <c r="H23" s="68">
        <v>3186</v>
      </c>
      <c r="I23" s="68">
        <v>3153</v>
      </c>
      <c r="J23" s="68">
        <v>2910</v>
      </c>
      <c r="K23" s="68">
        <v>2833</v>
      </c>
      <c r="L23" s="68">
        <v>2483</v>
      </c>
      <c r="M23" s="68">
        <v>2940</v>
      </c>
      <c r="O23" s="3" t="s">
        <v>0</v>
      </c>
      <c r="P23" s="68">
        <v>660</v>
      </c>
      <c r="Q23" s="9">
        <v>531800</v>
      </c>
      <c r="R23" s="28">
        <v>499700</v>
      </c>
      <c r="S23" s="21">
        <v>524900</v>
      </c>
      <c r="T23" s="63">
        <v>520000</v>
      </c>
      <c r="U23" s="63">
        <v>516300</v>
      </c>
      <c r="V23" s="122">
        <v>514100</v>
      </c>
      <c r="W23" s="86">
        <v>471900</v>
      </c>
      <c r="X23" s="29">
        <v>461100</v>
      </c>
      <c r="Y23" s="165">
        <v>470500</v>
      </c>
      <c r="Z23" s="86">
        <v>475800</v>
      </c>
      <c r="AA23" s="28">
        <v>498900</v>
      </c>
    </row>
    <row r="24" spans="1:27">
      <c r="A24" s="3" t="s">
        <v>1</v>
      </c>
      <c r="B24" s="179">
        <v>829100</v>
      </c>
      <c r="C24" s="37">
        <v>5915</v>
      </c>
      <c r="D24" s="68">
        <v>3073</v>
      </c>
      <c r="E24" s="68">
        <v>2993</v>
      </c>
      <c r="F24" s="68">
        <v>3183</v>
      </c>
      <c r="G24" s="68">
        <v>3156</v>
      </c>
      <c r="H24" s="68">
        <v>3060</v>
      </c>
      <c r="I24" s="68">
        <v>3337</v>
      </c>
      <c r="J24" s="68">
        <v>3691</v>
      </c>
      <c r="K24" s="68">
        <v>3156</v>
      </c>
      <c r="L24" s="68">
        <v>3096</v>
      </c>
      <c r="M24" s="68">
        <v>3203</v>
      </c>
      <c r="O24" s="3" t="s">
        <v>1</v>
      </c>
      <c r="P24" s="68">
        <v>900</v>
      </c>
      <c r="Q24" s="162">
        <v>660300</v>
      </c>
      <c r="R24" s="126">
        <v>613500</v>
      </c>
      <c r="S24" s="160">
        <v>632100</v>
      </c>
      <c r="T24" s="160">
        <v>633600</v>
      </c>
      <c r="U24" s="58">
        <v>640300</v>
      </c>
      <c r="V24" s="126">
        <v>611800</v>
      </c>
      <c r="W24" s="62">
        <v>623400</v>
      </c>
      <c r="X24" s="62">
        <v>629500</v>
      </c>
      <c r="Y24" s="123">
        <v>618400</v>
      </c>
      <c r="Z24" s="123">
        <v>617400</v>
      </c>
      <c r="AA24" s="58">
        <v>638600</v>
      </c>
    </row>
    <row r="25" spans="1:27">
      <c r="A25" s="3" t="s">
        <v>2</v>
      </c>
      <c r="B25" s="116">
        <v>867300</v>
      </c>
      <c r="C25" s="37">
        <v>5547</v>
      </c>
      <c r="D25" s="26">
        <v>10800</v>
      </c>
      <c r="E25" s="68">
        <v>2776</v>
      </c>
      <c r="F25" s="68">
        <v>3190</v>
      </c>
      <c r="G25" s="68">
        <v>2783</v>
      </c>
      <c r="H25" s="68">
        <v>2993</v>
      </c>
      <c r="I25" s="68">
        <v>3150</v>
      </c>
      <c r="J25" s="68">
        <v>3607</v>
      </c>
      <c r="K25" s="68">
        <v>3571</v>
      </c>
      <c r="L25" s="68">
        <v>3457</v>
      </c>
      <c r="M25" s="68">
        <v>3671</v>
      </c>
      <c r="O25" s="3" t="s">
        <v>2</v>
      </c>
      <c r="P25" s="68">
        <v>980</v>
      </c>
      <c r="Q25" s="100">
        <v>648700</v>
      </c>
      <c r="R25" s="58">
        <v>639000</v>
      </c>
      <c r="S25" s="160">
        <v>634100</v>
      </c>
      <c r="T25" s="54">
        <v>655700</v>
      </c>
      <c r="U25" s="103">
        <v>666800</v>
      </c>
      <c r="V25" s="58">
        <v>643000</v>
      </c>
      <c r="W25" s="62">
        <v>626800</v>
      </c>
      <c r="X25" s="100">
        <v>648900</v>
      </c>
      <c r="Y25" s="54">
        <v>654200</v>
      </c>
      <c r="Z25" s="54">
        <v>652500</v>
      </c>
      <c r="AA25" s="161">
        <v>682500</v>
      </c>
    </row>
    <row r="26" spans="1:27">
      <c r="A26" s="3" t="s">
        <v>3</v>
      </c>
      <c r="B26" s="177">
        <v>864700</v>
      </c>
      <c r="C26" s="37">
        <v>6022</v>
      </c>
      <c r="D26" s="68">
        <v>3160</v>
      </c>
      <c r="E26" s="68">
        <v>3073</v>
      </c>
      <c r="F26" s="68">
        <v>3541</v>
      </c>
      <c r="G26" s="68">
        <v>3253</v>
      </c>
      <c r="H26" s="68">
        <v>3270</v>
      </c>
      <c r="I26" s="68">
        <v>3597</v>
      </c>
      <c r="J26" s="68">
        <v>3844</v>
      </c>
      <c r="K26" s="68">
        <v>3681</v>
      </c>
      <c r="L26" s="68">
        <v>4854</v>
      </c>
      <c r="M26" s="68">
        <v>3444</v>
      </c>
      <c r="O26" s="3" t="s">
        <v>3</v>
      </c>
      <c r="P26" s="68">
        <v>900</v>
      </c>
      <c r="Q26" s="49">
        <v>568200</v>
      </c>
      <c r="R26" s="47">
        <v>593100</v>
      </c>
      <c r="S26" s="126">
        <v>614100</v>
      </c>
      <c r="T26" s="54">
        <v>655000</v>
      </c>
      <c r="U26" s="54">
        <v>656600</v>
      </c>
      <c r="V26" s="58">
        <v>639600</v>
      </c>
      <c r="W26" s="126">
        <v>612700</v>
      </c>
      <c r="X26" s="47">
        <v>591800</v>
      </c>
      <c r="Y26" s="91">
        <v>598700</v>
      </c>
      <c r="Z26" s="91">
        <v>594500</v>
      </c>
      <c r="AA26" s="126">
        <v>614900</v>
      </c>
    </row>
    <row r="27" spans="1:27">
      <c r="A27" s="3" t="s">
        <v>4</v>
      </c>
      <c r="B27" s="177">
        <v>865900</v>
      </c>
      <c r="C27" s="37">
        <v>5164</v>
      </c>
      <c r="D27" s="68">
        <v>3597</v>
      </c>
      <c r="E27" s="37">
        <v>7335</v>
      </c>
      <c r="F27" s="68">
        <v>3016</v>
      </c>
      <c r="G27" s="68">
        <v>3737</v>
      </c>
      <c r="H27" s="68">
        <v>2960</v>
      </c>
      <c r="I27" s="68">
        <v>3797</v>
      </c>
      <c r="J27" s="68">
        <v>3461</v>
      </c>
      <c r="K27" s="68">
        <v>3577</v>
      </c>
      <c r="L27" s="68">
        <v>3821</v>
      </c>
      <c r="M27" s="68">
        <v>3691</v>
      </c>
      <c r="O27" s="3" t="s">
        <v>4</v>
      </c>
      <c r="P27" s="68">
        <v>923</v>
      </c>
      <c r="Q27" s="90">
        <v>581600</v>
      </c>
      <c r="R27" s="47">
        <v>589000</v>
      </c>
      <c r="S27" s="62">
        <v>626700</v>
      </c>
      <c r="T27" s="100">
        <v>649100</v>
      </c>
      <c r="U27" s="54">
        <v>653800</v>
      </c>
      <c r="V27" s="160">
        <v>633600</v>
      </c>
      <c r="W27" s="150">
        <v>604700</v>
      </c>
      <c r="X27" s="126">
        <v>610600</v>
      </c>
      <c r="Y27" s="150">
        <v>605900</v>
      </c>
      <c r="Z27" s="62">
        <v>625400</v>
      </c>
      <c r="AA27" s="54">
        <v>656900</v>
      </c>
    </row>
    <row r="28" spans="1:27">
      <c r="A28" s="3" t="s">
        <v>5</v>
      </c>
      <c r="B28" s="72">
        <v>923900</v>
      </c>
      <c r="C28" s="37">
        <v>5601</v>
      </c>
      <c r="D28" s="68">
        <v>3354</v>
      </c>
      <c r="E28" s="68">
        <v>3003</v>
      </c>
      <c r="F28" s="68">
        <v>3681</v>
      </c>
      <c r="G28" s="68">
        <v>2856</v>
      </c>
      <c r="H28" s="68">
        <v>3331</v>
      </c>
      <c r="I28" s="68">
        <v>3537</v>
      </c>
      <c r="J28" s="68">
        <v>3877</v>
      </c>
      <c r="K28" s="68">
        <v>3387</v>
      </c>
      <c r="L28" s="68">
        <v>3474</v>
      </c>
      <c r="M28" s="68">
        <v>3183</v>
      </c>
      <c r="O28" s="3" t="s">
        <v>5</v>
      </c>
      <c r="P28" s="68">
        <v>963</v>
      </c>
      <c r="Q28" s="62">
        <v>629700</v>
      </c>
      <c r="R28" s="160">
        <v>631300</v>
      </c>
      <c r="S28" s="123">
        <v>620000</v>
      </c>
      <c r="T28" s="100">
        <v>647000</v>
      </c>
      <c r="U28" s="160">
        <v>635600</v>
      </c>
      <c r="V28" s="150">
        <v>602100</v>
      </c>
      <c r="W28" s="47">
        <v>592300</v>
      </c>
      <c r="X28" s="47">
        <v>591400</v>
      </c>
      <c r="Y28" s="90">
        <v>586600</v>
      </c>
      <c r="Z28" s="91">
        <v>598300</v>
      </c>
      <c r="AA28" s="62">
        <v>622800</v>
      </c>
    </row>
    <row r="29" spans="1:27">
      <c r="A29" s="3" t="s">
        <v>6</v>
      </c>
      <c r="B29" s="95">
        <v>835300</v>
      </c>
      <c r="C29" s="37">
        <v>5922</v>
      </c>
      <c r="D29" s="68">
        <v>3220</v>
      </c>
      <c r="E29" s="68">
        <v>3123</v>
      </c>
      <c r="F29" s="68">
        <v>3240</v>
      </c>
      <c r="G29" s="68">
        <v>2933</v>
      </c>
      <c r="H29" s="68">
        <v>2830</v>
      </c>
      <c r="I29" s="68">
        <v>3150</v>
      </c>
      <c r="J29" s="68">
        <v>3086</v>
      </c>
      <c r="K29" s="68">
        <v>3123</v>
      </c>
      <c r="L29" s="68">
        <v>3293</v>
      </c>
      <c r="M29" s="68">
        <v>2770</v>
      </c>
      <c r="O29" s="3" t="s">
        <v>6</v>
      </c>
      <c r="P29" s="68">
        <v>873</v>
      </c>
      <c r="Q29" s="91">
        <v>597300</v>
      </c>
      <c r="R29" s="49">
        <v>569800</v>
      </c>
      <c r="S29" s="90">
        <v>582500</v>
      </c>
      <c r="T29" s="47">
        <v>592000</v>
      </c>
      <c r="U29" s="47">
        <v>588100</v>
      </c>
      <c r="V29" s="49">
        <v>570500</v>
      </c>
      <c r="W29" s="90">
        <v>586000</v>
      </c>
      <c r="X29" s="158">
        <v>577200</v>
      </c>
      <c r="Y29" s="47">
        <v>588900</v>
      </c>
      <c r="Z29" s="47">
        <v>588000</v>
      </c>
      <c r="AA29" s="91">
        <v>594800</v>
      </c>
    </row>
    <row r="30" spans="1:27">
      <c r="A30" s="3" t="s">
        <v>7</v>
      </c>
      <c r="B30" s="116">
        <v>870400</v>
      </c>
      <c r="C30" s="37">
        <v>5627</v>
      </c>
      <c r="D30" s="68">
        <v>3190</v>
      </c>
      <c r="E30" s="68">
        <v>3133</v>
      </c>
      <c r="F30" s="68">
        <v>2793</v>
      </c>
      <c r="G30" s="68">
        <v>2966</v>
      </c>
      <c r="H30" s="68">
        <v>3056</v>
      </c>
      <c r="I30" s="68">
        <v>3126</v>
      </c>
      <c r="J30" s="68">
        <v>3223</v>
      </c>
      <c r="K30" s="68">
        <v>2940</v>
      </c>
      <c r="L30" s="68">
        <v>3163</v>
      </c>
      <c r="M30" s="68">
        <v>2940</v>
      </c>
      <c r="O30" s="3" t="s">
        <v>7</v>
      </c>
      <c r="P30" s="68">
        <v>730</v>
      </c>
      <c r="Q30" s="103">
        <v>668200</v>
      </c>
      <c r="R30" s="89">
        <v>1238000</v>
      </c>
      <c r="S30" s="102">
        <v>712700</v>
      </c>
      <c r="T30" s="72">
        <v>1284000</v>
      </c>
      <c r="U30" s="177">
        <v>1204000</v>
      </c>
      <c r="V30" s="129">
        <v>1122000</v>
      </c>
      <c r="W30" s="8">
        <v>1083000</v>
      </c>
      <c r="X30" s="136">
        <v>1100000</v>
      </c>
      <c r="Y30" s="153">
        <v>733800</v>
      </c>
      <c r="Z30" s="61">
        <v>705800</v>
      </c>
      <c r="AA30" s="168">
        <v>693100</v>
      </c>
    </row>
    <row r="31" spans="1:27" s="1" customFormat="1">
      <c r="A31" s="194" t="s">
        <v>13</v>
      </c>
      <c r="B31" s="77">
        <f>MEDIAN(B23:B30)</f>
        <v>865300</v>
      </c>
      <c r="C31" s="77">
        <f t="shared" ref="C31:M31" si="6">MEDIAN(C23:C30)</f>
        <v>5771</v>
      </c>
      <c r="D31" s="77">
        <f t="shared" si="6"/>
        <v>3205</v>
      </c>
      <c r="E31" s="77">
        <f t="shared" si="6"/>
        <v>3038</v>
      </c>
      <c r="F31" s="77">
        <f t="shared" si="6"/>
        <v>3215</v>
      </c>
      <c r="G31" s="77">
        <f t="shared" si="6"/>
        <v>3061</v>
      </c>
      <c r="H31" s="77">
        <f t="shared" si="6"/>
        <v>3058</v>
      </c>
      <c r="I31" s="77">
        <f t="shared" si="6"/>
        <v>3245</v>
      </c>
      <c r="J31" s="77">
        <f t="shared" si="6"/>
        <v>3534</v>
      </c>
      <c r="K31" s="77">
        <f t="shared" si="6"/>
        <v>3271.5</v>
      </c>
      <c r="L31" s="77">
        <f t="shared" si="6"/>
        <v>3375</v>
      </c>
      <c r="M31" s="77">
        <f t="shared" si="6"/>
        <v>3193</v>
      </c>
      <c r="O31" s="194" t="s">
        <v>13</v>
      </c>
      <c r="P31" s="77">
        <f>MEDIAN(P23:P30)</f>
        <v>900</v>
      </c>
      <c r="Q31" s="77">
        <f t="shared" ref="Q31:AA31" si="7">MEDIAN(Q23:Q30)</f>
        <v>613500</v>
      </c>
      <c r="R31" s="77">
        <f t="shared" si="7"/>
        <v>603300</v>
      </c>
      <c r="S31" s="77">
        <f t="shared" si="7"/>
        <v>623350</v>
      </c>
      <c r="T31" s="77">
        <f t="shared" si="7"/>
        <v>648050</v>
      </c>
      <c r="U31" s="77">
        <f t="shared" si="7"/>
        <v>647050</v>
      </c>
      <c r="V31" s="77">
        <f t="shared" si="7"/>
        <v>622700</v>
      </c>
      <c r="W31" s="77">
        <f t="shared" si="7"/>
        <v>608700</v>
      </c>
      <c r="X31" s="77">
        <f t="shared" si="7"/>
        <v>601200</v>
      </c>
      <c r="Y31" s="77">
        <f t="shared" si="7"/>
        <v>602300</v>
      </c>
      <c r="Z31" s="77">
        <f t="shared" si="7"/>
        <v>607850</v>
      </c>
      <c r="AA31" s="77">
        <f t="shared" si="7"/>
        <v>630700</v>
      </c>
    </row>
    <row r="32" spans="1:27" s="1" customFormat="1">
      <c r="A32" s="140" t="s">
        <v>14</v>
      </c>
      <c r="B32" s="78">
        <f>100*(1-($B31-B31)/($B31-$L31))</f>
        <v>100</v>
      </c>
      <c r="C32" s="78">
        <f>100*(1-($B31-C31)/($B31-$L31))</f>
        <v>0.27798242306464882</v>
      </c>
      <c r="D32" s="78">
        <f t="shared" ref="D32" si="8">100*(1-($B31-D31)/($B31-$L31))</f>
        <v>-1.9723293790052665E-2</v>
      </c>
      <c r="E32" s="78">
        <f t="shared" ref="E32" si="9">100*(1-($B31-E31)/($B31-$L31))</f>
        <v>-3.9098529454428821E-2</v>
      </c>
      <c r="F32" s="78">
        <f t="shared" ref="F32" si="10">100*(1-($B31-F31)/($B31-$L31))</f>
        <v>-1.8563100037716218E-2</v>
      </c>
      <c r="G32" s="78">
        <f t="shared" ref="G32" si="11">100*(1-($B31-G31)/($B31-$L31))</f>
        <v>-3.64300838239906E-2</v>
      </c>
      <c r="H32" s="78">
        <f t="shared" ref="H32" si="12">100*(1-($B31-H31)/($B31-$L31))</f>
        <v>-3.6778141949711518E-2</v>
      </c>
      <c r="I32" s="78">
        <f t="shared" ref="I32" si="13">100*(1-($B31-I31)/($B31-$L31))</f>
        <v>-1.5082518780640264E-2</v>
      </c>
      <c r="J32" s="78">
        <f t="shared" ref="J32" si="14">100*(1-($B31-J31)/($B31-$L31))</f>
        <v>1.8447080662475912E-2</v>
      </c>
      <c r="K32" s="78">
        <f t="shared" ref="K32" si="15">100*(1-($B31-K31)/($B31-$L31))</f>
        <v>-1.2008005336894279E-2</v>
      </c>
      <c r="L32" s="78">
        <f t="shared" ref="L32" si="16">100*(1-($B31-L31)/($B31-$L31))</f>
        <v>0</v>
      </c>
      <c r="M32" s="79"/>
      <c r="O32" s="140" t="s">
        <v>14</v>
      </c>
      <c r="P32" s="195">
        <f>100*(1-($P31-P31)/($P31-$Z31))</f>
        <v>100</v>
      </c>
      <c r="Q32" s="195">
        <f t="shared" ref="Q32:Y32" si="17">100*(1-($P31-Q31)/($P31-$Z31))</f>
        <v>-0.93088392783589047</v>
      </c>
      <c r="R32" s="195">
        <f t="shared" si="17"/>
        <v>0.74964988878820638</v>
      </c>
      <c r="S32" s="195">
        <f t="shared" si="17"/>
        <v>-2.5537523683993646</v>
      </c>
      <c r="T32" s="195">
        <f t="shared" si="17"/>
        <v>-6.6232803361067738</v>
      </c>
      <c r="U32" s="195">
        <f>100*(1-($P31-U31)/($P31-$Z31))</f>
        <v>-6.4585221187906772</v>
      </c>
      <c r="V32" s="195">
        <f t="shared" si="17"/>
        <v>-2.4466595271439129</v>
      </c>
      <c r="W32" s="195">
        <f t="shared" si="17"/>
        <v>-0.14004448471867104</v>
      </c>
      <c r="X32" s="195">
        <f t="shared" si="17"/>
        <v>1.0956421451519871</v>
      </c>
      <c r="Y32" s="195">
        <f t="shared" si="17"/>
        <v>0.91440810610429191</v>
      </c>
      <c r="Z32" s="195">
        <f>100*(1-($P31-Z31)/($P31-$Z31))</f>
        <v>0</v>
      </c>
      <c r="AA32" s="79"/>
    </row>
    <row r="33" spans="1:27" s="1" customFormat="1">
      <c r="A33" s="140" t="s">
        <v>15</v>
      </c>
      <c r="B33" s="80" t="s">
        <v>8</v>
      </c>
      <c r="C33" s="80">
        <v>10</v>
      </c>
      <c r="D33" s="81">
        <f>C33/3</f>
        <v>3.3333333333333335</v>
      </c>
      <c r="E33" s="81">
        <f t="shared" ref="E33" si="18">D33/3</f>
        <v>1.1111111111111112</v>
      </c>
      <c r="F33" s="81">
        <f t="shared" ref="F33" si="19">E33/3</f>
        <v>0.37037037037037041</v>
      </c>
      <c r="G33" s="81">
        <f t="shared" ref="G33" si="20">F33/3</f>
        <v>0.1234567901234568</v>
      </c>
      <c r="H33" s="81">
        <f t="shared" ref="H33" si="21">G33/3</f>
        <v>4.1152263374485597E-2</v>
      </c>
      <c r="I33" s="81">
        <f t="shared" ref="I33" si="22">H33/3</f>
        <v>1.3717421124828532E-2</v>
      </c>
      <c r="J33" s="81">
        <f t="shared" ref="J33" si="23">I33/3</f>
        <v>4.5724737082761769E-3</v>
      </c>
      <c r="K33" s="81">
        <f t="shared" ref="K33" si="24">J33/3</f>
        <v>1.5241579027587256E-3</v>
      </c>
      <c r="L33" s="80" t="s">
        <v>9</v>
      </c>
      <c r="M33" s="80"/>
      <c r="O33" s="140" t="s">
        <v>15</v>
      </c>
      <c r="P33" s="80" t="s">
        <v>22</v>
      </c>
      <c r="Q33" s="80">
        <v>10</v>
      </c>
      <c r="R33" s="81">
        <f>Q33/3</f>
        <v>3.3333333333333335</v>
      </c>
      <c r="S33" s="81">
        <f t="shared" ref="S33:Y33" si="25">R33/3</f>
        <v>1.1111111111111112</v>
      </c>
      <c r="T33" s="81">
        <f t="shared" si="25"/>
        <v>0.37037037037037041</v>
      </c>
      <c r="U33" s="81">
        <f t="shared" si="25"/>
        <v>0.1234567901234568</v>
      </c>
      <c r="V33" s="81">
        <f t="shared" si="25"/>
        <v>4.1152263374485597E-2</v>
      </c>
      <c r="W33" s="81">
        <f t="shared" si="25"/>
        <v>1.3717421124828532E-2</v>
      </c>
      <c r="X33" s="81">
        <f t="shared" si="25"/>
        <v>4.5724737082761769E-3</v>
      </c>
      <c r="Y33" s="81">
        <f t="shared" si="25"/>
        <v>1.5241579027587256E-3</v>
      </c>
      <c r="Z33" s="80" t="s">
        <v>9</v>
      </c>
      <c r="AA33" s="80"/>
    </row>
    <row r="34" spans="1:27" s="1" customFormat="1" ht="24">
      <c r="A34" s="183"/>
      <c r="O34" s="183"/>
    </row>
    <row r="35" spans="1:27" ht="21">
      <c r="A35" s="156" t="s">
        <v>10</v>
      </c>
      <c r="B35" s="157">
        <v>43283</v>
      </c>
      <c r="C35" s="182" t="s">
        <v>17</v>
      </c>
    </row>
    <row r="36" spans="1:27">
      <c r="A36" s="1"/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2">
        <v>9</v>
      </c>
      <c r="K36" s="2">
        <v>10</v>
      </c>
      <c r="L36" s="2">
        <v>11</v>
      </c>
      <c r="M36" s="2">
        <v>12</v>
      </c>
    </row>
    <row r="37" spans="1:27">
      <c r="A37" s="3" t="s">
        <v>0</v>
      </c>
      <c r="B37" s="95">
        <v>751100</v>
      </c>
      <c r="C37" s="26">
        <v>11640</v>
      </c>
      <c r="D37" s="68">
        <v>4204</v>
      </c>
      <c r="E37" s="68">
        <v>4291</v>
      </c>
      <c r="F37" s="68">
        <v>3734</v>
      </c>
      <c r="G37" s="68">
        <v>3844</v>
      </c>
      <c r="H37" s="68">
        <v>3671</v>
      </c>
      <c r="I37" s="68">
        <v>4464</v>
      </c>
      <c r="J37" s="68">
        <v>4357</v>
      </c>
      <c r="K37" s="68">
        <v>4414</v>
      </c>
      <c r="L37" s="68">
        <v>4244</v>
      </c>
      <c r="M37" s="68">
        <v>4317</v>
      </c>
    </row>
    <row r="38" spans="1:27">
      <c r="A38" s="3" t="s">
        <v>1</v>
      </c>
      <c r="B38" s="8">
        <v>702200</v>
      </c>
      <c r="C38" s="37">
        <v>6595</v>
      </c>
      <c r="D38" s="68">
        <v>3317</v>
      </c>
      <c r="E38" s="68">
        <v>3063</v>
      </c>
      <c r="F38" s="68">
        <v>3176</v>
      </c>
      <c r="G38" s="68">
        <v>3226</v>
      </c>
      <c r="H38" s="68">
        <v>3076</v>
      </c>
      <c r="I38" s="68">
        <v>2956</v>
      </c>
      <c r="J38" s="68">
        <v>3113</v>
      </c>
      <c r="K38" s="68">
        <v>3243</v>
      </c>
      <c r="L38" s="68">
        <v>2950</v>
      </c>
      <c r="M38" s="68">
        <v>3260</v>
      </c>
    </row>
    <row r="39" spans="1:27">
      <c r="A39" s="3" t="s">
        <v>2</v>
      </c>
      <c r="B39" s="120">
        <v>730100</v>
      </c>
      <c r="C39" s="37">
        <v>8563</v>
      </c>
      <c r="D39" s="68">
        <v>3811</v>
      </c>
      <c r="E39" s="68">
        <v>3631</v>
      </c>
      <c r="F39" s="68">
        <v>3411</v>
      </c>
      <c r="G39" s="68">
        <v>3814</v>
      </c>
      <c r="H39" s="68">
        <v>3404</v>
      </c>
      <c r="I39" s="68">
        <v>3671</v>
      </c>
      <c r="J39" s="68">
        <v>3874</v>
      </c>
      <c r="K39" s="68">
        <v>3544</v>
      </c>
      <c r="L39" s="68">
        <v>3594</v>
      </c>
      <c r="M39" s="68">
        <v>3751</v>
      </c>
    </row>
    <row r="40" spans="1:27">
      <c r="A40" s="3" t="s">
        <v>3</v>
      </c>
      <c r="B40" s="134">
        <v>700100</v>
      </c>
      <c r="C40" s="37">
        <v>8947</v>
      </c>
      <c r="D40" s="68">
        <v>2780</v>
      </c>
      <c r="E40" s="68">
        <v>2986</v>
      </c>
      <c r="F40" s="68">
        <v>3223</v>
      </c>
      <c r="G40" s="68">
        <v>2700</v>
      </c>
      <c r="H40" s="68">
        <v>3276</v>
      </c>
      <c r="I40" s="68">
        <v>3280</v>
      </c>
      <c r="J40" s="68">
        <v>3317</v>
      </c>
      <c r="K40" s="68">
        <v>3263</v>
      </c>
      <c r="L40" s="68">
        <v>3401</v>
      </c>
      <c r="M40" s="68">
        <v>3401</v>
      </c>
    </row>
    <row r="41" spans="1:27">
      <c r="A41" s="3" t="s">
        <v>4</v>
      </c>
      <c r="B41" s="116">
        <v>781800</v>
      </c>
      <c r="C41" s="37">
        <v>8309</v>
      </c>
      <c r="D41" s="68">
        <v>3404</v>
      </c>
      <c r="E41" s="68">
        <v>3173</v>
      </c>
      <c r="F41" s="68">
        <v>3146</v>
      </c>
      <c r="G41" s="68">
        <v>3381</v>
      </c>
      <c r="H41" s="68">
        <v>3841</v>
      </c>
      <c r="I41" s="68">
        <v>3276</v>
      </c>
      <c r="J41" s="68">
        <v>3631</v>
      </c>
      <c r="K41" s="68">
        <v>3424</v>
      </c>
      <c r="L41" s="68">
        <v>3156</v>
      </c>
      <c r="M41" s="68">
        <v>3243</v>
      </c>
    </row>
    <row r="42" spans="1:27">
      <c r="A42" s="3" t="s">
        <v>5</v>
      </c>
      <c r="B42" s="127">
        <v>692200</v>
      </c>
      <c r="C42" s="37">
        <v>9467</v>
      </c>
      <c r="D42" s="68">
        <v>3250</v>
      </c>
      <c r="E42" s="68">
        <v>3377</v>
      </c>
      <c r="F42" s="68">
        <v>3421</v>
      </c>
      <c r="G42" s="68">
        <v>3311</v>
      </c>
      <c r="H42" s="68">
        <v>3253</v>
      </c>
      <c r="I42" s="68">
        <v>2850</v>
      </c>
      <c r="J42" s="68">
        <v>3253</v>
      </c>
      <c r="K42" s="68">
        <v>3183</v>
      </c>
      <c r="L42" s="68">
        <v>3130</v>
      </c>
      <c r="M42" s="68">
        <v>3123</v>
      </c>
    </row>
    <row r="43" spans="1:27">
      <c r="A43" s="3" t="s">
        <v>6</v>
      </c>
      <c r="B43" s="117">
        <v>766300</v>
      </c>
      <c r="C43" s="37">
        <v>7383</v>
      </c>
      <c r="D43" s="68">
        <v>3894</v>
      </c>
      <c r="E43" s="68">
        <v>3166</v>
      </c>
      <c r="F43" s="68">
        <v>3477</v>
      </c>
      <c r="G43" s="68">
        <v>3050</v>
      </c>
      <c r="H43" s="68">
        <v>3381</v>
      </c>
      <c r="I43" s="68">
        <v>3334</v>
      </c>
      <c r="J43" s="68">
        <v>2906</v>
      </c>
      <c r="K43" s="68">
        <v>3220</v>
      </c>
      <c r="L43" s="68">
        <v>2866</v>
      </c>
      <c r="M43" s="68">
        <v>2856</v>
      </c>
    </row>
    <row r="44" spans="1:27">
      <c r="A44" s="3" t="s">
        <v>7</v>
      </c>
      <c r="B44" s="72">
        <v>830800</v>
      </c>
      <c r="C44" s="26">
        <v>11320</v>
      </c>
      <c r="D44" s="68">
        <v>4367</v>
      </c>
      <c r="E44" s="37">
        <v>5467</v>
      </c>
      <c r="F44" s="68">
        <v>3103</v>
      </c>
      <c r="G44" s="68">
        <v>2843</v>
      </c>
      <c r="H44" s="68">
        <v>3026</v>
      </c>
      <c r="I44" s="68">
        <v>3153</v>
      </c>
      <c r="J44" s="68">
        <v>3290</v>
      </c>
      <c r="K44" s="68">
        <v>3130</v>
      </c>
      <c r="L44" s="68">
        <v>3046</v>
      </c>
      <c r="M44" s="68">
        <v>3160</v>
      </c>
    </row>
    <row r="45" spans="1:27">
      <c r="A45" s="194" t="s">
        <v>13</v>
      </c>
      <c r="B45" s="77">
        <f>MEDIAN(B37:B44)</f>
        <v>740600</v>
      </c>
      <c r="C45" s="77">
        <f t="shared" ref="C45:M45" si="26">MEDIAN(C37:C44)</f>
        <v>8755</v>
      </c>
      <c r="D45" s="77">
        <f t="shared" si="26"/>
        <v>3607.5</v>
      </c>
      <c r="E45" s="77">
        <f t="shared" si="26"/>
        <v>3275</v>
      </c>
      <c r="F45" s="77">
        <f t="shared" si="26"/>
        <v>3317</v>
      </c>
      <c r="G45" s="77">
        <f t="shared" si="26"/>
        <v>3268.5</v>
      </c>
      <c r="H45" s="77">
        <f t="shared" si="26"/>
        <v>3328.5</v>
      </c>
      <c r="I45" s="77">
        <f t="shared" si="26"/>
        <v>3278</v>
      </c>
      <c r="J45" s="77">
        <f t="shared" si="26"/>
        <v>3303.5</v>
      </c>
      <c r="K45" s="77">
        <f t="shared" si="26"/>
        <v>3253</v>
      </c>
      <c r="L45" s="77">
        <f t="shared" si="26"/>
        <v>3143</v>
      </c>
      <c r="M45" s="77">
        <f t="shared" si="26"/>
        <v>3251.5</v>
      </c>
    </row>
    <row r="46" spans="1:27">
      <c r="A46" s="140" t="s">
        <v>14</v>
      </c>
      <c r="B46" s="78">
        <f>100*(1-($B45-B45)/($B45-$L45))</f>
        <v>100</v>
      </c>
      <c r="C46" s="78">
        <f>100*(1-($B45-C45)/($B45-$L45))</f>
        <v>0.76099352233418571</v>
      </c>
      <c r="D46" s="78">
        <f t="shared" ref="D46" si="27">100*(1-($B45-D45)/($B45-$L45))</f>
        <v>6.2986723293700919E-2</v>
      </c>
      <c r="E46" s="78">
        <f t="shared" ref="E46" si="28">100*(1-($B45-E45)/($B45-$L45))</f>
        <v>1.7899348707783869E-2</v>
      </c>
      <c r="F46" s="78">
        <f t="shared" ref="F46" si="29">100*(1-($B45-F45)/($B45-$L45))</f>
        <v>2.359459602390146E-2</v>
      </c>
      <c r="G46" s="78">
        <f t="shared" ref="G46" si="30">100*(1-($B45-G45)/($B45-$L45))</f>
        <v>1.7017941385055746E-2</v>
      </c>
      <c r="H46" s="78">
        <f t="shared" ref="H46" si="31">100*(1-($B45-H45)/($B45-$L45))</f>
        <v>2.5154008979511033E-2</v>
      </c>
      <c r="I46" s="78">
        <f t="shared" ref="I46" si="32">100*(1-($B45-I45)/($B45-$L45))</f>
        <v>1.8306152087510519E-2</v>
      </c>
      <c r="J46" s="78">
        <f t="shared" ref="J46" si="33">100*(1-($B45-J45)/($B45-$L45))</f>
        <v>2.1763980815148187E-2</v>
      </c>
      <c r="K46" s="78">
        <f t="shared" ref="K46" si="34">100*(1-($B45-K45)/($B45-$L45))</f>
        <v>1.4916123923158775E-2</v>
      </c>
      <c r="L46" s="78">
        <f t="shared" ref="L46" si="35">100*(1-($B45-L45)/($B45-$L45))</f>
        <v>0</v>
      </c>
      <c r="M46" s="79"/>
    </row>
    <row r="47" spans="1:27">
      <c r="A47" s="140" t="s">
        <v>15</v>
      </c>
      <c r="B47" s="80" t="s">
        <v>8</v>
      </c>
      <c r="C47" s="80">
        <v>10</v>
      </c>
      <c r="D47" s="81">
        <f>C47/3</f>
        <v>3.3333333333333335</v>
      </c>
      <c r="E47" s="81">
        <f t="shared" ref="E47" si="36">D47/3</f>
        <v>1.1111111111111112</v>
      </c>
      <c r="F47" s="81">
        <f t="shared" ref="F47" si="37">E47/3</f>
        <v>0.37037037037037041</v>
      </c>
      <c r="G47" s="81">
        <f t="shared" ref="G47" si="38">F47/3</f>
        <v>0.1234567901234568</v>
      </c>
      <c r="H47" s="81">
        <f t="shared" ref="H47" si="39">G47/3</f>
        <v>4.1152263374485597E-2</v>
      </c>
      <c r="I47" s="81">
        <f t="shared" ref="I47" si="40">H47/3</f>
        <v>1.3717421124828532E-2</v>
      </c>
      <c r="J47" s="81">
        <f t="shared" ref="J47" si="41">I47/3</f>
        <v>4.5724737082761769E-3</v>
      </c>
      <c r="K47" s="81">
        <f t="shared" ref="K47" si="42">J47/3</f>
        <v>1.5241579027587256E-3</v>
      </c>
      <c r="L47" s="80" t="s">
        <v>9</v>
      </c>
      <c r="M47" s="80"/>
    </row>
    <row r="49" spans="1:13" ht="21">
      <c r="A49" s="156" t="s">
        <v>10</v>
      </c>
      <c r="B49" s="157">
        <v>43280</v>
      </c>
      <c r="C49" s="182" t="s">
        <v>17</v>
      </c>
    </row>
    <row r="50" spans="1:13">
      <c r="A50" s="1"/>
      <c r="B50" s="2">
        <v>1</v>
      </c>
      <c r="C50" s="2">
        <v>2</v>
      </c>
      <c r="D50" s="2">
        <v>3</v>
      </c>
      <c r="E50" s="2">
        <v>4</v>
      </c>
      <c r="F50" s="2">
        <v>5</v>
      </c>
      <c r="G50" s="2">
        <v>6</v>
      </c>
      <c r="H50" s="2">
        <v>7</v>
      </c>
      <c r="I50" s="2">
        <v>8</v>
      </c>
      <c r="J50" s="2">
        <v>9</v>
      </c>
      <c r="K50" s="2">
        <v>10</v>
      </c>
      <c r="L50" s="2">
        <v>11</v>
      </c>
      <c r="M50" s="2">
        <v>12</v>
      </c>
    </row>
    <row r="51" spans="1:13">
      <c r="A51" s="3" t="s">
        <v>0</v>
      </c>
      <c r="B51" s="55">
        <v>738900</v>
      </c>
      <c r="C51" s="142">
        <v>43290</v>
      </c>
      <c r="D51" s="68">
        <v>6175</v>
      </c>
      <c r="E51" s="68">
        <v>4471</v>
      </c>
      <c r="F51" s="68">
        <v>4204</v>
      </c>
      <c r="G51" s="68">
        <v>3857</v>
      </c>
      <c r="H51" s="68">
        <v>4411</v>
      </c>
      <c r="I51" s="68">
        <v>4091</v>
      </c>
      <c r="J51" s="68">
        <v>4354</v>
      </c>
      <c r="K51" s="68">
        <v>3941</v>
      </c>
      <c r="L51" s="68">
        <v>3847</v>
      </c>
      <c r="M51" s="68">
        <v>3544</v>
      </c>
    </row>
    <row r="52" spans="1:13">
      <c r="A52" s="3" t="s">
        <v>1</v>
      </c>
      <c r="B52" s="149">
        <v>846700</v>
      </c>
      <c r="C52" s="142">
        <v>37590</v>
      </c>
      <c r="D52" s="37">
        <v>6362</v>
      </c>
      <c r="E52" s="68">
        <v>4181</v>
      </c>
      <c r="F52" s="68">
        <v>3671</v>
      </c>
      <c r="G52" s="68">
        <v>3764</v>
      </c>
      <c r="H52" s="68">
        <v>3734</v>
      </c>
      <c r="I52" s="68">
        <v>3477</v>
      </c>
      <c r="J52" s="68">
        <v>3734</v>
      </c>
      <c r="K52" s="68">
        <v>3754</v>
      </c>
      <c r="L52" s="68">
        <v>3461</v>
      </c>
      <c r="M52" s="68">
        <v>3123</v>
      </c>
    </row>
    <row r="53" spans="1:13">
      <c r="A53" s="3" t="s">
        <v>2</v>
      </c>
      <c r="B53" s="132">
        <v>1022000</v>
      </c>
      <c r="C53" s="147">
        <v>35100</v>
      </c>
      <c r="D53" s="68">
        <v>6222</v>
      </c>
      <c r="E53" s="68">
        <v>3954</v>
      </c>
      <c r="F53" s="68">
        <v>3891</v>
      </c>
      <c r="G53" s="68">
        <v>4334</v>
      </c>
      <c r="H53" s="68">
        <v>4227</v>
      </c>
      <c r="I53" s="68">
        <v>3987</v>
      </c>
      <c r="J53" s="68">
        <v>3947</v>
      </c>
      <c r="K53" s="68">
        <v>4444</v>
      </c>
      <c r="L53" s="68">
        <v>3614</v>
      </c>
      <c r="M53" s="68">
        <v>3524</v>
      </c>
    </row>
    <row r="54" spans="1:13">
      <c r="A54" s="3" t="s">
        <v>3</v>
      </c>
      <c r="B54" s="138">
        <v>918400</v>
      </c>
      <c r="C54" s="147">
        <v>32230</v>
      </c>
      <c r="D54" s="68">
        <v>5521</v>
      </c>
      <c r="E54" s="68">
        <v>4251</v>
      </c>
      <c r="F54" s="68">
        <v>3684</v>
      </c>
      <c r="G54" s="68">
        <v>4074</v>
      </c>
      <c r="H54" s="68">
        <v>3864</v>
      </c>
      <c r="I54" s="68">
        <v>4101</v>
      </c>
      <c r="J54" s="68">
        <v>4334</v>
      </c>
      <c r="K54" s="68">
        <v>4227</v>
      </c>
      <c r="L54" s="68">
        <v>4437</v>
      </c>
      <c r="M54" s="68">
        <v>3754</v>
      </c>
    </row>
    <row r="55" spans="1:13">
      <c r="A55" s="3" t="s">
        <v>4</v>
      </c>
      <c r="B55" s="139">
        <v>926800</v>
      </c>
      <c r="C55" s="84">
        <v>28560</v>
      </c>
      <c r="D55" s="37">
        <v>8149</v>
      </c>
      <c r="E55" s="68">
        <v>4664</v>
      </c>
      <c r="F55" s="68">
        <v>4157</v>
      </c>
      <c r="G55" s="68">
        <v>3837</v>
      </c>
      <c r="H55" s="68">
        <v>4034</v>
      </c>
      <c r="I55" s="68">
        <v>3891</v>
      </c>
      <c r="J55" s="68">
        <v>4067</v>
      </c>
      <c r="K55" s="68">
        <v>4451</v>
      </c>
      <c r="L55" s="68">
        <v>3517</v>
      </c>
      <c r="M55" s="68">
        <v>3921</v>
      </c>
    </row>
    <row r="56" spans="1:13">
      <c r="A56" s="3" t="s">
        <v>5</v>
      </c>
      <c r="B56" s="72">
        <v>1115000</v>
      </c>
      <c r="C56" s="14">
        <v>23620</v>
      </c>
      <c r="D56" s="37">
        <v>6885</v>
      </c>
      <c r="E56" s="68">
        <v>3491</v>
      </c>
      <c r="F56" s="68">
        <v>5261</v>
      </c>
      <c r="G56" s="68">
        <v>3381</v>
      </c>
      <c r="H56" s="68">
        <v>3334</v>
      </c>
      <c r="I56" s="68">
        <v>3724</v>
      </c>
      <c r="J56" s="68">
        <v>3991</v>
      </c>
      <c r="K56" s="68">
        <v>3897</v>
      </c>
      <c r="L56" s="68">
        <v>3374</v>
      </c>
      <c r="M56" s="68">
        <v>3744</v>
      </c>
    </row>
    <row r="57" spans="1:13">
      <c r="A57" s="3" t="s">
        <v>6</v>
      </c>
      <c r="B57" s="117">
        <v>1029000</v>
      </c>
      <c r="C57" s="14">
        <v>23540</v>
      </c>
      <c r="D57" s="68">
        <v>4794</v>
      </c>
      <c r="E57" s="68">
        <v>3854</v>
      </c>
      <c r="F57" s="68">
        <v>3617</v>
      </c>
      <c r="G57" s="68">
        <v>3704</v>
      </c>
      <c r="H57" s="68">
        <v>3691</v>
      </c>
      <c r="I57" s="68">
        <v>3771</v>
      </c>
      <c r="J57" s="68">
        <v>3130</v>
      </c>
      <c r="K57" s="68">
        <v>3611</v>
      </c>
      <c r="L57" s="68">
        <v>3804</v>
      </c>
      <c r="M57" s="68">
        <v>3491</v>
      </c>
    </row>
    <row r="58" spans="1:13">
      <c r="A58" s="3" t="s">
        <v>7</v>
      </c>
      <c r="B58" s="129">
        <v>975300</v>
      </c>
      <c r="C58" s="164">
        <v>59330</v>
      </c>
      <c r="D58" s="37">
        <v>8139</v>
      </c>
      <c r="E58" s="68">
        <v>4524</v>
      </c>
      <c r="F58" s="68">
        <v>3867</v>
      </c>
      <c r="G58" s="68">
        <v>3901</v>
      </c>
      <c r="H58" s="68">
        <v>4114</v>
      </c>
      <c r="I58" s="68">
        <v>3504</v>
      </c>
      <c r="J58" s="68">
        <v>3524</v>
      </c>
      <c r="K58" s="68">
        <v>4027</v>
      </c>
      <c r="L58" s="68">
        <v>3331</v>
      </c>
      <c r="M58" s="68">
        <v>3951</v>
      </c>
    </row>
    <row r="60" spans="1:13">
      <c r="A60" s="194" t="s">
        <v>13</v>
      </c>
      <c r="B60" s="77">
        <f>MEDIAN(B52:B59)</f>
        <v>975300</v>
      </c>
      <c r="C60" s="77">
        <f t="shared" ref="C60:M60" si="43">MEDIAN(C52:C59)</f>
        <v>32230</v>
      </c>
      <c r="D60" s="77">
        <f t="shared" si="43"/>
        <v>6362</v>
      </c>
      <c r="E60" s="77">
        <f t="shared" si="43"/>
        <v>4181</v>
      </c>
      <c r="F60" s="77">
        <f t="shared" si="43"/>
        <v>3867</v>
      </c>
      <c r="G60" s="77">
        <f t="shared" si="43"/>
        <v>3837</v>
      </c>
      <c r="H60" s="77">
        <f t="shared" si="43"/>
        <v>3864</v>
      </c>
      <c r="I60" s="77">
        <f t="shared" si="43"/>
        <v>3771</v>
      </c>
      <c r="J60" s="77">
        <f t="shared" si="43"/>
        <v>3947</v>
      </c>
      <c r="K60" s="77">
        <f t="shared" si="43"/>
        <v>4027</v>
      </c>
      <c r="L60" s="77">
        <f t="shared" si="43"/>
        <v>3517</v>
      </c>
      <c r="M60" s="77">
        <f t="shared" si="43"/>
        <v>3744</v>
      </c>
    </row>
    <row r="61" spans="1:13">
      <c r="A61" s="140" t="s">
        <v>14</v>
      </c>
      <c r="B61" s="78">
        <f>100*(1-($B60-B60)/($B60-$L60))</f>
        <v>100</v>
      </c>
      <c r="C61" s="78">
        <f>100*(1-($B60-C60)/($B60-$L60))</f>
        <v>2.9546719792381659</v>
      </c>
      <c r="D61" s="78">
        <f t="shared" ref="D61" si="44">100*(1-($B60-D60)/($B60-$L60))</f>
        <v>0.29276083240805661</v>
      </c>
      <c r="E61" s="78">
        <f t="shared" ref="E61" si="45">100*(1-($B60-E60)/($B60-$L60))</f>
        <v>6.8328011500506936E-2</v>
      </c>
      <c r="F61" s="78">
        <f t="shared" ref="F61" si="46">100*(1-($B60-F60)/($B60-$L60))</f>
        <v>3.6016271122252252E-2</v>
      </c>
      <c r="G61" s="78">
        <f t="shared" ref="G61" si="47">100*(1-($B60-G60)/($B60-$L60))</f>
        <v>3.2929162168915393E-2</v>
      </c>
      <c r="H61" s="78">
        <f t="shared" ref="H61" si="48">100*(1-($B60-H60)/($B60-$L60))</f>
        <v>3.5707560226927448E-2</v>
      </c>
      <c r="I61" s="78">
        <f t="shared" ref="I61" si="49">100*(1-($B60-I60)/($B60-$L60))</f>
        <v>2.6137522471580965E-2</v>
      </c>
      <c r="J61" s="78">
        <f t="shared" ref="J61" si="50">100*(1-($B60-J60)/($B60-$L60))</f>
        <v>4.4248561664483876E-2</v>
      </c>
      <c r="K61" s="78">
        <f t="shared" ref="K61" si="51">100*(1-($B60-K60)/($B60-$L60))</f>
        <v>5.24808522067155E-2</v>
      </c>
      <c r="L61" s="78">
        <f t="shared" ref="L61" si="52">100*(1-($B60-L60)/($B60-$L60))</f>
        <v>0</v>
      </c>
      <c r="M61" s="79"/>
    </row>
    <row r="62" spans="1:13">
      <c r="A62" s="140" t="s">
        <v>15</v>
      </c>
      <c r="B62" s="80" t="s">
        <v>8</v>
      </c>
      <c r="C62" s="80">
        <v>10</v>
      </c>
      <c r="D62" s="81">
        <f>C62/3</f>
        <v>3.3333333333333335</v>
      </c>
      <c r="E62" s="81">
        <f t="shared" ref="E62" si="53">D62/3</f>
        <v>1.1111111111111112</v>
      </c>
      <c r="F62" s="81">
        <f t="shared" ref="F62" si="54">E62/3</f>
        <v>0.37037037037037041</v>
      </c>
      <c r="G62" s="81">
        <f t="shared" ref="G62" si="55">F62/3</f>
        <v>0.1234567901234568</v>
      </c>
      <c r="H62" s="81">
        <f t="shared" ref="H62" si="56">G62/3</f>
        <v>4.1152263374485597E-2</v>
      </c>
      <c r="I62" s="81">
        <f t="shared" ref="I62" si="57">H62/3</f>
        <v>1.3717421124828532E-2</v>
      </c>
      <c r="J62" s="81">
        <f t="shared" ref="J62" si="58">I62/3</f>
        <v>4.5724737082761769E-3</v>
      </c>
      <c r="K62" s="81">
        <f t="shared" ref="K62" si="59">J62/3</f>
        <v>1.5241579027587256E-3</v>
      </c>
      <c r="L62" s="80" t="s">
        <v>9</v>
      </c>
      <c r="M62" s="8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F9F2-150F-9347-BD57-DCB72EE37C3C}">
  <dimension ref="A1:M33"/>
  <sheetViews>
    <sheetView tabSelected="1" workbookViewId="0">
      <selection activeCell="A2" sqref="A2"/>
    </sheetView>
  </sheetViews>
  <sheetFormatPr baseColWidth="10" defaultRowHeight="16"/>
  <sheetData>
    <row r="1" spans="1:13" ht="21">
      <c r="A1" s="210" t="s">
        <v>65</v>
      </c>
    </row>
    <row r="2" spans="1:13" ht="21">
      <c r="A2" s="176"/>
    </row>
    <row r="3" spans="1:13" ht="21">
      <c r="A3" s="176"/>
    </row>
    <row r="4" spans="1:13" ht="21">
      <c r="A4" s="176" t="s">
        <v>19</v>
      </c>
    </row>
    <row r="6" spans="1:13" ht="24">
      <c r="A6" s="172" t="s">
        <v>11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3" ht="21">
      <c r="A7" s="156" t="s">
        <v>10</v>
      </c>
      <c r="B7" s="157">
        <v>43290</v>
      </c>
      <c r="C7" s="189" t="s">
        <v>20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</row>
    <row r="9" spans="1:13">
      <c r="A9" s="3" t="s">
        <v>0</v>
      </c>
      <c r="B9" s="65">
        <v>2325000</v>
      </c>
      <c r="C9" s="19">
        <v>2482000</v>
      </c>
      <c r="D9" s="115">
        <v>2527000</v>
      </c>
      <c r="E9" s="94">
        <v>2400000</v>
      </c>
      <c r="F9" s="18">
        <v>2551000</v>
      </c>
      <c r="G9" s="38">
        <v>2657000</v>
      </c>
      <c r="H9" s="102">
        <v>1881000</v>
      </c>
      <c r="I9" s="180">
        <v>1127000</v>
      </c>
      <c r="J9" s="53">
        <v>638600</v>
      </c>
      <c r="K9" s="154">
        <v>622100</v>
      </c>
      <c r="L9" s="142">
        <v>490600</v>
      </c>
      <c r="M9" s="84">
        <v>458100</v>
      </c>
    </row>
    <row r="10" spans="1:13">
      <c r="A10" s="3" t="s">
        <v>1</v>
      </c>
      <c r="B10" s="38">
        <v>2669000</v>
      </c>
      <c r="C10" s="113">
        <v>2562000</v>
      </c>
      <c r="D10" s="190">
        <v>2819000</v>
      </c>
      <c r="E10" s="95">
        <v>2795000</v>
      </c>
      <c r="F10" s="95">
        <v>2797000</v>
      </c>
      <c r="G10" s="159">
        <v>2930000</v>
      </c>
      <c r="H10" s="124">
        <v>2508000</v>
      </c>
      <c r="I10" s="66">
        <v>1113000</v>
      </c>
      <c r="J10" s="12">
        <v>668900</v>
      </c>
      <c r="K10" s="170">
        <v>577800</v>
      </c>
      <c r="L10" s="164">
        <v>534500</v>
      </c>
      <c r="M10" s="84">
        <v>465800</v>
      </c>
    </row>
    <row r="11" spans="1:13">
      <c r="A11" s="3" t="s">
        <v>2</v>
      </c>
      <c r="B11" s="139">
        <v>2599000</v>
      </c>
      <c r="C11" s="8">
        <v>2644000</v>
      </c>
      <c r="D11" s="117">
        <v>2863000</v>
      </c>
      <c r="E11" s="177">
        <v>2890000</v>
      </c>
      <c r="F11" s="177">
        <v>2883000</v>
      </c>
      <c r="G11" s="159">
        <v>2936000</v>
      </c>
      <c r="H11" s="115">
        <v>2530000</v>
      </c>
      <c r="I11" s="112">
        <v>1287000</v>
      </c>
      <c r="J11" s="163">
        <v>682100</v>
      </c>
      <c r="K11" s="24">
        <v>604600</v>
      </c>
      <c r="L11" s="167">
        <v>566400</v>
      </c>
      <c r="M11" s="143">
        <v>512800</v>
      </c>
    </row>
    <row r="12" spans="1:13">
      <c r="A12" s="3" t="s">
        <v>3</v>
      </c>
      <c r="B12" s="7">
        <v>2909000</v>
      </c>
      <c r="C12" s="179">
        <v>2782000</v>
      </c>
      <c r="D12" s="72">
        <v>3056000</v>
      </c>
      <c r="E12" s="191">
        <v>3007000</v>
      </c>
      <c r="F12" s="72">
        <v>3057000</v>
      </c>
      <c r="G12" s="145">
        <v>3025000</v>
      </c>
      <c r="H12" s="134">
        <v>2640000</v>
      </c>
      <c r="I12" s="33">
        <v>1178000</v>
      </c>
      <c r="J12" s="45">
        <v>784500</v>
      </c>
      <c r="K12" s="12">
        <v>668300</v>
      </c>
      <c r="L12" s="164">
        <v>537600</v>
      </c>
      <c r="M12" s="142">
        <v>490100</v>
      </c>
    </row>
    <row r="13" spans="1:13">
      <c r="A13" s="3" t="s">
        <v>4</v>
      </c>
      <c r="B13" s="113">
        <v>2558000</v>
      </c>
      <c r="C13" s="144">
        <v>2759000</v>
      </c>
      <c r="D13" s="159">
        <v>2933000</v>
      </c>
      <c r="E13" s="119">
        <v>2868000</v>
      </c>
      <c r="F13" s="144">
        <v>2750000</v>
      </c>
      <c r="G13" s="116">
        <v>2906000</v>
      </c>
      <c r="H13" s="18">
        <v>2544000</v>
      </c>
      <c r="I13" s="87">
        <v>1271000</v>
      </c>
      <c r="J13" s="169">
        <v>771800</v>
      </c>
      <c r="K13" s="53">
        <v>635500</v>
      </c>
      <c r="L13" s="170">
        <v>584100</v>
      </c>
      <c r="M13" s="146">
        <v>528300</v>
      </c>
    </row>
    <row r="14" spans="1:13">
      <c r="A14" s="3" t="s">
        <v>5</v>
      </c>
      <c r="B14" s="127">
        <v>2624000</v>
      </c>
      <c r="C14" s="179">
        <v>2782000</v>
      </c>
      <c r="D14" s="132">
        <v>2841000</v>
      </c>
      <c r="E14" s="179">
        <v>2785000</v>
      </c>
      <c r="F14" s="119">
        <v>2865000</v>
      </c>
      <c r="G14" s="119">
        <v>2875000</v>
      </c>
      <c r="H14" s="113">
        <v>2560000</v>
      </c>
      <c r="I14" s="23">
        <v>1238000</v>
      </c>
      <c r="J14" s="169">
        <v>779900</v>
      </c>
      <c r="K14" s="167">
        <v>567800</v>
      </c>
      <c r="L14" s="143">
        <v>509200</v>
      </c>
      <c r="M14" s="147">
        <v>476500</v>
      </c>
    </row>
    <row r="15" spans="1:13">
      <c r="A15" s="3" t="s">
        <v>6</v>
      </c>
      <c r="B15" s="38">
        <v>2668000</v>
      </c>
      <c r="C15" s="136">
        <v>2672000</v>
      </c>
      <c r="D15" s="95">
        <v>2801000</v>
      </c>
      <c r="E15" s="179">
        <v>2783000</v>
      </c>
      <c r="F15" s="179">
        <v>2786000</v>
      </c>
      <c r="G15" s="148">
        <v>2833000</v>
      </c>
      <c r="H15" s="113">
        <v>2554000</v>
      </c>
      <c r="I15" s="85">
        <v>1310000</v>
      </c>
      <c r="J15" s="83">
        <v>707200</v>
      </c>
      <c r="K15" s="152">
        <v>552100</v>
      </c>
      <c r="L15" s="146">
        <v>518200</v>
      </c>
      <c r="M15" s="26">
        <v>436600</v>
      </c>
    </row>
    <row r="16" spans="1:13">
      <c r="A16" s="3" t="s">
        <v>7</v>
      </c>
      <c r="B16" s="177">
        <v>2885000</v>
      </c>
      <c r="C16" s="139">
        <v>2603000</v>
      </c>
      <c r="D16" s="7">
        <v>2921000</v>
      </c>
      <c r="E16" s="119">
        <v>2878000</v>
      </c>
      <c r="F16" s="119">
        <v>2878000</v>
      </c>
      <c r="G16" s="117">
        <v>2855000</v>
      </c>
      <c r="H16" s="56">
        <v>2434000</v>
      </c>
      <c r="I16" s="192">
        <v>1072000</v>
      </c>
      <c r="J16" s="155">
        <v>661300</v>
      </c>
      <c r="K16" s="146">
        <v>522100</v>
      </c>
      <c r="L16" s="142">
        <v>485400</v>
      </c>
      <c r="M16" s="68">
        <v>402100</v>
      </c>
    </row>
    <row r="17" spans="1:13">
      <c r="A17" s="194" t="s">
        <v>13</v>
      </c>
      <c r="B17" s="77">
        <f>MEDIAN(B9:B16)</f>
        <v>2646000</v>
      </c>
      <c r="C17" s="77">
        <f t="shared" ref="C17:M17" si="0">MEDIAN(C9:C16)</f>
        <v>2658000</v>
      </c>
      <c r="D17" s="77">
        <f t="shared" si="0"/>
        <v>2852000</v>
      </c>
      <c r="E17" s="77">
        <f t="shared" si="0"/>
        <v>2831500</v>
      </c>
      <c r="F17" s="77">
        <f t="shared" si="0"/>
        <v>2831000</v>
      </c>
      <c r="G17" s="77">
        <f t="shared" si="0"/>
        <v>2890500</v>
      </c>
      <c r="H17" s="77">
        <f t="shared" si="0"/>
        <v>2537000</v>
      </c>
      <c r="I17" s="77">
        <f t="shared" si="0"/>
        <v>1208000</v>
      </c>
      <c r="J17" s="77">
        <f t="shared" si="0"/>
        <v>694650</v>
      </c>
      <c r="K17" s="77">
        <f t="shared" si="0"/>
        <v>591200</v>
      </c>
      <c r="L17" s="77">
        <f t="shared" si="0"/>
        <v>526350</v>
      </c>
      <c r="M17" s="77">
        <f t="shared" si="0"/>
        <v>471150</v>
      </c>
    </row>
    <row r="18" spans="1:13">
      <c r="A18" s="140" t="s">
        <v>14</v>
      </c>
      <c r="B18" s="78">
        <f>100*(1-($B17-B17)/($B17-$L17))</f>
        <v>100</v>
      </c>
      <c r="C18" s="78">
        <f>100*(1-($B17-C17)/($B17-$L17))</f>
        <v>100.5661312009058</v>
      </c>
      <c r="D18" s="78">
        <f t="shared" ref="D18:L18" si="1">100*(1-($B17-D17)/($B17-$L17))</f>
        <v>109.71858561554974</v>
      </c>
      <c r="E18" s="78">
        <f t="shared" si="1"/>
        <v>108.75144481400231</v>
      </c>
      <c r="F18" s="78">
        <f t="shared" si="1"/>
        <v>108.72785601396457</v>
      </c>
      <c r="G18" s="78">
        <f t="shared" si="1"/>
        <v>111.53492321845589</v>
      </c>
      <c r="H18" s="78">
        <f t="shared" si="1"/>
        <v>94.857641591772222</v>
      </c>
      <c r="I18" s="78">
        <f t="shared" si="1"/>
        <v>32.158611091453778</v>
      </c>
      <c r="J18" s="78">
        <f t="shared" si="1"/>
        <v>7.9399900927039857</v>
      </c>
      <c r="K18" s="78">
        <f t="shared" si="1"/>
        <v>3.059467364895152</v>
      </c>
      <c r="L18" s="78">
        <f t="shared" si="1"/>
        <v>0</v>
      </c>
      <c r="M18" s="79"/>
    </row>
    <row r="19" spans="1:13">
      <c r="A19" s="140" t="s">
        <v>15</v>
      </c>
      <c r="B19" s="80" t="s">
        <v>8</v>
      </c>
      <c r="C19" s="80">
        <v>10</v>
      </c>
      <c r="D19" s="81">
        <f>C19/3</f>
        <v>3.3333333333333335</v>
      </c>
      <c r="E19" s="81">
        <f t="shared" ref="E19:K19" si="2">D19/3</f>
        <v>1.1111111111111112</v>
      </c>
      <c r="F19" s="81">
        <f t="shared" si="2"/>
        <v>0.37037037037037041</v>
      </c>
      <c r="G19" s="81">
        <f t="shared" si="2"/>
        <v>0.1234567901234568</v>
      </c>
      <c r="H19" s="81">
        <f t="shared" si="2"/>
        <v>4.1152263374485597E-2</v>
      </c>
      <c r="I19" s="81">
        <f t="shared" si="2"/>
        <v>1.3717421124828532E-2</v>
      </c>
      <c r="J19" s="81">
        <f t="shared" si="2"/>
        <v>4.5724737082761769E-3</v>
      </c>
      <c r="K19" s="81">
        <f t="shared" si="2"/>
        <v>1.5241579027587256E-3</v>
      </c>
      <c r="L19" s="80" t="s">
        <v>9</v>
      </c>
      <c r="M19" s="80"/>
    </row>
    <row r="21" spans="1:13" ht="21">
      <c r="A21" s="156" t="s">
        <v>10</v>
      </c>
      <c r="B21" s="157">
        <v>43290</v>
      </c>
      <c r="C21" s="189" t="s">
        <v>21</v>
      </c>
    </row>
    <row r="22" spans="1:13">
      <c r="A22" s="1"/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</row>
    <row r="23" spans="1:13">
      <c r="A23" s="3" t="s">
        <v>0</v>
      </c>
      <c r="B23" s="101">
        <v>448200</v>
      </c>
      <c r="C23" s="46">
        <v>1090000</v>
      </c>
      <c r="D23" s="154">
        <v>133900</v>
      </c>
      <c r="E23" s="147">
        <v>44070</v>
      </c>
      <c r="F23" s="14">
        <v>31850</v>
      </c>
      <c r="G23" s="14">
        <v>27610</v>
      </c>
      <c r="H23" s="84">
        <v>37940</v>
      </c>
      <c r="I23" s="26">
        <v>19610</v>
      </c>
      <c r="J23" s="14">
        <v>23750</v>
      </c>
      <c r="K23" s="37">
        <v>8399</v>
      </c>
      <c r="L23" s="68">
        <v>5074</v>
      </c>
      <c r="M23" s="68">
        <v>1363</v>
      </c>
    </row>
    <row r="24" spans="1:13">
      <c r="A24" s="3" t="s">
        <v>1</v>
      </c>
      <c r="B24" s="70">
        <v>625100</v>
      </c>
      <c r="C24" s="121">
        <v>1258000</v>
      </c>
      <c r="D24" s="11">
        <v>360100</v>
      </c>
      <c r="E24" s="24">
        <v>124300</v>
      </c>
      <c r="F24" s="142">
        <v>52650</v>
      </c>
      <c r="G24" s="143">
        <v>59000</v>
      </c>
      <c r="H24" s="147">
        <v>47610</v>
      </c>
      <c r="I24" s="84">
        <v>35530</v>
      </c>
      <c r="J24" s="14">
        <v>30670</v>
      </c>
      <c r="K24" s="37">
        <v>6935</v>
      </c>
      <c r="L24" s="68">
        <v>3711</v>
      </c>
      <c r="M24" s="68">
        <v>2276</v>
      </c>
    </row>
    <row r="25" spans="1:13">
      <c r="A25" s="3" t="s">
        <v>2</v>
      </c>
      <c r="B25" s="10">
        <v>481800</v>
      </c>
      <c r="C25" s="131">
        <v>1060000</v>
      </c>
      <c r="D25" s="87">
        <v>514400</v>
      </c>
      <c r="E25" s="154">
        <v>133900</v>
      </c>
      <c r="F25" s="143">
        <v>65720</v>
      </c>
      <c r="G25" s="142">
        <v>57500</v>
      </c>
      <c r="H25" s="142">
        <v>51510</v>
      </c>
      <c r="I25" s="142">
        <v>52900</v>
      </c>
      <c r="J25" s="14">
        <v>32070</v>
      </c>
      <c r="K25" s="37">
        <v>9160</v>
      </c>
      <c r="L25" s="68">
        <v>3286</v>
      </c>
      <c r="M25" s="68">
        <v>1120</v>
      </c>
    </row>
    <row r="26" spans="1:13">
      <c r="A26" s="3" t="s">
        <v>3</v>
      </c>
      <c r="B26" s="128">
        <v>961800</v>
      </c>
      <c r="C26" s="56">
        <v>1220000</v>
      </c>
      <c r="D26" s="63">
        <v>644100</v>
      </c>
      <c r="E26" s="24">
        <v>122400</v>
      </c>
      <c r="F26" s="142">
        <v>51850</v>
      </c>
      <c r="G26" s="142">
        <v>50360</v>
      </c>
      <c r="H26" s="147">
        <v>41390</v>
      </c>
      <c r="I26" s="84">
        <v>36740</v>
      </c>
      <c r="J26" s="84">
        <v>34770</v>
      </c>
      <c r="K26" s="68">
        <v>1980</v>
      </c>
      <c r="L26" s="68">
        <v>2790</v>
      </c>
      <c r="M26" s="68">
        <v>880</v>
      </c>
    </row>
    <row r="27" spans="1:13">
      <c r="A27" s="3" t="s">
        <v>4</v>
      </c>
      <c r="B27" s="86">
        <v>592900</v>
      </c>
      <c r="C27" s="105">
        <v>1034000</v>
      </c>
      <c r="D27" s="153">
        <v>911400</v>
      </c>
      <c r="E27" s="170">
        <v>104800</v>
      </c>
      <c r="F27" s="147">
        <v>41930</v>
      </c>
      <c r="G27" s="84">
        <v>35610</v>
      </c>
      <c r="H27" s="84">
        <v>39590</v>
      </c>
      <c r="I27" s="84">
        <v>33180</v>
      </c>
      <c r="J27" s="26">
        <v>18650</v>
      </c>
      <c r="K27" s="37">
        <v>7733</v>
      </c>
      <c r="L27" s="68">
        <v>2840</v>
      </c>
      <c r="M27" s="68">
        <v>1973</v>
      </c>
    </row>
    <row r="28" spans="1:13">
      <c r="A28" s="3" t="s">
        <v>5</v>
      </c>
      <c r="B28" s="23">
        <v>499000</v>
      </c>
      <c r="C28" s="72">
        <v>1594000</v>
      </c>
      <c r="D28" s="59">
        <v>690900</v>
      </c>
      <c r="E28" s="12">
        <v>159500</v>
      </c>
      <c r="F28" s="142">
        <v>58570</v>
      </c>
      <c r="G28" s="142">
        <v>57030</v>
      </c>
      <c r="H28" s="84">
        <v>33470</v>
      </c>
      <c r="I28" s="84">
        <v>34130</v>
      </c>
      <c r="J28" s="26">
        <v>21600</v>
      </c>
      <c r="K28" s="68">
        <v>4194</v>
      </c>
      <c r="L28" s="68">
        <v>2940</v>
      </c>
      <c r="M28" s="68">
        <v>2273</v>
      </c>
    </row>
    <row r="29" spans="1:13">
      <c r="A29" s="3" t="s">
        <v>6</v>
      </c>
      <c r="B29" s="180">
        <v>440800</v>
      </c>
      <c r="C29" s="141">
        <v>1420000</v>
      </c>
      <c r="D29" s="5">
        <v>693200</v>
      </c>
      <c r="E29" s="53">
        <v>143000</v>
      </c>
      <c r="F29" s="142">
        <v>53130</v>
      </c>
      <c r="G29" s="147">
        <v>41620</v>
      </c>
      <c r="H29" s="14">
        <v>25860</v>
      </c>
      <c r="I29" s="84">
        <v>39610</v>
      </c>
      <c r="J29" s="26">
        <v>18520</v>
      </c>
      <c r="K29" s="68">
        <v>4617</v>
      </c>
      <c r="L29" s="68">
        <v>2863</v>
      </c>
      <c r="M29" s="68">
        <v>1690</v>
      </c>
    </row>
    <row r="30" spans="1:13">
      <c r="A30" s="3" t="s">
        <v>7</v>
      </c>
      <c r="B30" s="13">
        <v>213000</v>
      </c>
      <c r="C30" s="41">
        <v>1103000</v>
      </c>
      <c r="D30" s="193">
        <v>312600</v>
      </c>
      <c r="E30" s="146">
        <v>76410</v>
      </c>
      <c r="F30" s="26">
        <v>21080</v>
      </c>
      <c r="G30" s="26">
        <v>18310</v>
      </c>
      <c r="H30" s="26">
        <v>15960</v>
      </c>
      <c r="I30" s="26">
        <v>14330</v>
      </c>
      <c r="J30" s="37">
        <v>10060</v>
      </c>
      <c r="K30" s="68">
        <v>4697</v>
      </c>
      <c r="L30" s="68">
        <v>3427</v>
      </c>
      <c r="M30" s="68">
        <v>1840</v>
      </c>
    </row>
    <row r="31" spans="1:13">
      <c r="A31" s="194" t="s">
        <v>13</v>
      </c>
      <c r="B31" s="77">
        <f>MEDIAN(B23:B30)</f>
        <v>490400</v>
      </c>
      <c r="C31" s="77">
        <f t="shared" ref="C31:M31" si="3">MEDIAN(C23:C30)</f>
        <v>1161500</v>
      </c>
      <c r="D31" s="77">
        <f t="shared" si="3"/>
        <v>579250</v>
      </c>
      <c r="E31" s="77">
        <f t="shared" si="3"/>
        <v>123350</v>
      </c>
      <c r="F31" s="77">
        <f t="shared" si="3"/>
        <v>52250</v>
      </c>
      <c r="G31" s="77">
        <f t="shared" si="3"/>
        <v>45990</v>
      </c>
      <c r="H31" s="77">
        <f t="shared" si="3"/>
        <v>38765</v>
      </c>
      <c r="I31" s="77">
        <f t="shared" si="3"/>
        <v>34830</v>
      </c>
      <c r="J31" s="77">
        <f t="shared" si="3"/>
        <v>22675</v>
      </c>
      <c r="K31" s="77">
        <f t="shared" si="3"/>
        <v>5816</v>
      </c>
      <c r="L31" s="77">
        <f t="shared" si="3"/>
        <v>3113</v>
      </c>
      <c r="M31" s="77">
        <f t="shared" si="3"/>
        <v>1765</v>
      </c>
    </row>
    <row r="32" spans="1:13">
      <c r="A32" s="140" t="s">
        <v>14</v>
      </c>
      <c r="B32" s="78">
        <f>100*(1-($B31-B31)/($B31-$L31))</f>
        <v>100</v>
      </c>
      <c r="C32" s="78">
        <f>100*(1-($B31-C31)/($B31-$M31))</f>
        <v>237.34177862821943</v>
      </c>
      <c r="D32" s="78">
        <f>100*(1-($B31-D31)/($B31-$L31))</f>
        <v>118.23360770962492</v>
      </c>
      <c r="E32" s="78">
        <f t="shared" ref="E32:L32" si="4">100*(1-($B31-E31)/($B31-$L31))</f>
        <v>24.674780981228718</v>
      </c>
      <c r="F32" s="78">
        <f t="shared" si="4"/>
        <v>10.083790456137754</v>
      </c>
      <c r="G32" s="78">
        <f t="shared" si="4"/>
        <v>8.7991265927471858</v>
      </c>
      <c r="H32" s="78">
        <f t="shared" si="4"/>
        <v>7.3164274852397071</v>
      </c>
      <c r="I32" s="78">
        <f t="shared" si="4"/>
        <v>6.5088951685556946</v>
      </c>
      <c r="J32" s="78">
        <f t="shared" si="4"/>
        <v>4.014471964160748</v>
      </c>
      <c r="K32" s="78">
        <f t="shared" si="4"/>
        <v>0.5547039013969135</v>
      </c>
      <c r="L32" s="78">
        <f t="shared" si="4"/>
        <v>0</v>
      </c>
      <c r="M32" s="79"/>
    </row>
    <row r="33" spans="1:13">
      <c r="A33" s="140" t="s">
        <v>15</v>
      </c>
      <c r="B33" s="80" t="s">
        <v>8</v>
      </c>
      <c r="C33" s="80">
        <v>10</v>
      </c>
      <c r="D33" s="81">
        <f>C33/3</f>
        <v>3.3333333333333335</v>
      </c>
      <c r="E33" s="81">
        <f t="shared" ref="E33:K33" si="5">D33/3</f>
        <v>1.1111111111111112</v>
      </c>
      <c r="F33" s="81">
        <f t="shared" si="5"/>
        <v>0.37037037037037041</v>
      </c>
      <c r="G33" s="81">
        <f t="shared" si="5"/>
        <v>0.1234567901234568</v>
      </c>
      <c r="H33" s="81">
        <f t="shared" si="5"/>
        <v>4.1152263374485597E-2</v>
      </c>
      <c r="I33" s="81">
        <f t="shared" si="5"/>
        <v>1.3717421124828532E-2</v>
      </c>
      <c r="J33" s="81">
        <f t="shared" si="5"/>
        <v>4.5724737082761769E-3</v>
      </c>
      <c r="K33" s="81">
        <f t="shared" si="5"/>
        <v>1.5241579027587256E-3</v>
      </c>
      <c r="L33" s="80" t="s">
        <v>9</v>
      </c>
      <c r="M33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HCoV-OC43 FFRA</vt:lpstr>
      <vt:lpstr>HCoV-OC43 FISH and qRT-PCR</vt:lpstr>
      <vt:lpstr>HCoV-229E in Huh7 Assay</vt:lpstr>
      <vt:lpstr>PDCoV Huh7 cells</vt:lpstr>
      <vt:lpstr>PDCoV LLCPK1 Cells</vt:lpstr>
      <vt:lpstr>229E in LLCPK or Huh7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Sheahan, Timothy Patrick</dc:creator>
  <cp:lastModifiedBy>Sheahan, Timothy Patrick</cp:lastModifiedBy>
  <dcterms:created xsi:type="dcterms:W3CDTF">2018-12-07T11:29:49Z</dcterms:created>
  <dcterms:modified xsi:type="dcterms:W3CDTF">2018-12-11T14:49:42Z</dcterms:modified>
</cp:coreProperties>
</file>