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6" yWindow="10400" windowWidth="38260" windowHeight="8060" tabRatio="718" firstSheet="1" activeTab="4"/>
  </bookViews>
  <sheets>
    <sheet name="1st-5th repetition" sheetId="1" r:id="rId1"/>
    <sheet name="2nd-6th repetition" sheetId="2" r:id="rId2"/>
    <sheet name="3rd-7th repetition" sheetId="3" r:id="rId3"/>
    <sheet name="4th-8th repetition" sheetId="4" r:id="rId4"/>
    <sheet name="Eapp DIC summary" sheetId="5" r:id="rId5"/>
  </sheets>
  <definedNames/>
  <calcPr fullCalcOnLoad="1"/>
</workbook>
</file>

<file path=xl/sharedStrings.xml><?xml version="1.0" encoding="utf-8"?>
<sst xmlns="http://schemas.openxmlformats.org/spreadsheetml/2006/main" count="153" uniqueCount="40">
  <si>
    <t>Data collected during the 5th test repetition of the first series</t>
  </si>
  <si>
    <t>Data collected during the 3rd test repetition of the first series</t>
  </si>
  <si>
    <t>Calculating average stress
and average strain values
(unpaired data were neglected)</t>
  </si>
  <si>
    <t>Sorting the two piles in
descending order of load values
(paired when difference ≤2N)</t>
  </si>
  <si>
    <t>Avg. Stress (Mpa)</t>
  </si>
  <si>
    <t>Avg. Strain</t>
  </si>
  <si>
    <t>1st-5th repetition</t>
  </si>
  <si>
    <t>2nd-6th repetition</t>
  </si>
  <si>
    <t>3rd-7th repetition</t>
  </si>
  <si>
    <t>4th-8th repetition</t>
  </si>
  <si>
    <t xml:space="preserve">Note for the reader: </t>
  </si>
  <si>
    <t>The present .xls file has been created for explanatory purposes. A Matlab code has been created for automatic data processing.</t>
  </si>
  <si>
    <r>
      <t>E</t>
    </r>
    <r>
      <rPr>
        <vertAlign val="subscript"/>
        <sz val="10"/>
        <rFont val="Arial"/>
        <family val="0"/>
      </rPr>
      <t>app 1</t>
    </r>
    <r>
      <rPr>
        <sz val="10"/>
        <rFont val="Arial"/>
        <family val="2"/>
      </rPr>
      <t xml:space="preserve"> (MPa)=</t>
    </r>
  </si>
  <si>
    <r>
      <t>E</t>
    </r>
    <r>
      <rPr>
        <vertAlign val="subscript"/>
        <sz val="10"/>
        <rFont val="Arial"/>
        <family val="0"/>
      </rPr>
      <t>app 2</t>
    </r>
    <r>
      <rPr>
        <sz val="10"/>
        <rFont val="Arial"/>
        <family val="2"/>
      </rPr>
      <t xml:space="preserve"> (MPa)=</t>
    </r>
  </si>
  <si>
    <r>
      <t>E</t>
    </r>
    <r>
      <rPr>
        <vertAlign val="subscript"/>
        <sz val="10"/>
        <rFont val="Arial"/>
        <family val="0"/>
      </rPr>
      <t>app 3</t>
    </r>
    <r>
      <rPr>
        <sz val="10"/>
        <rFont val="Arial"/>
        <family val="2"/>
      </rPr>
      <t xml:space="preserve"> (MPa)=</t>
    </r>
  </si>
  <si>
    <r>
      <t>E</t>
    </r>
    <r>
      <rPr>
        <vertAlign val="subscript"/>
        <sz val="10"/>
        <rFont val="Arial"/>
        <family val="0"/>
      </rPr>
      <t>app 4</t>
    </r>
    <r>
      <rPr>
        <sz val="10"/>
        <rFont val="Arial"/>
        <family val="2"/>
      </rPr>
      <t xml:space="preserve"> (MPa)=</t>
    </r>
  </si>
  <si>
    <r>
      <t>E</t>
    </r>
    <r>
      <rPr>
        <vertAlign val="subscript"/>
        <sz val="10"/>
        <rFont val="Arial"/>
        <family val="0"/>
      </rPr>
      <t>app avg</t>
    </r>
    <r>
      <rPr>
        <sz val="10"/>
        <rFont val="Arial"/>
        <family val="2"/>
      </rPr>
      <t xml:space="preserve"> (MPa)=</t>
    </r>
  </si>
  <si>
    <r>
      <t>E</t>
    </r>
    <r>
      <rPr>
        <vertAlign val="subscript"/>
        <sz val="10"/>
        <rFont val="Arial"/>
        <family val="0"/>
      </rPr>
      <t>app avg</t>
    </r>
    <r>
      <rPr>
        <sz val="10"/>
        <rFont val="Arial"/>
        <family val="2"/>
      </rPr>
      <t xml:space="preserve"> (GPa)=</t>
    </r>
  </si>
  <si>
    <r>
      <t>E</t>
    </r>
    <r>
      <rPr>
        <vertAlign val="subscript"/>
        <sz val="10"/>
        <rFont val="Arial"/>
        <family val="0"/>
      </rPr>
      <t>app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0"/>
      </rPr>
      <t>DIC</t>
    </r>
    <r>
      <rPr>
        <sz val="10"/>
        <rFont val="Arial"/>
        <family val="2"/>
      </rPr>
      <t xml:space="preserve"> value reported in Table 1 </t>
    </r>
  </si>
  <si>
    <t>Setting in-between load values
equal to the corresponding
element of the other pile</t>
  </si>
  <si>
    <t>Data collected during the 1st test repetition of the first series</t>
  </si>
  <si>
    <t>Data collected during the 4th test repetition of the first series</t>
  </si>
  <si>
    <t>Load (N)
0° view</t>
  </si>
  <si>
    <t>Load (N)
180° view</t>
  </si>
  <si>
    <t>Virtual Ext (mm)
0° view</t>
  </si>
  <si>
    <t>Virtual Ext (mm)
180° view</t>
  </si>
  <si>
    <t>Data processing
1st step</t>
  </si>
  <si>
    <t>Data processing
2nd step</t>
  </si>
  <si>
    <t>Data processing
3rd step</t>
  </si>
  <si>
    <t>Data processing
4th step</t>
  </si>
  <si>
    <t>Data collected during the 2nd test repetition of the first series</t>
  </si>
  <si>
    <t>Data collected during the 6th test repetition of the first series</t>
  </si>
  <si>
    <t>Data collected during the 7th test repetition of the first series</t>
  </si>
  <si>
    <t>Data collected during the 8th test repetition of the first series</t>
  </si>
  <si>
    <t xml:space="preserve">Calculating the missing
in-between virtual ext. values
using linear interpolation </t>
  </si>
  <si>
    <t>Stress-strain dataset</t>
  </si>
  <si>
    <t>Calculating virtual extensometer elongation</t>
  </si>
  <si>
    <t>Ext. Elong. (mm)
0° view</t>
  </si>
  <si>
    <t>Ext. Elong. (mm)
180° view</t>
  </si>
  <si>
    <t>Data processing
5th step</t>
  </si>
</sst>
</file>

<file path=xl/styles.xml><?xml version="1.0" encoding="utf-8"?>
<styleSheet xmlns="http://schemas.openxmlformats.org/spreadsheetml/2006/main">
  <numFmts count="2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0.00000"/>
    <numFmt numFmtId="174" formatCode="0.000000"/>
    <numFmt numFmtId="175" formatCode="0.0000000"/>
    <numFmt numFmtId="176" formatCode="0.E+00"/>
    <numFmt numFmtId="177" formatCode="0.0%"/>
    <numFmt numFmtId="178" formatCode="0.00000000"/>
    <numFmt numFmtId="179" formatCode="0.0E+00;\쀾"/>
    <numFmt numFmtId="180" formatCode="0.00E+00;\쀾"/>
  </numFmts>
  <fonts count="1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36.25"/>
      <name val="Arial"/>
      <family val="0"/>
    </font>
    <font>
      <b/>
      <vertAlign val="subscript"/>
      <sz val="36.25"/>
      <name val="Arial"/>
      <family val="0"/>
    </font>
    <font>
      <b/>
      <sz val="17.5"/>
      <name val="Arial"/>
      <family val="0"/>
    </font>
    <font>
      <sz val="42.75"/>
      <name val="Arial"/>
      <family val="0"/>
    </font>
    <font>
      <sz val="15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0"/>
    </font>
    <font>
      <sz val="28"/>
      <name val="Arial"/>
      <family val="0"/>
    </font>
    <font>
      <vertAlign val="superscript"/>
      <sz val="2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0" fillId="2" borderId="0" xfId="0" applyFill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171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74" fontId="0" fillId="2" borderId="0" xfId="0" applyNumberFormat="1" applyFill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 vertical="top"/>
    </xf>
    <xf numFmtId="172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9">
    <cellStyle name="Normal" xfId="0"/>
    <cellStyle name="Hyperlink" xfId="15"/>
    <cellStyle name="Followed Hyperlink" xfId="16"/>
    <cellStyle name="Collegamento visitato_Spec No 10 - second test series EXT.xls" xfId="17"/>
    <cellStyle name="Comma [0]" xfId="18"/>
    <cellStyle name="Percent" xfId="19"/>
    <cellStyle name="Currency" xfId="20"/>
    <cellStyle name="Currency [0]" xfId="21"/>
    <cellStyle name="Comma" xfId="22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25" b="1" i="0" u="none" baseline="0">
                <a:latin typeface="Arial"/>
                <a:ea typeface="Arial"/>
                <a:cs typeface="Arial"/>
              </a:rPr>
              <a:t>Apparent elastic modulus E</a:t>
            </a:r>
            <a:r>
              <a:rPr lang="en-US" cap="none" sz="3625" b="1" i="0" u="none" baseline="-25000">
                <a:latin typeface="Arial"/>
                <a:ea typeface="Arial"/>
                <a:cs typeface="Arial"/>
              </a:rPr>
              <a:t>app</a:t>
            </a:r>
            <a:r>
              <a:rPr lang="en-US" cap="none" sz="3625" b="1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>
        <c:manualLayout>
          <c:xMode val="factor"/>
          <c:yMode val="factor"/>
          <c:x val="-0.04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97875"/>
          <c:h val="0.8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'1st-5th repetition'!$AA$3:$AA$11</c:f>
              <c:numCache/>
            </c:numRef>
          </c:xVal>
          <c:yVal>
            <c:numRef>
              <c:f>'1st-5th repetition'!$Z$3:$Z$11</c:f>
              <c:numCache/>
            </c:numRef>
          </c:yVal>
          <c:smooth val="0"/>
        </c:ser>
        <c:axId val="63559227"/>
        <c:axId val="35162132"/>
      </c:scatterChart>
      <c:valAx>
        <c:axId val="63559227"/>
        <c:scaling>
          <c:orientation val="minMax"/>
          <c:max val="0"/>
          <c:min val="-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 val="max"/>
        <c:crossBetween val="midCat"/>
        <c:dispUnits/>
        <c:majorUnit val="0.0005"/>
      </c:valAx>
      <c:valAx>
        <c:axId val="35162132"/>
        <c:scaling>
          <c:orientation val="minMax"/>
          <c:max val="0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 val="max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25" b="1" i="0" u="none" baseline="0">
                <a:latin typeface="Arial"/>
                <a:ea typeface="Arial"/>
                <a:cs typeface="Arial"/>
              </a:rPr>
              <a:t>Apparent elastic modulus E</a:t>
            </a:r>
            <a:r>
              <a:rPr lang="en-US" cap="none" sz="3625" b="1" i="0" u="none" baseline="-25000">
                <a:latin typeface="Arial"/>
                <a:ea typeface="Arial"/>
                <a:cs typeface="Arial"/>
              </a:rPr>
              <a:t>app</a:t>
            </a:r>
            <a:r>
              <a:rPr lang="en-US" cap="none" sz="3625" b="1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>
        <c:manualLayout>
          <c:xMode val="factor"/>
          <c:yMode val="factor"/>
          <c:x val="-0.04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5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'2nd-6th repetition'!$AA$4:$AA$13</c:f>
              <c:numCache/>
            </c:numRef>
          </c:xVal>
          <c:yVal>
            <c:numRef>
              <c:f>'2nd-6th repetition'!$Z$4:$Z$13</c:f>
              <c:numCache/>
            </c:numRef>
          </c:yVal>
          <c:smooth val="0"/>
        </c:ser>
        <c:axId val="48023733"/>
        <c:axId val="29560414"/>
      </c:scatterChart>
      <c:valAx>
        <c:axId val="48023733"/>
        <c:scaling>
          <c:orientation val="minMax"/>
          <c:max val="0"/>
          <c:min val="-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0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 val="max"/>
        <c:crossBetween val="midCat"/>
        <c:dispUnits/>
        <c:majorUnit val="0.0005"/>
      </c:valAx>
      <c:valAx>
        <c:axId val="29560414"/>
        <c:scaling>
          <c:orientation val="minMax"/>
          <c:max val="0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max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25" b="1" i="0" u="none" baseline="0">
                <a:latin typeface="Arial"/>
                <a:ea typeface="Arial"/>
                <a:cs typeface="Arial"/>
              </a:rPr>
              <a:t>Apparent elastic modulus E</a:t>
            </a:r>
            <a:r>
              <a:rPr lang="en-US" cap="none" sz="3625" b="1" i="0" u="none" baseline="-25000">
                <a:latin typeface="Arial"/>
                <a:ea typeface="Arial"/>
                <a:cs typeface="Arial"/>
              </a:rPr>
              <a:t>app</a:t>
            </a:r>
            <a:r>
              <a:rPr lang="en-US" cap="none" sz="3625" b="1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>
        <c:manualLayout>
          <c:xMode val="factor"/>
          <c:yMode val="factor"/>
          <c:x val="-0.04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5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'3rd-7th repetition'!$AA$3:$AA$12</c:f>
              <c:numCache/>
            </c:numRef>
          </c:xVal>
          <c:yVal>
            <c:numRef>
              <c:f>'3rd-7th repetition'!$Z$3:$Z$12</c:f>
              <c:numCache/>
            </c:numRef>
          </c:yVal>
          <c:smooth val="0"/>
        </c:ser>
        <c:axId val="64717135"/>
        <c:axId val="45583304"/>
      </c:scatterChart>
      <c:valAx>
        <c:axId val="64717135"/>
        <c:scaling>
          <c:orientation val="minMax"/>
          <c:max val="0"/>
          <c:min val="-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 val="max"/>
        <c:crossBetween val="midCat"/>
        <c:dispUnits/>
        <c:majorUnit val="0.0005"/>
      </c:valAx>
      <c:valAx>
        <c:axId val="45583304"/>
        <c:scaling>
          <c:orientation val="minMax"/>
          <c:max val="0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64717135"/>
        <c:crosses val="max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25" b="1" i="0" u="none" baseline="0">
                <a:latin typeface="Arial"/>
                <a:ea typeface="Arial"/>
                <a:cs typeface="Arial"/>
              </a:rPr>
              <a:t>Apparent elastic modulus E</a:t>
            </a:r>
            <a:r>
              <a:rPr lang="en-US" cap="none" sz="3625" b="1" i="0" u="none" baseline="-25000">
                <a:latin typeface="Arial"/>
                <a:ea typeface="Arial"/>
                <a:cs typeface="Arial"/>
              </a:rPr>
              <a:t>app</a:t>
            </a:r>
            <a:r>
              <a:rPr lang="en-US" cap="none" sz="3625" b="1" i="0" u="none" baseline="0">
                <a:latin typeface="Arial"/>
                <a:ea typeface="Arial"/>
                <a:cs typeface="Arial"/>
              </a:rPr>
              <a:t> (MPa)</a:t>
            </a:r>
          </a:p>
        </c:rich>
      </c:tx>
      <c:layout>
        <c:manualLayout>
          <c:xMode val="factor"/>
          <c:yMode val="factor"/>
          <c:x val="-0.04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2"/>
          <c:w val="0.9755"/>
          <c:h val="0.86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'4th-8th repetition'!$AA$3:$AA$13</c:f>
              <c:numCache/>
            </c:numRef>
          </c:xVal>
          <c:yVal>
            <c:numRef>
              <c:f>'4th-8th repetition'!$Z$3:$Z$13</c:f>
              <c:numCache/>
            </c:numRef>
          </c:yVal>
          <c:smooth val="0"/>
        </c:ser>
        <c:axId val="7596553"/>
        <c:axId val="1260114"/>
      </c:scatterChart>
      <c:valAx>
        <c:axId val="7596553"/>
        <c:scaling>
          <c:orientation val="minMax"/>
          <c:max val="0"/>
          <c:min val="-0.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>
            <c:manualLayout>
              <c:xMode val="factor"/>
              <c:yMode val="factor"/>
              <c:x val="0.26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 val="max"/>
        <c:crossBetween val="midCat"/>
        <c:dispUnits/>
        <c:majorUnit val="0.0005"/>
      </c:valAx>
      <c:valAx>
        <c:axId val="1260114"/>
        <c:scaling>
          <c:orientation val="minMax"/>
          <c:max val="0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Stress (MPa)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7596553"/>
        <c:crosses val="max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2</xdr:row>
      <xdr:rowOff>104775</xdr:rowOff>
    </xdr:from>
    <xdr:to>
      <xdr:col>9</xdr:col>
      <xdr:colOff>1266825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4679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</xdr:row>
      <xdr:rowOff>104775</xdr:rowOff>
    </xdr:from>
    <xdr:to>
      <xdr:col>14</xdr:col>
      <xdr:colOff>1266825</xdr:colOff>
      <xdr:row>4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63544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3" name="Shape 1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4" name="Shape 2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5" name="Shape 3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6" name="Shape 4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990600</xdr:colOff>
      <xdr:row>2</xdr:row>
      <xdr:rowOff>0</xdr:rowOff>
    </xdr:from>
    <xdr:to>
      <xdr:col>36</xdr:col>
      <xdr:colOff>180975</xdr:colOff>
      <xdr:row>51</xdr:row>
      <xdr:rowOff>85725</xdr:rowOff>
    </xdr:to>
    <xdr:graphicFrame>
      <xdr:nvGraphicFramePr>
        <xdr:cNvPr id="7" name="Shape 5"/>
        <xdr:cNvGraphicFramePr/>
      </xdr:nvGraphicFramePr>
      <xdr:xfrm>
        <a:off x="31384875" y="819150"/>
        <a:ext cx="118491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</xdr:row>
      <xdr:rowOff>104775</xdr:rowOff>
    </xdr:from>
    <xdr:to>
      <xdr:col>4</xdr:col>
      <xdr:colOff>1266825</xdr:colOff>
      <xdr:row>4</xdr:row>
      <xdr:rowOff>38100</xdr:rowOff>
    </xdr:to>
    <xdr:sp>
      <xdr:nvSpPr>
        <xdr:cNvPr id="8" name="AutoShape 3"/>
        <xdr:cNvSpPr>
          <a:spLocks/>
        </xdr:cNvSpPr>
      </xdr:nvSpPr>
      <xdr:spPr>
        <a:xfrm>
          <a:off x="45815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2</xdr:row>
      <xdr:rowOff>104775</xdr:rowOff>
    </xdr:from>
    <xdr:to>
      <xdr:col>9</xdr:col>
      <xdr:colOff>1266825</xdr:colOff>
      <xdr:row>4</xdr:row>
      <xdr:rowOff>38100</xdr:rowOff>
    </xdr:to>
    <xdr:sp>
      <xdr:nvSpPr>
        <xdr:cNvPr id="1" name="Shape 1"/>
        <xdr:cNvSpPr>
          <a:spLocks/>
        </xdr:cNvSpPr>
      </xdr:nvSpPr>
      <xdr:spPr>
        <a:xfrm>
          <a:off x="104679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</xdr:row>
      <xdr:rowOff>104775</xdr:rowOff>
    </xdr:from>
    <xdr:to>
      <xdr:col>14</xdr:col>
      <xdr:colOff>1266825</xdr:colOff>
      <xdr:row>4</xdr:row>
      <xdr:rowOff>38100</xdr:rowOff>
    </xdr:to>
    <xdr:sp>
      <xdr:nvSpPr>
        <xdr:cNvPr id="2" name="Shape 2"/>
        <xdr:cNvSpPr>
          <a:spLocks/>
        </xdr:cNvSpPr>
      </xdr:nvSpPr>
      <xdr:spPr>
        <a:xfrm>
          <a:off x="163544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3" name="Shape 3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4" name="Shape 4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5" name="Shape 5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6" name="Shape 6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36</xdr:col>
      <xdr:colOff>190500</xdr:colOff>
      <xdr:row>51</xdr:row>
      <xdr:rowOff>85725</xdr:rowOff>
    </xdr:to>
    <xdr:graphicFrame>
      <xdr:nvGraphicFramePr>
        <xdr:cNvPr id="7" name="Shape 7"/>
        <xdr:cNvGraphicFramePr/>
      </xdr:nvGraphicFramePr>
      <xdr:xfrm>
        <a:off x="31394400" y="819150"/>
        <a:ext cx="118491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</xdr:row>
      <xdr:rowOff>104775</xdr:rowOff>
    </xdr:from>
    <xdr:to>
      <xdr:col>4</xdr:col>
      <xdr:colOff>1266825</xdr:colOff>
      <xdr:row>4</xdr:row>
      <xdr:rowOff>38100</xdr:rowOff>
    </xdr:to>
    <xdr:sp>
      <xdr:nvSpPr>
        <xdr:cNvPr id="8" name="AutoShape 1"/>
        <xdr:cNvSpPr>
          <a:spLocks/>
        </xdr:cNvSpPr>
      </xdr:nvSpPr>
      <xdr:spPr>
        <a:xfrm>
          <a:off x="45815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2</xdr:row>
      <xdr:rowOff>104775</xdr:rowOff>
    </xdr:from>
    <xdr:to>
      <xdr:col>9</xdr:col>
      <xdr:colOff>1266825</xdr:colOff>
      <xdr:row>4</xdr:row>
      <xdr:rowOff>38100</xdr:rowOff>
    </xdr:to>
    <xdr:sp>
      <xdr:nvSpPr>
        <xdr:cNvPr id="1" name="Shape 1"/>
        <xdr:cNvSpPr>
          <a:spLocks/>
        </xdr:cNvSpPr>
      </xdr:nvSpPr>
      <xdr:spPr>
        <a:xfrm>
          <a:off x="104679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</xdr:row>
      <xdr:rowOff>104775</xdr:rowOff>
    </xdr:from>
    <xdr:to>
      <xdr:col>14</xdr:col>
      <xdr:colOff>1266825</xdr:colOff>
      <xdr:row>4</xdr:row>
      <xdr:rowOff>38100</xdr:rowOff>
    </xdr:to>
    <xdr:sp>
      <xdr:nvSpPr>
        <xdr:cNvPr id="2" name="Shape 2"/>
        <xdr:cNvSpPr>
          <a:spLocks/>
        </xdr:cNvSpPr>
      </xdr:nvSpPr>
      <xdr:spPr>
        <a:xfrm>
          <a:off x="163544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3" name="Shape 3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4" name="Shape 4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5" name="Shape 5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6" name="Shape 6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36</xdr:col>
      <xdr:colOff>190500</xdr:colOff>
      <xdr:row>51</xdr:row>
      <xdr:rowOff>95250</xdr:rowOff>
    </xdr:to>
    <xdr:graphicFrame>
      <xdr:nvGraphicFramePr>
        <xdr:cNvPr id="7" name="Shape 7"/>
        <xdr:cNvGraphicFramePr/>
      </xdr:nvGraphicFramePr>
      <xdr:xfrm>
        <a:off x="31394400" y="819150"/>
        <a:ext cx="11849100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</xdr:row>
      <xdr:rowOff>104775</xdr:rowOff>
    </xdr:from>
    <xdr:to>
      <xdr:col>4</xdr:col>
      <xdr:colOff>1266825</xdr:colOff>
      <xdr:row>4</xdr:row>
      <xdr:rowOff>38100</xdr:rowOff>
    </xdr:to>
    <xdr:sp>
      <xdr:nvSpPr>
        <xdr:cNvPr id="8" name="AutoShape 3"/>
        <xdr:cNvSpPr>
          <a:spLocks/>
        </xdr:cNvSpPr>
      </xdr:nvSpPr>
      <xdr:spPr>
        <a:xfrm>
          <a:off x="45815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619125</xdr:colOff>
      <xdr:row>2</xdr:row>
      <xdr:rowOff>104775</xdr:rowOff>
    </xdr:from>
    <xdr:to>
      <xdr:col>9</xdr:col>
      <xdr:colOff>1266825</xdr:colOff>
      <xdr:row>4</xdr:row>
      <xdr:rowOff>38100</xdr:rowOff>
    </xdr:to>
    <xdr:sp>
      <xdr:nvSpPr>
        <xdr:cNvPr id="1" name="Shape 1"/>
        <xdr:cNvSpPr>
          <a:spLocks/>
        </xdr:cNvSpPr>
      </xdr:nvSpPr>
      <xdr:spPr>
        <a:xfrm>
          <a:off x="104679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619125</xdr:colOff>
      <xdr:row>2</xdr:row>
      <xdr:rowOff>104775</xdr:rowOff>
    </xdr:from>
    <xdr:to>
      <xdr:col>14</xdr:col>
      <xdr:colOff>1266825</xdr:colOff>
      <xdr:row>4</xdr:row>
      <xdr:rowOff>38100</xdr:rowOff>
    </xdr:to>
    <xdr:sp>
      <xdr:nvSpPr>
        <xdr:cNvPr id="2" name="Shape 2"/>
        <xdr:cNvSpPr>
          <a:spLocks/>
        </xdr:cNvSpPr>
      </xdr:nvSpPr>
      <xdr:spPr>
        <a:xfrm>
          <a:off x="163544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3" name="Shape 3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619125</xdr:colOff>
      <xdr:row>2</xdr:row>
      <xdr:rowOff>104775</xdr:rowOff>
    </xdr:from>
    <xdr:to>
      <xdr:col>19</xdr:col>
      <xdr:colOff>1266825</xdr:colOff>
      <xdr:row>4</xdr:row>
      <xdr:rowOff>38100</xdr:rowOff>
    </xdr:to>
    <xdr:sp>
      <xdr:nvSpPr>
        <xdr:cNvPr id="4" name="Shape 4"/>
        <xdr:cNvSpPr>
          <a:spLocks/>
        </xdr:cNvSpPr>
      </xdr:nvSpPr>
      <xdr:spPr>
        <a:xfrm>
          <a:off x="2224087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5" name="Shape 5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619125</xdr:colOff>
      <xdr:row>2</xdr:row>
      <xdr:rowOff>104775</xdr:rowOff>
    </xdr:from>
    <xdr:to>
      <xdr:col>24</xdr:col>
      <xdr:colOff>1266825</xdr:colOff>
      <xdr:row>4</xdr:row>
      <xdr:rowOff>38100</xdr:rowOff>
    </xdr:to>
    <xdr:sp>
      <xdr:nvSpPr>
        <xdr:cNvPr id="6" name="Shape 6"/>
        <xdr:cNvSpPr>
          <a:spLocks/>
        </xdr:cNvSpPr>
      </xdr:nvSpPr>
      <xdr:spPr>
        <a:xfrm>
          <a:off x="281273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</xdr:row>
      <xdr:rowOff>0</xdr:rowOff>
    </xdr:from>
    <xdr:to>
      <xdr:col>36</xdr:col>
      <xdr:colOff>190500</xdr:colOff>
      <xdr:row>51</xdr:row>
      <xdr:rowOff>85725</xdr:rowOff>
    </xdr:to>
    <xdr:graphicFrame>
      <xdr:nvGraphicFramePr>
        <xdr:cNvPr id="7" name="Shape 7"/>
        <xdr:cNvGraphicFramePr/>
      </xdr:nvGraphicFramePr>
      <xdr:xfrm>
        <a:off x="31394400" y="819150"/>
        <a:ext cx="11849100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2</xdr:row>
      <xdr:rowOff>104775</xdr:rowOff>
    </xdr:from>
    <xdr:to>
      <xdr:col>4</xdr:col>
      <xdr:colOff>1266825</xdr:colOff>
      <xdr:row>4</xdr:row>
      <xdr:rowOff>38100</xdr:rowOff>
    </xdr:to>
    <xdr:sp>
      <xdr:nvSpPr>
        <xdr:cNvPr id="8" name="AutoShape 1"/>
        <xdr:cNvSpPr>
          <a:spLocks/>
        </xdr:cNvSpPr>
      </xdr:nvSpPr>
      <xdr:spPr>
        <a:xfrm>
          <a:off x="4581525" y="923925"/>
          <a:ext cx="647700" cy="2381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zoomScale="90" zoomScaleNormal="90" workbookViewId="0" topLeftCell="A1">
      <pane xSplit="17940" topLeftCell="AB2049" activePane="topLeft" state="split"/>
      <selection pane="topLeft" activeCell="A1" sqref="A1:B1"/>
      <selection pane="topRight" activeCell="Z3" sqref="Z3:AA3"/>
    </sheetView>
  </sheetViews>
  <sheetFormatPr defaultColWidth="11.421875" defaultRowHeight="12.75"/>
  <cols>
    <col min="1" max="4" width="14.8515625" style="0" customWidth="1"/>
    <col min="5" max="5" width="28.28125" style="0" customWidth="1"/>
    <col min="6" max="9" width="15.00390625" style="0" customWidth="1"/>
    <col min="10" max="10" width="28.28125" style="0" customWidth="1"/>
    <col min="11" max="14" width="15.00390625" style="0" customWidth="1"/>
    <col min="15" max="15" width="28.28125" style="0" customWidth="1"/>
    <col min="16" max="19" width="15.00390625" style="0" customWidth="1"/>
    <col min="20" max="20" width="28.28125" style="0" customWidth="1"/>
    <col min="21" max="24" width="15.00390625" style="0" customWidth="1"/>
    <col min="25" max="25" width="28.28125" style="0" customWidth="1"/>
    <col min="26" max="27" width="15.00390625" style="0" customWidth="1"/>
    <col min="28" max="30" width="28.28125" style="0" customWidth="1"/>
    <col min="31" max="36" width="15.00390625" style="0" customWidth="1"/>
    <col min="37" max="16384" width="8.8515625" style="0" customWidth="1"/>
  </cols>
  <sheetData>
    <row r="1" spans="1:30" ht="25.5" customHeight="1">
      <c r="A1" s="17" t="s">
        <v>20</v>
      </c>
      <c r="B1" s="17"/>
      <c r="C1" s="17" t="s">
        <v>0</v>
      </c>
      <c r="D1" s="17"/>
      <c r="E1" s="5" t="s">
        <v>26</v>
      </c>
      <c r="J1" s="5" t="s">
        <v>27</v>
      </c>
      <c r="O1" s="5" t="s">
        <v>28</v>
      </c>
      <c r="T1" s="5" t="s">
        <v>29</v>
      </c>
      <c r="Y1" s="5" t="s">
        <v>39</v>
      </c>
      <c r="Z1" s="18" t="s">
        <v>35</v>
      </c>
      <c r="AA1" s="18"/>
      <c r="AB1" s="5"/>
      <c r="AC1" s="5"/>
      <c r="AD1" s="5"/>
    </row>
    <row r="2" spans="1:44" s="1" customFormat="1" ht="39" customHeight="1">
      <c r="A2" s="5" t="s">
        <v>22</v>
      </c>
      <c r="B2" s="5" t="s">
        <v>24</v>
      </c>
      <c r="C2" s="5" t="s">
        <v>23</v>
      </c>
      <c r="D2" s="5" t="s">
        <v>25</v>
      </c>
      <c r="E2" s="5" t="s">
        <v>36</v>
      </c>
      <c r="F2" s="5" t="s">
        <v>22</v>
      </c>
      <c r="G2" s="5" t="s">
        <v>37</v>
      </c>
      <c r="H2" s="5" t="s">
        <v>23</v>
      </c>
      <c r="I2" s="5" t="s">
        <v>38</v>
      </c>
      <c r="J2" s="5" t="s">
        <v>3</v>
      </c>
      <c r="K2" s="5" t="s">
        <v>22</v>
      </c>
      <c r="L2" s="5" t="s">
        <v>37</v>
      </c>
      <c r="M2" s="5" t="s">
        <v>23</v>
      </c>
      <c r="N2" s="5" t="s">
        <v>38</v>
      </c>
      <c r="O2" s="5" t="s">
        <v>19</v>
      </c>
      <c r="P2" s="5" t="s">
        <v>22</v>
      </c>
      <c r="Q2" s="5" t="s">
        <v>37</v>
      </c>
      <c r="R2" s="5" t="s">
        <v>23</v>
      </c>
      <c r="S2" s="5" t="s">
        <v>38</v>
      </c>
      <c r="T2" s="5" t="s">
        <v>34</v>
      </c>
      <c r="U2" s="5" t="s">
        <v>22</v>
      </c>
      <c r="V2" s="5" t="s">
        <v>37</v>
      </c>
      <c r="W2" s="5" t="s">
        <v>23</v>
      </c>
      <c r="X2" s="5" t="s">
        <v>38</v>
      </c>
      <c r="Y2" s="5" t="s">
        <v>2</v>
      </c>
      <c r="Z2" s="5" t="s">
        <v>4</v>
      </c>
      <c r="AA2" s="5" t="s">
        <v>5</v>
      </c>
      <c r="AB2" s="5"/>
      <c r="AC2" s="5"/>
      <c r="AD2" s="5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30" ht="12">
      <c r="A3" s="16">
        <v>-22.4</v>
      </c>
      <c r="B3" s="13">
        <v>12.5004</v>
      </c>
      <c r="C3" s="16">
        <v>-22.6</v>
      </c>
      <c r="D3" s="15">
        <v>12.504</v>
      </c>
      <c r="E3" s="3"/>
      <c r="F3" s="16">
        <f>A3</f>
        <v>-22.4</v>
      </c>
      <c r="G3" s="7">
        <f>B3-B$3</f>
        <v>0</v>
      </c>
      <c r="H3" s="16">
        <f>C3</f>
        <v>-22.6</v>
      </c>
      <c r="I3" s="7">
        <f>D3-D$3</f>
        <v>0</v>
      </c>
      <c r="J3" s="3">
        <f aca="true" t="shared" si="0" ref="J3:J9">ABS(F3-H3)</f>
        <v>0.20000000000000284</v>
      </c>
      <c r="K3">
        <f>F3</f>
        <v>-22.4</v>
      </c>
      <c r="L3" s="4">
        <f aca="true" t="shared" si="1" ref="L3:N4">G3</f>
        <v>0</v>
      </c>
      <c r="M3">
        <f t="shared" si="1"/>
        <v>-22.6</v>
      </c>
      <c r="N3" s="4">
        <f t="shared" si="1"/>
        <v>0</v>
      </c>
      <c r="O3" s="4"/>
      <c r="P3">
        <f aca="true" t="shared" si="2" ref="P3:S10">K3</f>
        <v>-22.4</v>
      </c>
      <c r="Q3" s="4">
        <f t="shared" si="2"/>
        <v>0</v>
      </c>
      <c r="R3">
        <f t="shared" si="2"/>
        <v>-22.6</v>
      </c>
      <c r="S3" s="4">
        <f t="shared" si="2"/>
        <v>0</v>
      </c>
      <c r="T3" s="4"/>
      <c r="U3" s="3">
        <f>P3</f>
        <v>-22.4</v>
      </c>
      <c r="V3" s="4">
        <f>Q3</f>
        <v>0</v>
      </c>
      <c r="W3" s="3">
        <f>R3</f>
        <v>-22.6</v>
      </c>
      <c r="X3" s="4">
        <f>S3</f>
        <v>0</v>
      </c>
      <c r="Y3" s="4"/>
      <c r="Z3" s="8">
        <f aca="true" t="shared" si="3" ref="Z3:Z10">ROUND(((U3+W3)/2)/(PI()*(9.54/2)^2),2)</f>
        <v>-0.31</v>
      </c>
      <c r="AA3" s="9">
        <f>((V3/$B$3)+(X3/$D$3))/2</f>
        <v>0</v>
      </c>
      <c r="AB3" s="4"/>
      <c r="AC3" s="4"/>
      <c r="AD3" s="4">
        <f aca="true" t="shared" si="4" ref="AD3:AD26">X3-AH3</f>
        <v>0</v>
      </c>
    </row>
    <row r="4" spans="1:30" ht="12">
      <c r="A4" s="16">
        <v>-43.8</v>
      </c>
      <c r="B4" s="13">
        <v>12.4959</v>
      </c>
      <c r="C4" s="16">
        <v>-43.9</v>
      </c>
      <c r="D4" s="13">
        <v>12.4991</v>
      </c>
      <c r="E4" s="3"/>
      <c r="F4" s="16">
        <f aca="true" t="shared" si="5" ref="F4:H9">A4</f>
        <v>-43.8</v>
      </c>
      <c r="G4" s="7">
        <f aca="true" t="shared" si="6" ref="G4:I9">B4-B$3</f>
        <v>-0.0045000000000001705</v>
      </c>
      <c r="H4" s="16">
        <f t="shared" si="5"/>
        <v>-43.9</v>
      </c>
      <c r="I4" s="7">
        <f t="shared" si="6"/>
        <v>-0.004899999999999238</v>
      </c>
      <c r="J4" s="3">
        <f t="shared" si="0"/>
        <v>0.10000000000000142</v>
      </c>
      <c r="K4">
        <f>F4</f>
        <v>-43.8</v>
      </c>
      <c r="L4" s="4">
        <f t="shared" si="1"/>
        <v>-0.0045000000000001705</v>
      </c>
      <c r="M4">
        <f aca="true" t="shared" si="7" ref="M4:N6">H4</f>
        <v>-43.9</v>
      </c>
      <c r="N4" s="4">
        <f t="shared" si="7"/>
        <v>-0.004899999999999238</v>
      </c>
      <c r="O4" s="4"/>
      <c r="P4">
        <f t="shared" si="2"/>
        <v>-43.8</v>
      </c>
      <c r="Q4" s="4">
        <f t="shared" si="2"/>
        <v>-0.0045000000000001705</v>
      </c>
      <c r="R4">
        <f t="shared" si="2"/>
        <v>-43.9</v>
      </c>
      <c r="S4" s="4">
        <f t="shared" si="2"/>
        <v>-0.004899999999999238</v>
      </c>
      <c r="T4" s="4"/>
      <c r="U4" s="3">
        <f aca="true" t="shared" si="8" ref="U4:U9">P4</f>
        <v>-43.8</v>
      </c>
      <c r="V4" s="4">
        <f>Q4</f>
        <v>-0.0045000000000001705</v>
      </c>
      <c r="W4" s="3">
        <f aca="true" t="shared" si="9" ref="W4:W10">R4</f>
        <v>-43.9</v>
      </c>
      <c r="X4" s="4">
        <f>S4</f>
        <v>-0.004899999999999238</v>
      </c>
      <c r="Y4" s="4"/>
      <c r="Z4" s="8">
        <f t="shared" si="3"/>
        <v>-0.61</v>
      </c>
      <c r="AA4" s="9">
        <f aca="true" t="shared" si="10" ref="AA4:AA10">((V4/$B$3)+(X4/$D$3))/2</f>
        <v>-0.00037593154024827</v>
      </c>
      <c r="AB4" s="4"/>
      <c r="AC4" s="4"/>
      <c r="AD4" s="4">
        <f t="shared" si="4"/>
        <v>-0.004899999999999238</v>
      </c>
    </row>
    <row r="5" spans="1:30" ht="12">
      <c r="A5" s="16">
        <v>-65.1</v>
      </c>
      <c r="B5" s="13">
        <v>12.4923</v>
      </c>
      <c r="C5" s="16">
        <v>-66.8</v>
      </c>
      <c r="D5" s="13">
        <v>12.4934</v>
      </c>
      <c r="E5" s="4"/>
      <c r="F5" s="16">
        <f t="shared" si="5"/>
        <v>-65.1</v>
      </c>
      <c r="G5" s="7">
        <f t="shared" si="6"/>
        <v>-0.008100000000000662</v>
      </c>
      <c r="H5" s="16">
        <f t="shared" si="5"/>
        <v>-66.8</v>
      </c>
      <c r="I5" s="7">
        <f t="shared" si="6"/>
        <v>-0.010600000000000165</v>
      </c>
      <c r="J5" s="3">
        <f t="shared" si="0"/>
        <v>1.7000000000000028</v>
      </c>
      <c r="K5" s="3">
        <f>F5</f>
        <v>-65.1</v>
      </c>
      <c r="L5" s="4">
        <f>G5</f>
        <v>-0.008100000000000662</v>
      </c>
      <c r="M5">
        <f t="shared" si="7"/>
        <v>-66.8</v>
      </c>
      <c r="N5" s="4">
        <f t="shared" si="7"/>
        <v>-0.010600000000000165</v>
      </c>
      <c r="O5" s="4"/>
      <c r="P5">
        <f t="shared" si="2"/>
        <v>-65.1</v>
      </c>
      <c r="Q5" s="4">
        <f t="shared" si="2"/>
        <v>-0.008100000000000662</v>
      </c>
      <c r="R5">
        <f t="shared" si="2"/>
        <v>-66.8</v>
      </c>
      <c r="S5" s="4">
        <f t="shared" si="2"/>
        <v>-0.010600000000000165</v>
      </c>
      <c r="T5" s="4"/>
      <c r="U5" s="3">
        <f t="shared" si="8"/>
        <v>-65.1</v>
      </c>
      <c r="V5" s="4">
        <f>Q5</f>
        <v>-0.008100000000000662</v>
      </c>
      <c r="W5" s="3">
        <f t="shared" si="9"/>
        <v>-66.8</v>
      </c>
      <c r="X5" s="4">
        <f>S5</f>
        <v>-0.010600000000000165</v>
      </c>
      <c r="Y5" s="4"/>
      <c r="Z5" s="8">
        <f t="shared" si="3"/>
        <v>-0.92</v>
      </c>
      <c r="AA5" s="9">
        <f t="shared" si="10"/>
        <v>-0.0007478539957355093</v>
      </c>
      <c r="AB5" s="4"/>
      <c r="AC5" s="4"/>
      <c r="AD5" s="4">
        <f t="shared" si="4"/>
        <v>-0.010600000000000165</v>
      </c>
    </row>
    <row r="6" spans="1:30" ht="12">
      <c r="A6" s="16">
        <v>-89.2</v>
      </c>
      <c r="B6" s="13">
        <v>12.4867</v>
      </c>
      <c r="C6" s="16">
        <v>-90.5</v>
      </c>
      <c r="D6" s="13">
        <v>12.4864</v>
      </c>
      <c r="E6" s="4"/>
      <c r="F6" s="16">
        <f t="shared" si="5"/>
        <v>-89.2</v>
      </c>
      <c r="G6" s="7">
        <f t="shared" si="6"/>
        <v>-0.013700000000000045</v>
      </c>
      <c r="H6" s="16">
        <f t="shared" si="5"/>
        <v>-90.5</v>
      </c>
      <c r="I6" s="7">
        <f t="shared" si="6"/>
        <v>-0.017599999999999838</v>
      </c>
      <c r="J6" s="3">
        <f t="shared" si="0"/>
        <v>1.2999999999999972</v>
      </c>
      <c r="K6" s="3">
        <f>F6</f>
        <v>-89.2</v>
      </c>
      <c r="L6" s="4">
        <f>G6</f>
        <v>-0.013700000000000045</v>
      </c>
      <c r="M6">
        <f t="shared" si="7"/>
        <v>-90.5</v>
      </c>
      <c r="N6" s="4">
        <f t="shared" si="7"/>
        <v>-0.017599999999999838</v>
      </c>
      <c r="O6" s="4"/>
      <c r="P6">
        <f t="shared" si="2"/>
        <v>-89.2</v>
      </c>
      <c r="Q6" s="4">
        <f t="shared" si="2"/>
        <v>-0.013700000000000045</v>
      </c>
      <c r="R6">
        <f t="shared" si="2"/>
        <v>-90.5</v>
      </c>
      <c r="S6" s="4">
        <f t="shared" si="2"/>
        <v>-0.017599999999999838</v>
      </c>
      <c r="T6" s="4"/>
      <c r="U6" s="3">
        <f t="shared" si="8"/>
        <v>-89.2</v>
      </c>
      <c r="V6" s="4">
        <f>Q6</f>
        <v>-0.013700000000000045</v>
      </c>
      <c r="W6" s="3">
        <f t="shared" si="9"/>
        <v>-90.5</v>
      </c>
      <c r="X6" s="4">
        <f>S6</f>
        <v>-0.017599999999999838</v>
      </c>
      <c r="Y6" s="4"/>
      <c r="Z6" s="8">
        <f t="shared" si="3"/>
        <v>-1.26</v>
      </c>
      <c r="AA6" s="9">
        <f t="shared" si="10"/>
        <v>-0.001251757256627668</v>
      </c>
      <c r="AB6" s="4"/>
      <c r="AC6" s="4"/>
      <c r="AD6" s="4">
        <f t="shared" si="4"/>
        <v>-0.017599999999999838</v>
      </c>
    </row>
    <row r="7" spans="1:30" ht="12">
      <c r="A7" s="16">
        <v>-113.5</v>
      </c>
      <c r="B7" s="13">
        <v>12.4816</v>
      </c>
      <c r="C7" s="16">
        <v>-115.9</v>
      </c>
      <c r="D7" s="13">
        <v>12.4789</v>
      </c>
      <c r="E7" s="4"/>
      <c r="F7" s="16">
        <f t="shared" si="5"/>
        <v>-113.5</v>
      </c>
      <c r="G7" s="7">
        <f t="shared" si="6"/>
        <v>-0.018800000000000594</v>
      </c>
      <c r="H7" s="16">
        <f t="shared" si="5"/>
        <v>-115.9</v>
      </c>
      <c r="I7" s="7">
        <f t="shared" si="6"/>
        <v>-0.025100000000000122</v>
      </c>
      <c r="J7" s="3">
        <f t="shared" si="0"/>
        <v>2.4000000000000057</v>
      </c>
      <c r="K7" s="3">
        <f>F7</f>
        <v>-113.5</v>
      </c>
      <c r="L7" s="4">
        <f>G7</f>
        <v>-0.018800000000000594</v>
      </c>
      <c r="O7" s="4"/>
      <c r="P7">
        <f t="shared" si="2"/>
        <v>-113.5</v>
      </c>
      <c r="Q7" s="4">
        <f t="shared" si="2"/>
        <v>-0.018800000000000594</v>
      </c>
      <c r="R7" s="2">
        <f>P7</f>
        <v>-113.5</v>
      </c>
      <c r="S7" s="4"/>
      <c r="T7" s="4"/>
      <c r="U7" s="3">
        <f t="shared" si="8"/>
        <v>-113.5</v>
      </c>
      <c r="V7" s="4">
        <f>Q7</f>
        <v>-0.018800000000000594</v>
      </c>
      <c r="W7" s="3">
        <f t="shared" si="9"/>
        <v>-113.5</v>
      </c>
      <c r="X7" s="7">
        <f>ROUND(X6+(X8-X6)/(W8-W6)*(W7-W6),4)</f>
        <v>-0.0244</v>
      </c>
      <c r="Y7" s="4"/>
      <c r="Z7" s="8">
        <f t="shared" si="3"/>
        <v>-1.59</v>
      </c>
      <c r="AA7" s="9">
        <f t="shared" si="10"/>
        <v>-0.0017276637166804758</v>
      </c>
      <c r="AB7" s="4"/>
      <c r="AC7" s="4"/>
      <c r="AD7" s="4">
        <f t="shared" si="4"/>
        <v>-0.0244</v>
      </c>
    </row>
    <row r="8" spans="1:30" ht="12">
      <c r="A8" s="16">
        <v>-137.8</v>
      </c>
      <c r="B8" s="13">
        <v>12.4763</v>
      </c>
      <c r="C8" s="16">
        <v>-139.4</v>
      </c>
      <c r="D8" s="13">
        <v>12.4731</v>
      </c>
      <c r="E8" s="4"/>
      <c r="F8" s="16">
        <f t="shared" si="5"/>
        <v>-137.8</v>
      </c>
      <c r="G8" s="7">
        <f t="shared" si="6"/>
        <v>-0.024100000000000676</v>
      </c>
      <c r="H8" s="16">
        <f t="shared" si="5"/>
        <v>-139.4</v>
      </c>
      <c r="I8" s="7">
        <f t="shared" si="6"/>
        <v>-0.03089999999999904</v>
      </c>
      <c r="J8" s="3">
        <f t="shared" si="0"/>
        <v>1.5999999999999943</v>
      </c>
      <c r="K8" s="13"/>
      <c r="M8" s="3">
        <f aca="true" t="shared" si="11" ref="M8:N10">H7</f>
        <v>-115.9</v>
      </c>
      <c r="N8" s="4">
        <f t="shared" si="11"/>
        <v>-0.025100000000000122</v>
      </c>
      <c r="O8" s="4"/>
      <c r="P8" s="2">
        <f>R8</f>
        <v>-115.9</v>
      </c>
      <c r="Q8" s="4"/>
      <c r="R8">
        <f t="shared" si="2"/>
        <v>-115.9</v>
      </c>
      <c r="S8" s="4">
        <f t="shared" si="2"/>
        <v>-0.025100000000000122</v>
      </c>
      <c r="T8" s="4"/>
      <c r="U8" s="3">
        <f t="shared" si="8"/>
        <v>-115.9</v>
      </c>
      <c r="V8" s="7">
        <f>ROUND(V7+(V9-V7)/(U9-U7)*(U8-U7),4)</f>
        <v>-0.0193</v>
      </c>
      <c r="W8" s="3">
        <f t="shared" si="9"/>
        <v>-115.9</v>
      </c>
      <c r="X8" s="4">
        <f>S8</f>
        <v>-0.025100000000000122</v>
      </c>
      <c r="Y8" s="4"/>
      <c r="Z8" s="8">
        <f t="shared" si="3"/>
        <v>-1.62</v>
      </c>
      <c r="AA8" s="9">
        <f t="shared" si="10"/>
        <v>-0.0017756541195672192</v>
      </c>
      <c r="AB8" s="4"/>
      <c r="AC8" s="4"/>
      <c r="AD8" s="4">
        <f t="shared" si="4"/>
        <v>-0.025100000000000122</v>
      </c>
    </row>
    <row r="9" spans="1:30" ht="12">
      <c r="A9" s="16">
        <v>-162.7</v>
      </c>
      <c r="B9" s="13">
        <v>12.4711</v>
      </c>
      <c r="C9" s="16">
        <v>-162.1</v>
      </c>
      <c r="D9" s="13">
        <v>12.4685</v>
      </c>
      <c r="E9" s="4"/>
      <c r="F9" s="16">
        <f t="shared" si="5"/>
        <v>-162.7</v>
      </c>
      <c r="G9" s="7">
        <f t="shared" si="6"/>
        <v>-0.029300000000000992</v>
      </c>
      <c r="H9" s="16">
        <f t="shared" si="5"/>
        <v>-162.1</v>
      </c>
      <c r="I9" s="7">
        <f t="shared" si="6"/>
        <v>-0.03549999999999898</v>
      </c>
      <c r="J9" s="3">
        <f t="shared" si="0"/>
        <v>0.5999999999999943</v>
      </c>
      <c r="K9" s="16">
        <f>F8</f>
        <v>-137.8</v>
      </c>
      <c r="L9" s="4">
        <f>G8</f>
        <v>-0.024100000000000676</v>
      </c>
      <c r="M9" s="3">
        <f t="shared" si="11"/>
        <v>-139.4</v>
      </c>
      <c r="N9" s="4">
        <f t="shared" si="11"/>
        <v>-0.03089999999999904</v>
      </c>
      <c r="O9" s="4"/>
      <c r="P9">
        <f t="shared" si="2"/>
        <v>-137.8</v>
      </c>
      <c r="Q9" s="4">
        <f t="shared" si="2"/>
        <v>-0.024100000000000676</v>
      </c>
      <c r="R9">
        <f t="shared" si="2"/>
        <v>-139.4</v>
      </c>
      <c r="S9" s="4">
        <f t="shared" si="2"/>
        <v>-0.03089999999999904</v>
      </c>
      <c r="T9" s="4"/>
      <c r="U9" s="3">
        <f t="shared" si="8"/>
        <v>-137.8</v>
      </c>
      <c r="V9" s="4">
        <f>Q9</f>
        <v>-0.024100000000000676</v>
      </c>
      <c r="W9" s="3">
        <f t="shared" si="9"/>
        <v>-139.4</v>
      </c>
      <c r="X9" s="4">
        <f>S9</f>
        <v>-0.03089999999999904</v>
      </c>
      <c r="Y9" s="4"/>
      <c r="Z9" s="8">
        <f t="shared" si="3"/>
        <v>-1.94</v>
      </c>
      <c r="AA9" s="9">
        <f t="shared" si="10"/>
        <v>-0.002199573759513005</v>
      </c>
      <c r="AB9" s="4"/>
      <c r="AC9" s="4"/>
      <c r="AD9" s="4">
        <f t="shared" si="4"/>
        <v>-0.03089999999999904</v>
      </c>
    </row>
    <row r="10" spans="5:30" ht="12">
      <c r="E10" s="4"/>
      <c r="J10" s="4"/>
      <c r="K10" s="16">
        <f>F9</f>
        <v>-162.7</v>
      </c>
      <c r="L10" s="4">
        <f>G9</f>
        <v>-0.029300000000000992</v>
      </c>
      <c r="M10" s="3">
        <f t="shared" si="11"/>
        <v>-162.1</v>
      </c>
      <c r="N10" s="4">
        <f t="shared" si="11"/>
        <v>-0.03549999999999898</v>
      </c>
      <c r="O10" s="4"/>
      <c r="P10">
        <f t="shared" si="2"/>
        <v>-162.7</v>
      </c>
      <c r="Q10" s="4">
        <f t="shared" si="2"/>
        <v>-0.029300000000000992</v>
      </c>
      <c r="R10">
        <f t="shared" si="2"/>
        <v>-162.1</v>
      </c>
      <c r="S10" s="4">
        <f t="shared" si="2"/>
        <v>-0.03549999999999898</v>
      </c>
      <c r="T10" s="4"/>
      <c r="U10" s="3">
        <f>P10</f>
        <v>-162.7</v>
      </c>
      <c r="V10" s="4">
        <f>Q10</f>
        <v>-0.029300000000000992</v>
      </c>
      <c r="W10" s="3">
        <f t="shared" si="9"/>
        <v>-162.1</v>
      </c>
      <c r="X10" s="4">
        <f>S10</f>
        <v>-0.03549999999999898</v>
      </c>
      <c r="Y10" s="4"/>
      <c r="Z10" s="8">
        <f t="shared" si="3"/>
        <v>-2.27</v>
      </c>
      <c r="AA10" s="9">
        <f t="shared" si="10"/>
        <v>-0.0025915082425615726</v>
      </c>
      <c r="AB10" s="4"/>
      <c r="AC10" s="4"/>
      <c r="AD10" s="4">
        <f t="shared" si="4"/>
        <v>-0.03549999999999898</v>
      </c>
    </row>
    <row r="11" spans="5:30" ht="12">
      <c r="E11" s="4"/>
      <c r="J11" s="4"/>
      <c r="K11" s="13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>
        <f t="shared" si="4"/>
        <v>0</v>
      </c>
    </row>
    <row r="12" spans="5:30" ht="12">
      <c r="E12" s="4"/>
      <c r="J12" s="4"/>
      <c r="K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>
        <f t="shared" si="4"/>
        <v>0</v>
      </c>
    </row>
    <row r="13" spans="5:30" ht="12">
      <c r="E13" s="4"/>
      <c r="F13" s="3"/>
      <c r="J13" s="4"/>
      <c r="K13" s="1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>
        <f t="shared" si="4"/>
        <v>0</v>
      </c>
    </row>
    <row r="14" spans="5:30" ht="12">
      <c r="E14" s="4"/>
      <c r="F14" s="3"/>
      <c r="J14" s="4"/>
      <c r="K14" s="1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B14" s="4"/>
      <c r="AC14" s="4"/>
      <c r="AD14" s="4">
        <f t="shared" si="4"/>
        <v>0</v>
      </c>
    </row>
    <row r="15" spans="5:30" ht="12">
      <c r="E15" s="4"/>
      <c r="F15" s="3"/>
      <c r="J15" s="4"/>
      <c r="K15" s="1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B15" s="4"/>
      <c r="AC15" s="4"/>
      <c r="AD15" s="4">
        <f t="shared" si="4"/>
        <v>0</v>
      </c>
    </row>
    <row r="16" spans="5:30" ht="12">
      <c r="E16" s="4"/>
      <c r="F16" s="3"/>
      <c r="J16" s="4"/>
      <c r="K16" s="13"/>
      <c r="O16" s="4"/>
      <c r="P16" s="4"/>
      <c r="Q16" s="4"/>
      <c r="R16" s="4"/>
      <c r="S16" s="4"/>
      <c r="U16" s="4"/>
      <c r="V16" s="4"/>
      <c r="W16" s="4"/>
      <c r="X16" s="4"/>
      <c r="AD16" s="4">
        <f t="shared" si="4"/>
        <v>0</v>
      </c>
    </row>
    <row r="17" spans="5:30" ht="12">
      <c r="E17" s="4"/>
      <c r="F17" s="3"/>
      <c r="J17" s="4"/>
      <c r="O17" s="4"/>
      <c r="P17" s="4"/>
      <c r="Q17" s="4"/>
      <c r="R17" s="4"/>
      <c r="S17" s="4"/>
      <c r="U17" s="4"/>
      <c r="V17" s="4"/>
      <c r="W17" s="4"/>
      <c r="X17" s="4"/>
      <c r="AD17" s="4">
        <f t="shared" si="4"/>
        <v>0</v>
      </c>
    </row>
    <row r="18" spans="5:30" ht="12">
      <c r="E18" s="4"/>
      <c r="F18" s="3"/>
      <c r="J18" s="4"/>
      <c r="K18" s="13"/>
      <c r="O18" s="4"/>
      <c r="P18" s="4"/>
      <c r="Q18" s="4"/>
      <c r="R18" s="4"/>
      <c r="S18" s="4"/>
      <c r="U18" s="4"/>
      <c r="V18" s="4"/>
      <c r="W18" s="4"/>
      <c r="X18" s="4"/>
      <c r="AD18" s="4">
        <f t="shared" si="4"/>
        <v>0</v>
      </c>
    </row>
    <row r="19" spans="5:30" ht="12">
      <c r="E19" s="4"/>
      <c r="F19" s="3"/>
      <c r="J19" s="4"/>
      <c r="K19" s="13"/>
      <c r="O19" s="4"/>
      <c r="P19" s="4"/>
      <c r="Q19" s="4"/>
      <c r="R19" s="4"/>
      <c r="S19" s="4"/>
      <c r="U19" s="4"/>
      <c r="V19" s="4"/>
      <c r="W19" s="4"/>
      <c r="X19" s="4"/>
      <c r="AD19" s="4">
        <f t="shared" si="4"/>
        <v>0</v>
      </c>
    </row>
    <row r="20" spans="5:30" ht="12">
      <c r="E20" s="4"/>
      <c r="J20" s="4"/>
      <c r="K20" s="13"/>
      <c r="O20" s="4"/>
      <c r="P20" s="4"/>
      <c r="Q20" s="4"/>
      <c r="R20" s="4"/>
      <c r="S20" s="4"/>
      <c r="U20" s="4"/>
      <c r="V20" s="4"/>
      <c r="W20" s="4"/>
      <c r="X20" s="4"/>
      <c r="AD20" s="4">
        <f t="shared" si="4"/>
        <v>0</v>
      </c>
    </row>
    <row r="21" spans="11:30" ht="12">
      <c r="K21" s="13"/>
      <c r="O21" s="4"/>
      <c r="P21" s="4"/>
      <c r="Q21" s="4"/>
      <c r="R21" s="4"/>
      <c r="S21" s="4"/>
      <c r="U21" s="4"/>
      <c r="V21" s="4"/>
      <c r="W21" s="4"/>
      <c r="X21" s="4"/>
      <c r="AD21" s="4">
        <f t="shared" si="4"/>
        <v>0</v>
      </c>
    </row>
    <row r="22" spans="11:30" ht="12">
      <c r="K22" s="13"/>
      <c r="O22" s="4"/>
      <c r="P22" s="4"/>
      <c r="Q22" s="4"/>
      <c r="R22" s="4"/>
      <c r="S22" s="4"/>
      <c r="U22" s="4"/>
      <c r="V22" s="4"/>
      <c r="W22" s="4"/>
      <c r="X22" s="4"/>
      <c r="AD22" s="4">
        <f t="shared" si="4"/>
        <v>0</v>
      </c>
    </row>
    <row r="23" spans="11:30" ht="12">
      <c r="K23" s="13"/>
      <c r="O23" s="4"/>
      <c r="P23" s="4"/>
      <c r="Q23" s="4"/>
      <c r="R23" s="4"/>
      <c r="S23" s="4"/>
      <c r="U23" s="4"/>
      <c r="V23" s="4"/>
      <c r="W23" s="4"/>
      <c r="X23" s="4"/>
      <c r="AD23" s="4">
        <f t="shared" si="4"/>
        <v>0</v>
      </c>
    </row>
    <row r="24" spans="11:30" ht="12">
      <c r="K24" s="13"/>
      <c r="O24" s="4"/>
      <c r="P24" s="4"/>
      <c r="Q24" s="4"/>
      <c r="R24" s="4"/>
      <c r="S24" s="4"/>
      <c r="U24" s="4"/>
      <c r="V24" s="4"/>
      <c r="W24" s="4"/>
      <c r="X24" s="4"/>
      <c r="AD24" s="4">
        <f t="shared" si="4"/>
        <v>0</v>
      </c>
    </row>
    <row r="25" spans="11:30" ht="12">
      <c r="K25" s="13"/>
      <c r="O25" s="4"/>
      <c r="P25" s="4"/>
      <c r="Q25" s="4"/>
      <c r="R25" s="4"/>
      <c r="S25" s="4"/>
      <c r="U25" s="4"/>
      <c r="V25" s="4"/>
      <c r="W25" s="4"/>
      <c r="X25" s="4"/>
      <c r="AD25" s="4">
        <f t="shared" si="4"/>
        <v>0</v>
      </c>
    </row>
    <row r="26" spans="11:30" ht="12">
      <c r="K26" s="13"/>
      <c r="O26" s="4"/>
      <c r="P26" s="4"/>
      <c r="Q26" s="4"/>
      <c r="R26" s="4"/>
      <c r="S26" s="4"/>
      <c r="U26" s="4"/>
      <c r="V26" s="4"/>
      <c r="W26" s="4"/>
      <c r="X26" s="4"/>
      <c r="AD26" s="4">
        <f t="shared" si="4"/>
        <v>0</v>
      </c>
    </row>
    <row r="27" spans="11:24" ht="12">
      <c r="K27" s="13"/>
      <c r="O27" s="4"/>
      <c r="P27" s="4"/>
      <c r="Q27" s="4"/>
      <c r="R27" s="4"/>
      <c r="S27" s="4"/>
      <c r="U27" s="4"/>
      <c r="V27" s="4"/>
      <c r="W27" s="4"/>
      <c r="X27" s="4"/>
    </row>
    <row r="28" spans="11:24" ht="12">
      <c r="K28" s="13"/>
      <c r="O28" s="4"/>
      <c r="P28" s="4"/>
      <c r="Q28" s="4"/>
      <c r="R28" s="4"/>
      <c r="S28" s="4"/>
      <c r="U28" s="4"/>
      <c r="V28" s="4"/>
      <c r="W28" s="4"/>
      <c r="X28" s="4"/>
    </row>
    <row r="29" spans="11:24" ht="12">
      <c r="K29" s="13"/>
      <c r="O29" s="4"/>
      <c r="P29" s="4"/>
      <c r="Q29" s="4"/>
      <c r="R29" s="4"/>
      <c r="S29" s="4"/>
      <c r="U29" s="4"/>
      <c r="V29" s="4"/>
      <c r="W29" s="4"/>
      <c r="X29" s="4"/>
    </row>
    <row r="30" spans="11:24" ht="12">
      <c r="K30" s="13"/>
      <c r="O30" s="4"/>
      <c r="P30" s="4"/>
      <c r="Q30" s="4"/>
      <c r="R30" s="4"/>
      <c r="S30" s="4"/>
      <c r="U30" s="4"/>
      <c r="V30" s="4"/>
      <c r="W30" s="4"/>
      <c r="X30" s="4"/>
    </row>
    <row r="31" spans="11:24" ht="12">
      <c r="K31" s="13"/>
      <c r="O31" s="4"/>
      <c r="P31" s="4"/>
      <c r="Q31" s="4"/>
      <c r="R31" s="4"/>
      <c r="S31" s="4"/>
      <c r="U31" s="4"/>
      <c r="V31" s="4"/>
      <c r="W31" s="4"/>
      <c r="X31" s="4"/>
    </row>
    <row r="32" spans="11:24" ht="12">
      <c r="K32" s="13"/>
      <c r="O32" s="4"/>
      <c r="P32" s="4"/>
      <c r="Q32" s="4"/>
      <c r="R32" s="4"/>
      <c r="S32" s="4"/>
      <c r="U32" s="4"/>
      <c r="V32" s="4"/>
      <c r="W32" s="4"/>
      <c r="X32" s="4"/>
    </row>
    <row r="33" spans="11:24" ht="12">
      <c r="K33" s="13"/>
      <c r="U33" s="4"/>
      <c r="V33" s="4"/>
      <c r="W33" s="4"/>
      <c r="X33" s="4"/>
    </row>
    <row r="34" spans="11:24" ht="12">
      <c r="K34" s="13"/>
      <c r="U34" s="4"/>
      <c r="V34" s="4"/>
      <c r="W34" s="4"/>
      <c r="X34" s="4"/>
    </row>
    <row r="35" spans="11:24" ht="12">
      <c r="K35" s="13"/>
      <c r="U35" s="4"/>
      <c r="V35" s="4"/>
      <c r="W35" s="4"/>
      <c r="X35" s="4"/>
    </row>
    <row r="36" spans="11:24" ht="12">
      <c r="K36" s="13"/>
      <c r="U36" s="4"/>
      <c r="V36" s="4"/>
      <c r="W36" s="4"/>
      <c r="X36" s="4"/>
    </row>
    <row r="37" spans="11:24" ht="12">
      <c r="K37" s="13"/>
      <c r="U37" s="4"/>
      <c r="V37" s="4"/>
      <c r="W37" s="4"/>
      <c r="X37" s="4"/>
    </row>
    <row r="38" spans="11:24" ht="12">
      <c r="K38" s="13"/>
      <c r="U38" s="4"/>
      <c r="V38" s="4"/>
      <c r="W38" s="4"/>
      <c r="X38" s="4"/>
    </row>
    <row r="39" spans="5:24" ht="12">
      <c r="E39" s="11"/>
      <c r="K39" s="13"/>
      <c r="U39" s="4"/>
      <c r="V39" s="4"/>
      <c r="W39" s="4"/>
      <c r="X39" s="4"/>
    </row>
    <row r="40" spans="11:24" ht="12">
      <c r="K40" s="13"/>
      <c r="U40" s="4"/>
      <c r="V40" s="4"/>
      <c r="W40" s="4"/>
      <c r="X40" s="4"/>
    </row>
    <row r="41" spans="11:24" ht="12">
      <c r="K41" s="13"/>
      <c r="U41" s="4"/>
      <c r="V41" s="4"/>
      <c r="W41" s="4"/>
      <c r="X41" s="4"/>
    </row>
    <row r="42" spans="11:24" ht="12">
      <c r="K42" s="13"/>
      <c r="U42" s="4"/>
      <c r="V42" s="4"/>
      <c r="W42" s="4"/>
      <c r="X42" s="4"/>
    </row>
    <row r="43" spans="11:24" ht="12">
      <c r="K43" s="13"/>
      <c r="U43" s="4"/>
      <c r="V43" s="4"/>
      <c r="W43" s="4"/>
      <c r="X43" s="4"/>
    </row>
    <row r="44" spans="11:24" ht="12">
      <c r="K44" s="13"/>
      <c r="U44" s="4"/>
      <c r="V44" s="4"/>
      <c r="W44" s="4"/>
      <c r="X44" s="4"/>
    </row>
    <row r="45" spans="11:24" ht="12">
      <c r="K45" s="13"/>
      <c r="U45" s="4"/>
      <c r="V45" s="4"/>
      <c r="W45" s="4"/>
      <c r="X45" s="4"/>
    </row>
    <row r="46" spans="11:24" ht="12">
      <c r="K46" s="13"/>
      <c r="U46" s="4"/>
      <c r="V46" s="4"/>
      <c r="W46" s="4"/>
      <c r="X46" s="4"/>
    </row>
    <row r="47" spans="11:24" ht="12">
      <c r="K47" s="13"/>
      <c r="U47" s="4"/>
      <c r="V47" s="4"/>
      <c r="W47" s="4"/>
      <c r="X47" s="4"/>
    </row>
    <row r="48" spans="11:24" ht="12">
      <c r="K48" s="13"/>
      <c r="U48" s="4"/>
      <c r="V48" s="4"/>
      <c r="W48" s="4"/>
      <c r="X48" s="4"/>
    </row>
    <row r="49" spans="11:24" ht="12">
      <c r="K49" s="13"/>
      <c r="U49" s="4"/>
      <c r="V49" s="4"/>
      <c r="W49" s="4"/>
      <c r="X49" s="4"/>
    </row>
    <row r="50" spans="11:24" ht="12">
      <c r="K50" s="13"/>
      <c r="U50" s="4"/>
      <c r="V50" s="4"/>
      <c r="W50" s="4"/>
      <c r="X50" s="4"/>
    </row>
    <row r="51" spans="11:24" ht="12">
      <c r="K51" s="13"/>
      <c r="U51" s="4"/>
      <c r="V51" s="4"/>
      <c r="W51" s="4"/>
      <c r="X51" s="4"/>
    </row>
    <row r="52" spans="11:24" ht="12">
      <c r="K52" s="13"/>
      <c r="U52" s="4"/>
      <c r="V52" s="4"/>
      <c r="W52" s="4"/>
      <c r="X52" s="4"/>
    </row>
    <row r="53" spans="21:24" ht="12">
      <c r="U53" s="4"/>
      <c r="V53" s="4"/>
      <c r="W53" s="4"/>
      <c r="X53" s="4"/>
    </row>
    <row r="54" spans="21:24" ht="12">
      <c r="U54" s="4"/>
      <c r="V54" s="4"/>
      <c r="W54" s="4"/>
      <c r="X54" s="4"/>
    </row>
    <row r="55" spans="21:24" ht="12">
      <c r="U55" s="4"/>
      <c r="V55" s="4"/>
      <c r="W55" s="4"/>
      <c r="X55" s="4"/>
    </row>
    <row r="56" spans="21:24" ht="12">
      <c r="U56" s="4"/>
      <c r="V56" s="4"/>
      <c r="W56" s="4"/>
      <c r="X56" s="4"/>
    </row>
    <row r="57" spans="21:24" ht="12">
      <c r="U57" s="4"/>
      <c r="V57" s="4"/>
      <c r="W57" s="4"/>
      <c r="X57" s="4"/>
    </row>
    <row r="58" spans="21:24" ht="12">
      <c r="U58" s="4"/>
      <c r="V58" s="4"/>
      <c r="W58" s="4"/>
      <c r="X58" s="4"/>
    </row>
    <row r="59" spans="21:24" ht="12">
      <c r="U59" s="4"/>
      <c r="V59" s="4"/>
      <c r="W59" s="4"/>
      <c r="X59" s="4"/>
    </row>
    <row r="60" spans="21:24" ht="12">
      <c r="U60" s="4"/>
      <c r="V60" s="4"/>
      <c r="W60" s="4"/>
      <c r="X60" s="4"/>
    </row>
    <row r="61" spans="21:24" ht="12">
      <c r="U61" s="4"/>
      <c r="V61" s="4"/>
      <c r="W61" s="4"/>
      <c r="X61" s="4"/>
    </row>
    <row r="62" spans="21:24" ht="12">
      <c r="U62" s="4"/>
      <c r="V62" s="4"/>
      <c r="W62" s="4"/>
      <c r="X62" s="4"/>
    </row>
  </sheetData>
  <mergeCells count="3">
    <mergeCell ref="Z1:AA1"/>
    <mergeCell ref="A1:B1"/>
    <mergeCell ref="C1:D1"/>
  </mergeCells>
  <conditionalFormatting sqref="J3:J9 E3:E4">
    <cfRule type="cellIs" priority="1" dxfId="0" operator="greaterThan" stopIfTrue="1">
      <formula>2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2"/>
  <sheetViews>
    <sheetView zoomScale="90" zoomScaleNormal="90" workbookViewId="0" topLeftCell="A1">
      <pane xSplit="17940" topLeftCell="AB2049" activePane="topLeft" state="split"/>
      <selection pane="topLeft" activeCell="A1" sqref="A1:B1"/>
      <selection pane="topRight" activeCell="Z4" sqref="Z4:AA4"/>
    </sheetView>
  </sheetViews>
  <sheetFormatPr defaultColWidth="11.421875" defaultRowHeight="12.75"/>
  <cols>
    <col min="1" max="4" width="14.8515625" style="0" customWidth="1"/>
    <col min="5" max="5" width="28.28125" style="0" customWidth="1"/>
    <col min="6" max="9" width="15.00390625" style="0" customWidth="1"/>
    <col min="10" max="10" width="28.28125" style="0" customWidth="1"/>
    <col min="11" max="14" width="15.00390625" style="0" customWidth="1"/>
    <col min="15" max="15" width="28.28125" style="0" customWidth="1"/>
    <col min="16" max="19" width="15.00390625" style="0" customWidth="1"/>
    <col min="20" max="20" width="28.28125" style="0" customWidth="1"/>
    <col min="21" max="24" width="15.00390625" style="0" customWidth="1"/>
    <col min="25" max="25" width="28.28125" style="0" customWidth="1"/>
    <col min="26" max="27" width="15.00390625" style="0" customWidth="1"/>
    <col min="28" max="30" width="28.28125" style="0" customWidth="1"/>
    <col min="31" max="36" width="15.00390625" style="0" customWidth="1"/>
    <col min="37" max="16384" width="8.8515625" style="0" customWidth="1"/>
  </cols>
  <sheetData>
    <row r="1" spans="1:30" ht="25.5" customHeight="1">
      <c r="A1" s="17" t="s">
        <v>30</v>
      </c>
      <c r="B1" s="17"/>
      <c r="C1" s="17" t="s">
        <v>31</v>
      </c>
      <c r="D1" s="17"/>
      <c r="E1" s="5" t="s">
        <v>26</v>
      </c>
      <c r="J1" s="5" t="s">
        <v>27</v>
      </c>
      <c r="O1" s="5" t="s">
        <v>28</v>
      </c>
      <c r="T1" s="5" t="s">
        <v>29</v>
      </c>
      <c r="Y1" s="5" t="s">
        <v>39</v>
      </c>
      <c r="Z1" s="18" t="s">
        <v>35</v>
      </c>
      <c r="AA1" s="18"/>
      <c r="AB1" s="5"/>
      <c r="AC1" s="5"/>
      <c r="AD1" s="5"/>
    </row>
    <row r="2" spans="1:44" s="1" customFormat="1" ht="39" customHeight="1">
      <c r="A2" s="5" t="s">
        <v>22</v>
      </c>
      <c r="B2" s="5" t="s">
        <v>24</v>
      </c>
      <c r="C2" s="5" t="s">
        <v>23</v>
      </c>
      <c r="D2" s="5" t="s">
        <v>25</v>
      </c>
      <c r="E2" s="5" t="s">
        <v>36</v>
      </c>
      <c r="F2" s="5" t="s">
        <v>22</v>
      </c>
      <c r="G2" s="5" t="s">
        <v>37</v>
      </c>
      <c r="H2" s="5" t="s">
        <v>23</v>
      </c>
      <c r="I2" s="5" t="s">
        <v>38</v>
      </c>
      <c r="J2" s="5" t="s">
        <v>3</v>
      </c>
      <c r="K2" s="5" t="s">
        <v>22</v>
      </c>
      <c r="L2" s="5" t="s">
        <v>37</v>
      </c>
      <c r="M2" s="5" t="s">
        <v>23</v>
      </c>
      <c r="N2" s="5" t="s">
        <v>38</v>
      </c>
      <c r="O2" s="5" t="s">
        <v>19</v>
      </c>
      <c r="P2" s="5" t="s">
        <v>22</v>
      </c>
      <c r="Q2" s="5" t="s">
        <v>37</v>
      </c>
      <c r="R2" s="5" t="s">
        <v>23</v>
      </c>
      <c r="S2" s="5" t="s">
        <v>38</v>
      </c>
      <c r="T2" s="5" t="s">
        <v>34</v>
      </c>
      <c r="U2" s="5" t="s">
        <v>22</v>
      </c>
      <c r="V2" s="5" t="s">
        <v>37</v>
      </c>
      <c r="W2" s="5" t="s">
        <v>23</v>
      </c>
      <c r="X2" s="5" t="s">
        <v>38</v>
      </c>
      <c r="Y2" s="5" t="s">
        <v>2</v>
      </c>
      <c r="Z2" s="5" t="s">
        <v>4</v>
      </c>
      <c r="AA2" s="5" t="s">
        <v>5</v>
      </c>
      <c r="AB2" s="5"/>
      <c r="AC2" s="5"/>
      <c r="AD2" s="5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30" ht="12">
      <c r="A3">
        <v>-20.1</v>
      </c>
      <c r="B3" s="15">
        <v>12.5015</v>
      </c>
      <c r="C3" s="16">
        <v>-17.9</v>
      </c>
      <c r="D3" s="15">
        <v>12.4964</v>
      </c>
      <c r="E3" s="3"/>
      <c r="F3" s="16">
        <f>A3</f>
        <v>-20.1</v>
      </c>
      <c r="G3" s="7">
        <f>B3-B$3</f>
        <v>0</v>
      </c>
      <c r="H3" s="16">
        <f>C3</f>
        <v>-17.9</v>
      </c>
      <c r="I3" s="7">
        <f>D3-D$3</f>
        <v>0</v>
      </c>
      <c r="J3" s="3">
        <f aca="true" t="shared" si="0" ref="J3:J9">ABS(F3-H3)</f>
        <v>2.200000000000003</v>
      </c>
      <c r="K3" s="5"/>
      <c r="L3" s="5"/>
      <c r="M3">
        <f>H3</f>
        <v>-17.9</v>
      </c>
      <c r="N3" s="4">
        <f>I3</f>
        <v>0</v>
      </c>
      <c r="O3" s="4"/>
      <c r="P3" s="5"/>
      <c r="Q3" s="5"/>
      <c r="R3" s="3">
        <f>M3</f>
        <v>-17.9</v>
      </c>
      <c r="S3" s="4">
        <f>N3</f>
        <v>0</v>
      </c>
      <c r="T3" s="4"/>
      <c r="W3" s="3">
        <f>R3</f>
        <v>-17.9</v>
      </c>
      <c r="X3" s="4">
        <f>S3</f>
        <v>0</v>
      </c>
      <c r="Y3" s="4"/>
      <c r="Z3" s="4"/>
      <c r="AA3" s="4"/>
      <c r="AB3" s="4"/>
      <c r="AC3" s="4"/>
      <c r="AD3" s="4">
        <f aca="true" t="shared" si="1" ref="AD3:AD26">X3-AH3</f>
        <v>0</v>
      </c>
    </row>
    <row r="4" spans="1:30" ht="12">
      <c r="A4" s="3">
        <v>-41</v>
      </c>
      <c r="B4" s="15">
        <v>12.4973</v>
      </c>
      <c r="C4" s="16">
        <v>-39.5</v>
      </c>
      <c r="D4" s="15">
        <v>12.4915</v>
      </c>
      <c r="E4" s="3"/>
      <c r="F4" s="16">
        <f aca="true" t="shared" si="2" ref="F4:F9">A4</f>
        <v>-41</v>
      </c>
      <c r="G4" s="7">
        <f aca="true" t="shared" si="3" ref="G4:G9">B4-B$3</f>
        <v>-0.00420000000000087</v>
      </c>
      <c r="H4" s="16">
        <f aca="true" t="shared" si="4" ref="H4:H9">C4</f>
        <v>-39.5</v>
      </c>
      <c r="I4" s="7">
        <f aca="true" t="shared" si="5" ref="I4:I9">D4-D$3</f>
        <v>-0.004899999999999238</v>
      </c>
      <c r="J4" s="3">
        <f t="shared" si="0"/>
        <v>1.5</v>
      </c>
      <c r="K4" s="3">
        <f aca="true" t="shared" si="6" ref="K4:L6">F3</f>
        <v>-20.1</v>
      </c>
      <c r="L4" s="4">
        <f t="shared" si="6"/>
        <v>0</v>
      </c>
      <c r="N4" s="4"/>
      <c r="O4" s="4"/>
      <c r="P4" s="3">
        <f>K4</f>
        <v>-20.1</v>
      </c>
      <c r="Q4" s="4">
        <f>L4</f>
        <v>0</v>
      </c>
      <c r="R4" s="6">
        <f>P4</f>
        <v>-20.1</v>
      </c>
      <c r="S4" s="4"/>
      <c r="T4" s="4"/>
      <c r="U4" s="3">
        <f>P4</f>
        <v>-20.1</v>
      </c>
      <c r="V4" s="4">
        <f>Q4</f>
        <v>0</v>
      </c>
      <c r="W4" s="3">
        <f aca="true" t="shared" si="7" ref="W4:W13">R4</f>
        <v>-20.1</v>
      </c>
      <c r="X4" s="7">
        <f>ROUND(X3+(X5-X3)/(W5-W3)*(W4-W3),4)</f>
        <v>-0.0005</v>
      </c>
      <c r="Y4" s="4"/>
      <c r="Z4" s="8">
        <f>ROUND(((U4+W4)/2)/(PI()*(9.54/2)^2),2)</f>
        <v>-0.28</v>
      </c>
      <c r="AA4" s="9">
        <f>((V4/$B$3)+(X4/$D$3))/2</f>
        <v>-2.0005761659357898E-05</v>
      </c>
      <c r="AB4" s="4"/>
      <c r="AC4" s="4"/>
      <c r="AD4" s="4">
        <f t="shared" si="1"/>
        <v>-0.0005</v>
      </c>
    </row>
    <row r="5" spans="1:30" ht="12">
      <c r="A5">
        <v>-63.6</v>
      </c>
      <c r="B5" s="15">
        <v>12.4925</v>
      </c>
      <c r="C5" s="16">
        <v>-61.8</v>
      </c>
      <c r="D5" s="15">
        <v>12.4857</v>
      </c>
      <c r="E5" s="4"/>
      <c r="F5" s="16">
        <f t="shared" si="2"/>
        <v>-63.6</v>
      </c>
      <c r="G5" s="7">
        <f t="shared" si="3"/>
        <v>-0.009000000000000341</v>
      </c>
      <c r="H5" s="16">
        <f t="shared" si="4"/>
        <v>-61.8</v>
      </c>
      <c r="I5" s="7">
        <f t="shared" si="5"/>
        <v>-0.010699999999999932</v>
      </c>
      <c r="J5" s="3">
        <f t="shared" si="0"/>
        <v>1.8000000000000043</v>
      </c>
      <c r="K5" s="3">
        <f t="shared" si="6"/>
        <v>-41</v>
      </c>
      <c r="L5" s="4">
        <f t="shared" si="6"/>
        <v>-0.00420000000000087</v>
      </c>
      <c r="M5">
        <f aca="true" t="shared" si="8" ref="M5:N7">H4</f>
        <v>-39.5</v>
      </c>
      <c r="N5">
        <f t="shared" si="8"/>
        <v>-0.004899999999999238</v>
      </c>
      <c r="O5" s="4"/>
      <c r="P5" s="3">
        <f aca="true" t="shared" si="9" ref="P5:P14">K5</f>
        <v>-41</v>
      </c>
      <c r="Q5" s="4">
        <f aca="true" t="shared" si="10" ref="Q5:Q14">L5</f>
        <v>-0.00420000000000087</v>
      </c>
      <c r="R5" s="3">
        <f aca="true" t="shared" si="11" ref="R5:R13">M5</f>
        <v>-39.5</v>
      </c>
      <c r="S5" s="4">
        <f aca="true" t="shared" si="12" ref="S5:S13">N5</f>
        <v>-0.004899999999999238</v>
      </c>
      <c r="T5" s="4"/>
      <c r="U5" s="3">
        <f aca="true" t="shared" si="13" ref="U5:U14">P5</f>
        <v>-41</v>
      </c>
      <c r="V5" s="4">
        <f aca="true" t="shared" si="14" ref="V5:V14">Q5</f>
        <v>-0.00420000000000087</v>
      </c>
      <c r="W5" s="3">
        <f t="shared" si="7"/>
        <v>-39.5</v>
      </c>
      <c r="X5" s="4">
        <f aca="true" t="shared" si="15" ref="X5:X13">S5</f>
        <v>-0.004899999999999238</v>
      </c>
      <c r="Y5" s="4"/>
      <c r="Z5" s="8">
        <f aca="true" t="shared" si="16" ref="Z5:Z13">ROUND(((U5+W5)/2)/(PI()*(9.54/2)^2),2)</f>
        <v>-0.56</v>
      </c>
      <c r="AA5" s="9">
        <f aca="true" t="shared" si="17" ref="AA5:AA13">((V5/$B$3)+(X5/$D$3))/2</f>
        <v>-0.0003640363066806214</v>
      </c>
      <c r="AB5" s="4"/>
      <c r="AC5" s="4"/>
      <c r="AD5" s="4">
        <f t="shared" si="1"/>
        <v>-0.004899999999999238</v>
      </c>
    </row>
    <row r="6" spans="1:30" ht="12">
      <c r="A6" s="16">
        <v>-87.5</v>
      </c>
      <c r="B6" s="13">
        <v>12.4878</v>
      </c>
      <c r="C6" s="16">
        <v>-84.2</v>
      </c>
      <c r="D6" s="15">
        <v>12.4798</v>
      </c>
      <c r="E6" s="4"/>
      <c r="F6" s="16">
        <f t="shared" si="2"/>
        <v>-87.5</v>
      </c>
      <c r="G6" s="7">
        <f t="shared" si="3"/>
        <v>-0.013700000000000045</v>
      </c>
      <c r="H6" s="16">
        <f t="shared" si="4"/>
        <v>-84.2</v>
      </c>
      <c r="I6" s="7">
        <f t="shared" si="5"/>
        <v>-0.016600000000000392</v>
      </c>
      <c r="J6" s="3">
        <f t="shared" si="0"/>
        <v>3.299999999999997</v>
      </c>
      <c r="K6" s="3">
        <f t="shared" si="6"/>
        <v>-63.6</v>
      </c>
      <c r="L6" s="4">
        <f t="shared" si="6"/>
        <v>-0.009000000000000341</v>
      </c>
      <c r="M6">
        <f t="shared" si="8"/>
        <v>-61.8</v>
      </c>
      <c r="N6">
        <f t="shared" si="8"/>
        <v>-0.010699999999999932</v>
      </c>
      <c r="O6" s="4"/>
      <c r="P6" s="3">
        <f t="shared" si="9"/>
        <v>-63.6</v>
      </c>
      <c r="Q6" s="4">
        <f t="shared" si="10"/>
        <v>-0.009000000000000341</v>
      </c>
      <c r="R6" s="3">
        <f t="shared" si="11"/>
        <v>-61.8</v>
      </c>
      <c r="S6" s="4">
        <f t="shared" si="12"/>
        <v>-0.010699999999999932</v>
      </c>
      <c r="T6" s="4"/>
      <c r="U6" s="3">
        <f t="shared" si="13"/>
        <v>-63.6</v>
      </c>
      <c r="V6" s="4">
        <f t="shared" si="14"/>
        <v>-0.009000000000000341</v>
      </c>
      <c r="W6" s="3">
        <f t="shared" si="7"/>
        <v>-61.8</v>
      </c>
      <c r="X6" s="4">
        <f t="shared" si="15"/>
        <v>-0.010699999999999932</v>
      </c>
      <c r="Y6" s="4"/>
      <c r="Z6" s="8">
        <f t="shared" si="16"/>
        <v>-0.88</v>
      </c>
      <c r="AA6" s="9">
        <f t="shared" si="17"/>
        <v>-0.0007880801046936479</v>
      </c>
      <c r="AB6" s="4"/>
      <c r="AC6" s="4"/>
      <c r="AD6" s="4">
        <f t="shared" si="1"/>
        <v>-0.010699999999999932</v>
      </c>
    </row>
    <row r="7" spans="1:30" ht="12">
      <c r="A7" s="16">
        <v>-111.5</v>
      </c>
      <c r="B7" s="13">
        <v>12.4835</v>
      </c>
      <c r="C7" s="16">
        <v>-108.6</v>
      </c>
      <c r="D7" s="15">
        <v>12.4744</v>
      </c>
      <c r="E7" s="4"/>
      <c r="F7" s="16">
        <f t="shared" si="2"/>
        <v>-111.5</v>
      </c>
      <c r="G7" s="7">
        <f t="shared" si="3"/>
        <v>-0.018000000000000682</v>
      </c>
      <c r="H7" s="16">
        <f t="shared" si="4"/>
        <v>-108.6</v>
      </c>
      <c r="I7" s="7">
        <f t="shared" si="5"/>
        <v>-0.02200000000000024</v>
      </c>
      <c r="J7" s="3">
        <f t="shared" si="0"/>
        <v>2.9000000000000057</v>
      </c>
      <c r="M7">
        <f t="shared" si="8"/>
        <v>-84.2</v>
      </c>
      <c r="N7">
        <f t="shared" si="8"/>
        <v>-0.016600000000000392</v>
      </c>
      <c r="O7" s="4"/>
      <c r="P7" s="6">
        <f>R7</f>
        <v>-84.2</v>
      </c>
      <c r="Q7" s="4"/>
      <c r="R7" s="3">
        <f t="shared" si="11"/>
        <v>-84.2</v>
      </c>
      <c r="S7" s="4">
        <f t="shared" si="12"/>
        <v>-0.016600000000000392</v>
      </c>
      <c r="T7" s="4"/>
      <c r="U7" s="3">
        <f t="shared" si="13"/>
        <v>-84.2</v>
      </c>
      <c r="V7" s="7">
        <f>ROUND(V6+(V8-V6)/(U8-U6)*(U7-U6),4)</f>
        <v>-0.0131</v>
      </c>
      <c r="W7" s="3">
        <f t="shared" si="7"/>
        <v>-84.2</v>
      </c>
      <c r="X7" s="4">
        <f t="shared" si="15"/>
        <v>-0.016600000000000392</v>
      </c>
      <c r="Y7" s="4"/>
      <c r="Z7" s="8">
        <f t="shared" si="16"/>
        <v>-1.18</v>
      </c>
      <c r="AA7" s="9">
        <f t="shared" si="17"/>
        <v>-0.0011881284146353925</v>
      </c>
      <c r="AB7" s="4"/>
      <c r="AC7" s="4"/>
      <c r="AD7" s="4">
        <f t="shared" si="1"/>
        <v>-0.016600000000000392</v>
      </c>
    </row>
    <row r="8" spans="1:30" ht="12">
      <c r="A8" s="16">
        <v>-136.6</v>
      </c>
      <c r="B8" s="15">
        <v>12.478</v>
      </c>
      <c r="C8" s="16">
        <v>-131.4</v>
      </c>
      <c r="D8" s="15">
        <v>12.4678</v>
      </c>
      <c r="E8" s="4"/>
      <c r="F8" s="16">
        <f t="shared" si="2"/>
        <v>-136.6</v>
      </c>
      <c r="G8" s="7">
        <f t="shared" si="3"/>
        <v>-0.0235000000000003</v>
      </c>
      <c r="H8" s="16">
        <f t="shared" si="4"/>
        <v>-131.4</v>
      </c>
      <c r="I8" s="7">
        <f t="shared" si="5"/>
        <v>-0.02859999999999907</v>
      </c>
      <c r="J8" s="3">
        <f t="shared" si="0"/>
        <v>5.199999999999989</v>
      </c>
      <c r="K8">
        <f>F6</f>
        <v>-87.5</v>
      </c>
      <c r="L8" s="4">
        <f>G6</f>
        <v>-0.013700000000000045</v>
      </c>
      <c r="O8" s="4"/>
      <c r="P8" s="3">
        <f t="shared" si="9"/>
        <v>-87.5</v>
      </c>
      <c r="Q8" s="4">
        <f t="shared" si="10"/>
        <v>-0.013700000000000045</v>
      </c>
      <c r="R8" s="6">
        <f>P8</f>
        <v>-87.5</v>
      </c>
      <c r="S8" s="4"/>
      <c r="T8" s="4"/>
      <c r="U8" s="3">
        <f t="shared" si="13"/>
        <v>-87.5</v>
      </c>
      <c r="V8" s="4">
        <f t="shared" si="14"/>
        <v>-0.013700000000000045</v>
      </c>
      <c r="W8" s="3">
        <f t="shared" si="7"/>
        <v>-87.5</v>
      </c>
      <c r="X8" s="7">
        <f>ROUND(X7+(X9-X7)/(W9-W7)*(W8-W7),4)</f>
        <v>-0.0173</v>
      </c>
      <c r="Y8" s="4"/>
      <c r="Z8" s="8">
        <f t="shared" si="16"/>
        <v>-1.22</v>
      </c>
      <c r="AA8" s="9">
        <f t="shared" si="17"/>
        <v>-0.0012401336013040383</v>
      </c>
      <c r="AB8" s="4"/>
      <c r="AC8" s="4"/>
      <c r="AD8" s="4">
        <f t="shared" si="1"/>
        <v>-0.0173</v>
      </c>
    </row>
    <row r="9" spans="1:30" ht="12">
      <c r="A9" s="16">
        <v>-150.3</v>
      </c>
      <c r="B9" s="13">
        <v>12.4757</v>
      </c>
      <c r="C9" s="16">
        <v>-147.9</v>
      </c>
      <c r="D9" s="15">
        <v>12.463</v>
      </c>
      <c r="E9" s="4"/>
      <c r="F9" s="16">
        <f t="shared" si="2"/>
        <v>-150.3</v>
      </c>
      <c r="G9" s="7">
        <f t="shared" si="3"/>
        <v>-0.025800000000000267</v>
      </c>
      <c r="H9" s="16">
        <f t="shared" si="4"/>
        <v>-147.9</v>
      </c>
      <c r="I9" s="7">
        <f t="shared" si="5"/>
        <v>-0.03340000000000032</v>
      </c>
      <c r="J9" s="3">
        <f t="shared" si="0"/>
        <v>2.4000000000000057</v>
      </c>
      <c r="M9" s="3">
        <f>H7</f>
        <v>-108.6</v>
      </c>
      <c r="N9" s="4">
        <f>I7</f>
        <v>-0.02200000000000024</v>
      </c>
      <c r="O9" s="4"/>
      <c r="P9" s="6">
        <f>R9</f>
        <v>-108.6</v>
      </c>
      <c r="Q9" s="4"/>
      <c r="R9" s="3">
        <f t="shared" si="11"/>
        <v>-108.6</v>
      </c>
      <c r="S9" s="4">
        <f t="shared" si="12"/>
        <v>-0.02200000000000024</v>
      </c>
      <c r="T9" s="4"/>
      <c r="U9" s="3">
        <f t="shared" si="13"/>
        <v>-108.6</v>
      </c>
      <c r="V9" s="7">
        <f>ROUND(V8+(V10-V8)/(U10-U8)*(U9-U8),4)</f>
        <v>-0.0175</v>
      </c>
      <c r="W9" s="3">
        <f t="shared" si="7"/>
        <v>-108.6</v>
      </c>
      <c r="X9" s="4">
        <f t="shared" si="15"/>
        <v>-0.02200000000000024</v>
      </c>
      <c r="Y9" s="4"/>
      <c r="Z9" s="8">
        <f t="shared" si="16"/>
        <v>-1.52</v>
      </c>
      <c r="AA9" s="9">
        <f t="shared" si="17"/>
        <v>-0.0015801695230905476</v>
      </c>
      <c r="AB9" s="4"/>
      <c r="AC9" s="4"/>
      <c r="AD9" s="4">
        <f t="shared" si="1"/>
        <v>-0.02200000000000024</v>
      </c>
    </row>
    <row r="10" spans="5:30" ht="12">
      <c r="E10" s="4"/>
      <c r="J10" s="4"/>
      <c r="K10" s="3">
        <f>F7</f>
        <v>-111.5</v>
      </c>
      <c r="L10" s="4">
        <f>G7</f>
        <v>-0.018000000000000682</v>
      </c>
      <c r="N10" s="4"/>
      <c r="O10" s="4"/>
      <c r="P10" s="3">
        <f t="shared" si="9"/>
        <v>-111.5</v>
      </c>
      <c r="Q10" s="4">
        <f t="shared" si="10"/>
        <v>-0.018000000000000682</v>
      </c>
      <c r="R10" s="6">
        <f>P10</f>
        <v>-111.5</v>
      </c>
      <c r="S10" s="4"/>
      <c r="T10" s="4"/>
      <c r="U10" s="3">
        <f t="shared" si="13"/>
        <v>-111.5</v>
      </c>
      <c r="V10" s="4">
        <f t="shared" si="14"/>
        <v>-0.018000000000000682</v>
      </c>
      <c r="W10" s="3">
        <f t="shared" si="7"/>
        <v>-111.5</v>
      </c>
      <c r="X10" s="7">
        <f>ROUND(X9+(X11-X9)/(W11-W9)*(W10-W9),4)</f>
        <v>-0.0228</v>
      </c>
      <c r="Y10" s="4"/>
      <c r="Z10" s="8">
        <f t="shared" si="16"/>
        <v>-1.56</v>
      </c>
      <c r="AA10" s="9">
        <f t="shared" si="17"/>
        <v>-0.0016321763420335035</v>
      </c>
      <c r="AB10" s="4"/>
      <c r="AC10" s="4"/>
      <c r="AD10" s="4">
        <f t="shared" si="1"/>
        <v>-0.0228</v>
      </c>
    </row>
    <row r="11" spans="5:30" ht="12">
      <c r="E11" s="4"/>
      <c r="J11" s="4"/>
      <c r="M11">
        <f>H8</f>
        <v>-131.4</v>
      </c>
      <c r="N11" s="4">
        <f>I8</f>
        <v>-0.02859999999999907</v>
      </c>
      <c r="O11" s="4"/>
      <c r="P11" s="6">
        <f>R11</f>
        <v>-131.4</v>
      </c>
      <c r="Q11" s="4"/>
      <c r="R11" s="3">
        <f t="shared" si="11"/>
        <v>-131.4</v>
      </c>
      <c r="S11" s="4">
        <f t="shared" si="12"/>
        <v>-0.02859999999999907</v>
      </c>
      <c r="T11" s="4"/>
      <c r="U11" s="3">
        <f t="shared" si="13"/>
        <v>-131.4</v>
      </c>
      <c r="V11" s="7">
        <f>ROUND(V10+(V12-V10)/(U12-U10)*(U11-U10),4)</f>
        <v>-0.0224</v>
      </c>
      <c r="W11" s="3">
        <f t="shared" si="7"/>
        <v>-131.4</v>
      </c>
      <c r="X11" s="4">
        <f t="shared" si="15"/>
        <v>-0.02859999999999907</v>
      </c>
      <c r="Y11" s="4"/>
      <c r="Z11" s="8">
        <f t="shared" si="16"/>
        <v>-1.84</v>
      </c>
      <c r="AA11" s="9">
        <f t="shared" si="17"/>
        <v>-0.0020402220598160865</v>
      </c>
      <c r="AB11" s="4"/>
      <c r="AC11" s="4"/>
      <c r="AD11" s="4">
        <f t="shared" si="1"/>
        <v>-0.02859999999999907</v>
      </c>
    </row>
    <row r="12" spans="5:30" ht="12">
      <c r="E12" s="4"/>
      <c r="J12" s="4"/>
      <c r="K12" s="3">
        <f>F8</f>
        <v>-136.6</v>
      </c>
      <c r="L12" s="4">
        <f>G8</f>
        <v>-0.0235000000000003</v>
      </c>
      <c r="O12" s="4"/>
      <c r="P12" s="3">
        <f t="shared" si="9"/>
        <v>-136.6</v>
      </c>
      <c r="Q12" s="4">
        <f t="shared" si="10"/>
        <v>-0.0235000000000003</v>
      </c>
      <c r="R12" s="6">
        <f>P12</f>
        <v>-136.6</v>
      </c>
      <c r="S12" s="4"/>
      <c r="T12" s="4"/>
      <c r="U12" s="3">
        <f t="shared" si="13"/>
        <v>-136.6</v>
      </c>
      <c r="V12" s="4">
        <f t="shared" si="14"/>
        <v>-0.0235000000000003</v>
      </c>
      <c r="W12" s="3">
        <f t="shared" si="7"/>
        <v>-136.6</v>
      </c>
      <c r="X12" s="7">
        <f>ROUND(X11+(X13-X11)/(W13-W11)*(W12-W11),4)</f>
        <v>-0.0301</v>
      </c>
      <c r="Y12" s="4"/>
      <c r="Z12" s="8">
        <f t="shared" si="16"/>
        <v>-1.91</v>
      </c>
      <c r="AA12" s="9">
        <f t="shared" si="17"/>
        <v>-0.0021442340654277327</v>
      </c>
      <c r="AB12" s="4"/>
      <c r="AC12" s="4"/>
      <c r="AD12" s="4">
        <f t="shared" si="1"/>
        <v>-0.0301</v>
      </c>
    </row>
    <row r="13" spans="5:30" ht="12">
      <c r="E13" s="4"/>
      <c r="J13" s="4"/>
      <c r="M13" s="3">
        <f>H9</f>
        <v>-147.9</v>
      </c>
      <c r="N13" s="4">
        <f>I9</f>
        <v>-0.03340000000000032</v>
      </c>
      <c r="O13" s="4"/>
      <c r="P13" s="6">
        <f>R13</f>
        <v>-147.9</v>
      </c>
      <c r="Q13" s="4"/>
      <c r="R13" s="3">
        <f t="shared" si="11"/>
        <v>-147.9</v>
      </c>
      <c r="S13" s="4">
        <f t="shared" si="12"/>
        <v>-0.03340000000000032</v>
      </c>
      <c r="T13" s="4"/>
      <c r="U13" s="3">
        <f t="shared" si="13"/>
        <v>-147.9</v>
      </c>
      <c r="V13" s="7">
        <f>ROUND(V12+(V14-V12)/(U14-U12)*(U13-U12),4)</f>
        <v>-0.0254</v>
      </c>
      <c r="W13" s="3">
        <f t="shared" si="7"/>
        <v>-147.9</v>
      </c>
      <c r="X13" s="4">
        <f t="shared" si="15"/>
        <v>-0.03340000000000032</v>
      </c>
      <c r="Y13" s="4"/>
      <c r="Z13" s="8">
        <f t="shared" si="16"/>
        <v>-2.07</v>
      </c>
      <c r="AA13" s="9">
        <f t="shared" si="17"/>
        <v>-0.0023522629734737646</v>
      </c>
      <c r="AB13" s="4"/>
      <c r="AC13" s="4"/>
      <c r="AD13" s="4">
        <f t="shared" si="1"/>
        <v>-0.03340000000000032</v>
      </c>
    </row>
    <row r="14" spans="5:30" ht="12">
      <c r="E14" s="4"/>
      <c r="J14" s="4"/>
      <c r="K14">
        <f>F9</f>
        <v>-150.3</v>
      </c>
      <c r="L14" s="4">
        <f>G9</f>
        <v>-0.025800000000000267</v>
      </c>
      <c r="O14" s="4"/>
      <c r="P14" s="3">
        <f t="shared" si="9"/>
        <v>-150.3</v>
      </c>
      <c r="Q14" s="4">
        <f t="shared" si="10"/>
        <v>-0.025800000000000267</v>
      </c>
      <c r="T14" s="4"/>
      <c r="U14" s="3">
        <f t="shared" si="13"/>
        <v>-150.3</v>
      </c>
      <c r="V14" s="4">
        <f t="shared" si="14"/>
        <v>-0.025800000000000267</v>
      </c>
      <c r="W14" s="3"/>
      <c r="X14" s="4"/>
      <c r="Y14" s="4"/>
      <c r="AB14" s="4"/>
      <c r="AC14" s="4"/>
      <c r="AD14" s="4">
        <f t="shared" si="1"/>
        <v>0</v>
      </c>
    </row>
    <row r="15" spans="5:30" ht="12">
      <c r="E15" s="4"/>
      <c r="J15" s="4"/>
      <c r="O15" s="4"/>
      <c r="P15" s="4"/>
      <c r="Q15" s="4"/>
      <c r="R15" s="4"/>
      <c r="S15" s="4"/>
      <c r="T15" s="4"/>
      <c r="V15" s="4"/>
      <c r="W15" s="4"/>
      <c r="X15" s="4"/>
      <c r="Y15" s="4"/>
      <c r="AB15" s="4"/>
      <c r="AC15" s="4"/>
      <c r="AD15" s="4">
        <f t="shared" si="1"/>
        <v>0</v>
      </c>
    </row>
    <row r="16" spans="5:30" ht="12">
      <c r="E16" s="4"/>
      <c r="J16" s="4"/>
      <c r="O16" s="4"/>
      <c r="P16" s="4"/>
      <c r="Q16" s="4"/>
      <c r="R16" s="4"/>
      <c r="S16" s="4"/>
      <c r="V16" s="4"/>
      <c r="W16" s="4"/>
      <c r="X16" s="4"/>
      <c r="AD16" s="4">
        <f t="shared" si="1"/>
        <v>0</v>
      </c>
    </row>
    <row r="17" spans="5:30" ht="12">
      <c r="E17" s="4"/>
      <c r="J17" s="4"/>
      <c r="K17" s="13"/>
      <c r="O17" s="4"/>
      <c r="P17" s="4"/>
      <c r="Q17" s="4"/>
      <c r="R17" s="4"/>
      <c r="S17" s="4"/>
      <c r="V17" s="4"/>
      <c r="W17" s="4"/>
      <c r="X17" s="4"/>
      <c r="AD17" s="4">
        <f t="shared" si="1"/>
        <v>0</v>
      </c>
    </row>
    <row r="18" spans="5:30" ht="12">
      <c r="E18" s="4"/>
      <c r="J18" s="4"/>
      <c r="K18" s="13"/>
      <c r="O18" s="4"/>
      <c r="P18" s="4"/>
      <c r="Q18" s="4"/>
      <c r="R18" s="4"/>
      <c r="S18" s="4"/>
      <c r="U18" s="4"/>
      <c r="V18" s="4"/>
      <c r="W18" s="4"/>
      <c r="X18" s="4"/>
      <c r="AD18" s="4">
        <f t="shared" si="1"/>
        <v>0</v>
      </c>
    </row>
    <row r="19" spans="5:30" ht="12">
      <c r="E19" s="4"/>
      <c r="J19" s="4"/>
      <c r="K19" s="13"/>
      <c r="O19" s="4"/>
      <c r="P19" s="4"/>
      <c r="Q19" s="4"/>
      <c r="R19" s="4"/>
      <c r="S19" s="4"/>
      <c r="U19" s="4"/>
      <c r="V19" s="4"/>
      <c r="W19" s="4"/>
      <c r="X19" s="4"/>
      <c r="AD19" s="4">
        <f t="shared" si="1"/>
        <v>0</v>
      </c>
    </row>
    <row r="20" spans="5:30" ht="12">
      <c r="E20" s="4"/>
      <c r="J20" s="4"/>
      <c r="K20" s="13"/>
      <c r="O20" s="4"/>
      <c r="P20" s="4"/>
      <c r="Q20" s="4"/>
      <c r="R20" s="4"/>
      <c r="S20" s="4"/>
      <c r="U20" s="4"/>
      <c r="V20" s="4"/>
      <c r="W20" s="4"/>
      <c r="X20" s="4"/>
      <c r="AD20" s="4">
        <f t="shared" si="1"/>
        <v>0</v>
      </c>
    </row>
    <row r="21" spans="11:30" ht="12">
      <c r="K21" s="13"/>
      <c r="O21" s="4"/>
      <c r="P21" s="4"/>
      <c r="Q21" s="4"/>
      <c r="R21" s="4"/>
      <c r="S21" s="4"/>
      <c r="U21" s="4"/>
      <c r="V21" s="4"/>
      <c r="W21" s="4"/>
      <c r="X21" s="4"/>
      <c r="AD21" s="4">
        <f t="shared" si="1"/>
        <v>0</v>
      </c>
    </row>
    <row r="22" spans="11:30" ht="12">
      <c r="K22" s="13"/>
      <c r="O22" s="4"/>
      <c r="P22" s="4"/>
      <c r="Q22" s="4"/>
      <c r="R22" s="4"/>
      <c r="S22" s="4"/>
      <c r="U22" s="4"/>
      <c r="V22" s="4"/>
      <c r="W22" s="4"/>
      <c r="X22" s="4"/>
      <c r="AD22" s="4">
        <f t="shared" si="1"/>
        <v>0</v>
      </c>
    </row>
    <row r="23" spans="11:30" ht="12">
      <c r="K23" s="13"/>
      <c r="O23" s="4"/>
      <c r="P23" s="4"/>
      <c r="Q23" s="4"/>
      <c r="R23" s="4"/>
      <c r="S23" s="4"/>
      <c r="U23" s="4"/>
      <c r="V23" s="4"/>
      <c r="W23" s="4"/>
      <c r="X23" s="4"/>
      <c r="AD23" s="4">
        <f t="shared" si="1"/>
        <v>0</v>
      </c>
    </row>
    <row r="24" spans="11:30" ht="12">
      <c r="K24" s="13"/>
      <c r="O24" s="4"/>
      <c r="P24" s="4"/>
      <c r="Q24" s="4"/>
      <c r="R24" s="4"/>
      <c r="S24" s="4"/>
      <c r="U24" s="4"/>
      <c r="V24" s="4"/>
      <c r="W24" s="4"/>
      <c r="X24" s="4"/>
      <c r="AD24" s="4">
        <f t="shared" si="1"/>
        <v>0</v>
      </c>
    </row>
    <row r="25" spans="11:30" ht="12">
      <c r="K25" s="13"/>
      <c r="O25" s="4"/>
      <c r="P25" s="4"/>
      <c r="Q25" s="4"/>
      <c r="R25" s="4"/>
      <c r="S25" s="4"/>
      <c r="U25" s="4"/>
      <c r="V25" s="4"/>
      <c r="W25" s="4"/>
      <c r="X25" s="4"/>
      <c r="AD25" s="4">
        <f t="shared" si="1"/>
        <v>0</v>
      </c>
    </row>
    <row r="26" spans="11:30" ht="12">
      <c r="K26" s="13"/>
      <c r="O26" s="4"/>
      <c r="P26" s="4"/>
      <c r="Q26" s="4"/>
      <c r="R26" s="4"/>
      <c r="S26" s="4"/>
      <c r="U26" s="4"/>
      <c r="V26" s="4"/>
      <c r="W26" s="4"/>
      <c r="X26" s="4"/>
      <c r="AD26" s="4">
        <f t="shared" si="1"/>
        <v>0</v>
      </c>
    </row>
    <row r="27" spans="11:24" ht="12">
      <c r="K27" s="13"/>
      <c r="O27" s="4"/>
      <c r="P27" s="4"/>
      <c r="Q27" s="4"/>
      <c r="R27" s="4"/>
      <c r="S27" s="4"/>
      <c r="U27" s="4"/>
      <c r="V27" s="4"/>
      <c r="W27" s="4"/>
      <c r="X27" s="4"/>
    </row>
    <row r="28" spans="11:24" ht="12">
      <c r="K28" s="13"/>
      <c r="O28" s="4"/>
      <c r="P28" s="4"/>
      <c r="Q28" s="4"/>
      <c r="R28" s="4"/>
      <c r="S28" s="4"/>
      <c r="U28" s="4"/>
      <c r="V28" s="4"/>
      <c r="W28" s="4"/>
      <c r="X28" s="4"/>
    </row>
    <row r="29" spans="11:24" ht="12">
      <c r="K29" s="13"/>
      <c r="O29" s="4"/>
      <c r="P29" s="4"/>
      <c r="Q29" s="4"/>
      <c r="R29" s="4"/>
      <c r="S29" s="4"/>
      <c r="U29" s="4"/>
      <c r="V29" s="4"/>
      <c r="W29" s="4"/>
      <c r="X29" s="4"/>
    </row>
    <row r="30" spans="11:24" ht="12">
      <c r="K30" s="13"/>
      <c r="O30" s="4"/>
      <c r="P30" s="4"/>
      <c r="Q30" s="4"/>
      <c r="R30" s="4"/>
      <c r="S30" s="4"/>
      <c r="U30" s="4"/>
      <c r="V30" s="4"/>
      <c r="W30" s="4"/>
      <c r="X30" s="4"/>
    </row>
    <row r="31" spans="11:24" ht="12">
      <c r="K31" s="13"/>
      <c r="O31" s="4"/>
      <c r="P31" s="4"/>
      <c r="Q31" s="4"/>
      <c r="R31" s="4"/>
      <c r="S31" s="4"/>
      <c r="U31" s="4"/>
      <c r="V31" s="4"/>
      <c r="W31" s="4"/>
      <c r="X31" s="4"/>
    </row>
    <row r="32" spans="11:24" ht="12">
      <c r="K32" s="13"/>
      <c r="O32" s="4"/>
      <c r="U32" s="4"/>
      <c r="V32" s="4"/>
      <c r="W32" s="4"/>
      <c r="X32" s="4"/>
    </row>
    <row r="33" spans="11:24" ht="12">
      <c r="K33" s="13"/>
      <c r="U33" s="4"/>
      <c r="V33" s="4"/>
      <c r="W33" s="4"/>
      <c r="X33" s="4"/>
    </row>
    <row r="34" spans="11:24" ht="12">
      <c r="K34" s="13"/>
      <c r="U34" s="4"/>
      <c r="V34" s="4"/>
      <c r="W34" s="4"/>
      <c r="X34" s="4"/>
    </row>
    <row r="35" spans="11:24" ht="12">
      <c r="K35" s="13"/>
      <c r="U35" s="4"/>
      <c r="V35" s="4"/>
      <c r="W35" s="4"/>
      <c r="X35" s="4"/>
    </row>
    <row r="36" spans="11:24" ht="12">
      <c r="K36" s="13"/>
      <c r="U36" s="4"/>
      <c r="V36" s="4"/>
      <c r="W36" s="4"/>
      <c r="X36" s="4"/>
    </row>
    <row r="37" spans="11:24" ht="12">
      <c r="K37" s="13"/>
      <c r="U37" s="4"/>
      <c r="V37" s="4"/>
      <c r="W37" s="4"/>
      <c r="X37" s="4"/>
    </row>
    <row r="38" spans="11:24" ht="12">
      <c r="K38" s="13"/>
      <c r="U38" s="4"/>
      <c r="V38" s="4"/>
      <c r="W38" s="4"/>
      <c r="X38" s="4"/>
    </row>
    <row r="39" spans="5:24" ht="12">
      <c r="E39" s="11"/>
      <c r="K39" s="13"/>
      <c r="U39" s="4"/>
      <c r="V39" s="4"/>
      <c r="W39" s="4"/>
      <c r="X39" s="4"/>
    </row>
    <row r="40" spans="11:24" ht="12">
      <c r="K40" s="13"/>
      <c r="U40" s="4"/>
      <c r="V40" s="4"/>
      <c r="W40" s="4"/>
      <c r="X40" s="4"/>
    </row>
    <row r="41" spans="11:24" ht="12">
      <c r="K41" s="13"/>
      <c r="U41" s="4"/>
      <c r="V41" s="4"/>
      <c r="W41" s="4"/>
      <c r="X41" s="4"/>
    </row>
    <row r="42" spans="11:24" ht="12">
      <c r="K42" s="13"/>
      <c r="U42" s="4"/>
      <c r="V42" s="4"/>
      <c r="W42" s="4"/>
      <c r="X42" s="4"/>
    </row>
    <row r="43" spans="11:24" ht="12">
      <c r="K43" s="13"/>
      <c r="U43" s="4"/>
      <c r="V43" s="4"/>
      <c r="W43" s="4"/>
      <c r="X43" s="4"/>
    </row>
    <row r="44" spans="11:24" ht="12">
      <c r="K44" s="13"/>
      <c r="U44" s="4"/>
      <c r="V44" s="4"/>
      <c r="W44" s="4"/>
      <c r="X44" s="4"/>
    </row>
    <row r="45" spans="11:24" ht="12">
      <c r="K45" s="13"/>
      <c r="U45" s="4"/>
      <c r="V45" s="4"/>
      <c r="W45" s="4"/>
      <c r="X45" s="4"/>
    </row>
    <row r="46" spans="11:24" ht="12">
      <c r="K46" s="13"/>
      <c r="U46" s="4"/>
      <c r="V46" s="4"/>
      <c r="W46" s="4"/>
      <c r="X46" s="4"/>
    </row>
    <row r="47" spans="11:24" ht="12">
      <c r="K47" s="13"/>
      <c r="U47" s="4"/>
      <c r="V47" s="4"/>
      <c r="W47" s="4"/>
      <c r="X47" s="4"/>
    </row>
    <row r="48" spans="11:24" ht="12">
      <c r="K48" s="13"/>
      <c r="U48" s="4"/>
      <c r="V48" s="4"/>
      <c r="W48" s="4"/>
      <c r="X48" s="4"/>
    </row>
    <row r="49" spans="11:24" ht="12">
      <c r="K49" s="13"/>
      <c r="U49" s="4"/>
      <c r="V49" s="4"/>
      <c r="W49" s="4"/>
      <c r="X49" s="4"/>
    </row>
    <row r="50" spans="11:24" ht="12">
      <c r="K50" s="13"/>
      <c r="U50" s="4"/>
      <c r="V50" s="4"/>
      <c r="W50" s="4"/>
      <c r="X50" s="4"/>
    </row>
    <row r="51" spans="11:24" ht="12">
      <c r="K51" s="13"/>
      <c r="U51" s="4"/>
      <c r="V51" s="4"/>
      <c r="W51" s="4"/>
      <c r="X51" s="4"/>
    </row>
    <row r="52" spans="21:24" ht="12">
      <c r="U52" s="4"/>
      <c r="V52" s="4"/>
      <c r="W52" s="4"/>
      <c r="X52" s="4"/>
    </row>
    <row r="53" spans="21:24" ht="12">
      <c r="U53" s="4"/>
      <c r="V53" s="4"/>
      <c r="W53" s="4"/>
      <c r="X53" s="4"/>
    </row>
    <row r="54" spans="21:24" ht="12">
      <c r="U54" s="4"/>
      <c r="V54" s="4"/>
      <c r="W54" s="4"/>
      <c r="X54" s="4"/>
    </row>
    <row r="55" spans="21:24" ht="12">
      <c r="U55" s="4"/>
      <c r="V55" s="4"/>
      <c r="W55" s="4"/>
      <c r="X55" s="4"/>
    </row>
    <row r="56" spans="21:24" ht="12">
      <c r="U56" s="4"/>
      <c r="V56" s="4"/>
      <c r="W56" s="4"/>
      <c r="X56" s="4"/>
    </row>
    <row r="57" spans="21:24" ht="12">
      <c r="U57" s="4"/>
      <c r="V57" s="4"/>
      <c r="W57" s="4"/>
      <c r="X57" s="4"/>
    </row>
    <row r="58" spans="21:24" ht="12">
      <c r="U58" s="4"/>
      <c r="V58" s="4"/>
      <c r="W58" s="4"/>
      <c r="X58" s="4"/>
    </row>
    <row r="59" spans="21:24" ht="12">
      <c r="U59" s="4"/>
      <c r="V59" s="4"/>
      <c r="W59" s="4"/>
      <c r="X59" s="4"/>
    </row>
    <row r="60" spans="21:24" ht="12">
      <c r="U60" s="4"/>
      <c r="V60" s="4"/>
      <c r="W60" s="4"/>
      <c r="X60" s="4"/>
    </row>
    <row r="61" spans="21:24" ht="12">
      <c r="U61" s="4"/>
      <c r="V61" s="4"/>
      <c r="W61" s="4"/>
      <c r="X61" s="4"/>
    </row>
    <row r="62" spans="21:24" ht="12">
      <c r="U62" s="4"/>
      <c r="V62" s="4"/>
      <c r="W62" s="4"/>
      <c r="X62" s="4"/>
    </row>
  </sheetData>
  <mergeCells count="3">
    <mergeCell ref="Z1:AA1"/>
    <mergeCell ref="A1:B1"/>
    <mergeCell ref="C1:D1"/>
  </mergeCells>
  <conditionalFormatting sqref="J3:J9 E3:E4">
    <cfRule type="cellIs" priority="1" dxfId="0" operator="greaterThan" stopIfTrue="1">
      <formula>2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"/>
  <sheetViews>
    <sheetView zoomScale="90" zoomScaleNormal="90" workbookViewId="0" topLeftCell="A1">
      <pane xSplit="17940" topLeftCell="AB2049" activePane="topLeft" state="split"/>
      <selection pane="topLeft" activeCell="A1" sqref="A1:B1"/>
      <selection pane="topRight" activeCell="Z3" sqref="Z3:AA3"/>
    </sheetView>
  </sheetViews>
  <sheetFormatPr defaultColWidth="11.421875" defaultRowHeight="12.75"/>
  <cols>
    <col min="1" max="4" width="14.8515625" style="0" customWidth="1"/>
    <col min="5" max="5" width="28.28125" style="0" customWidth="1"/>
    <col min="6" max="9" width="15.00390625" style="0" customWidth="1"/>
    <col min="10" max="10" width="28.28125" style="0" customWidth="1"/>
    <col min="11" max="14" width="15.00390625" style="0" customWidth="1"/>
    <col min="15" max="15" width="28.28125" style="0" customWidth="1"/>
    <col min="16" max="19" width="15.00390625" style="0" customWidth="1"/>
    <col min="20" max="20" width="28.28125" style="0" customWidth="1"/>
    <col min="21" max="24" width="15.00390625" style="0" customWidth="1"/>
    <col min="25" max="25" width="28.28125" style="0" customWidth="1"/>
    <col min="26" max="27" width="15.00390625" style="0" customWidth="1"/>
    <col min="28" max="30" width="28.28125" style="0" customWidth="1"/>
    <col min="31" max="36" width="15.00390625" style="0" customWidth="1"/>
    <col min="37" max="16384" width="8.8515625" style="0" customWidth="1"/>
  </cols>
  <sheetData>
    <row r="1" spans="1:30" ht="25.5" customHeight="1">
      <c r="A1" s="17" t="s">
        <v>1</v>
      </c>
      <c r="B1" s="17"/>
      <c r="C1" s="17" t="s">
        <v>32</v>
      </c>
      <c r="D1" s="17"/>
      <c r="E1" s="5" t="s">
        <v>26</v>
      </c>
      <c r="J1" s="5" t="s">
        <v>27</v>
      </c>
      <c r="O1" s="5" t="s">
        <v>28</v>
      </c>
      <c r="T1" s="5" t="s">
        <v>29</v>
      </c>
      <c r="Y1" s="5" t="s">
        <v>39</v>
      </c>
      <c r="Z1" s="18" t="s">
        <v>35</v>
      </c>
      <c r="AA1" s="18"/>
      <c r="AB1" s="5"/>
      <c r="AC1" s="5"/>
      <c r="AD1" s="5"/>
    </row>
    <row r="2" spans="1:44" s="1" customFormat="1" ht="39" customHeight="1">
      <c r="A2" s="5" t="s">
        <v>22</v>
      </c>
      <c r="B2" s="5" t="s">
        <v>24</v>
      </c>
      <c r="C2" s="5" t="s">
        <v>23</v>
      </c>
      <c r="D2" s="5" t="s">
        <v>25</v>
      </c>
      <c r="E2" s="5" t="s">
        <v>36</v>
      </c>
      <c r="F2" s="5" t="s">
        <v>22</v>
      </c>
      <c r="G2" s="5" t="s">
        <v>37</v>
      </c>
      <c r="H2" s="5" t="s">
        <v>23</v>
      </c>
      <c r="I2" s="5" t="s">
        <v>38</v>
      </c>
      <c r="J2" s="5" t="s">
        <v>3</v>
      </c>
      <c r="K2" s="5" t="s">
        <v>22</v>
      </c>
      <c r="L2" s="5" t="s">
        <v>37</v>
      </c>
      <c r="M2" s="5" t="s">
        <v>23</v>
      </c>
      <c r="N2" s="5" t="s">
        <v>38</v>
      </c>
      <c r="O2" s="5" t="s">
        <v>19</v>
      </c>
      <c r="P2" s="5" t="s">
        <v>22</v>
      </c>
      <c r="Q2" s="5" t="s">
        <v>37</v>
      </c>
      <c r="R2" s="5" t="s">
        <v>23</v>
      </c>
      <c r="S2" s="5" t="s">
        <v>38</v>
      </c>
      <c r="T2" s="5" t="s">
        <v>34</v>
      </c>
      <c r="U2" s="5" t="s">
        <v>22</v>
      </c>
      <c r="V2" s="5" t="s">
        <v>37</v>
      </c>
      <c r="W2" s="5" t="s">
        <v>23</v>
      </c>
      <c r="X2" s="5" t="s">
        <v>38</v>
      </c>
      <c r="Y2" s="5" t="s">
        <v>2</v>
      </c>
      <c r="Z2" s="5" t="s">
        <v>4</v>
      </c>
      <c r="AA2" s="5" t="s">
        <v>5</v>
      </c>
      <c r="AB2" s="5"/>
      <c r="AC2" s="5"/>
      <c r="AD2" s="5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30" ht="12">
      <c r="A3" s="16">
        <v>-11.6</v>
      </c>
      <c r="B3" s="15">
        <v>12.5017</v>
      </c>
      <c r="C3" s="16">
        <v>-10.6</v>
      </c>
      <c r="D3" s="15">
        <v>12.4961</v>
      </c>
      <c r="E3" s="3"/>
      <c r="F3" s="16">
        <f>A3</f>
        <v>-11.6</v>
      </c>
      <c r="G3" s="7">
        <f>B3-B$3</f>
        <v>0</v>
      </c>
      <c r="H3" s="16">
        <f>C3</f>
        <v>-10.6</v>
      </c>
      <c r="I3" s="7">
        <f>D3-D$3</f>
        <v>0</v>
      </c>
      <c r="J3" s="3">
        <f aca="true" t="shared" si="0" ref="J3:J10">ABS(F3-H3)</f>
        <v>1</v>
      </c>
      <c r="K3">
        <f aca="true" t="shared" si="1" ref="K3:N5">F3</f>
        <v>-11.6</v>
      </c>
      <c r="L3" s="4">
        <f t="shared" si="1"/>
        <v>0</v>
      </c>
      <c r="M3">
        <f t="shared" si="1"/>
        <v>-10.6</v>
      </c>
      <c r="N3" s="4">
        <f t="shared" si="1"/>
        <v>0</v>
      </c>
      <c r="O3" s="4"/>
      <c r="P3" s="3">
        <f>K3</f>
        <v>-11.6</v>
      </c>
      <c r="Q3" s="4">
        <f aca="true" t="shared" si="2" ref="Q3:S12">L3</f>
        <v>0</v>
      </c>
      <c r="R3" s="3">
        <f>M3</f>
        <v>-10.6</v>
      </c>
      <c r="S3" s="4">
        <f t="shared" si="2"/>
        <v>0</v>
      </c>
      <c r="T3" s="4"/>
      <c r="U3" s="3">
        <f aca="true" t="shared" si="3" ref="U3:X12">P3</f>
        <v>-11.6</v>
      </c>
      <c r="V3" s="4">
        <f t="shared" si="3"/>
        <v>0</v>
      </c>
      <c r="W3" s="3">
        <f t="shared" si="3"/>
        <v>-10.6</v>
      </c>
      <c r="X3" s="4">
        <f t="shared" si="3"/>
        <v>0</v>
      </c>
      <c r="Y3" s="4"/>
      <c r="Z3" s="8">
        <f>ROUND(((U3+W3)/2)/(PI()*(9.54/2)^2),2)</f>
        <v>-0.16</v>
      </c>
      <c r="AA3" s="9">
        <f>((V3/$B$3)+(X3/$D$3))/2</f>
        <v>0</v>
      </c>
      <c r="AB3" s="4"/>
      <c r="AC3" s="4"/>
      <c r="AD3" s="4">
        <f aca="true" t="shared" si="4" ref="AD3:AD12">X3-AH3</f>
        <v>0</v>
      </c>
    </row>
    <row r="4" spans="1:30" ht="12">
      <c r="A4" s="16">
        <v>-12.7</v>
      </c>
      <c r="B4" s="15">
        <v>12.5013</v>
      </c>
      <c r="C4" s="16">
        <v>-11.2</v>
      </c>
      <c r="D4" s="15">
        <v>12.4959</v>
      </c>
      <c r="E4" s="3"/>
      <c r="F4" s="16">
        <f aca="true" t="shared" si="5" ref="F4:F10">A4</f>
        <v>-12.7</v>
      </c>
      <c r="G4" s="7">
        <f aca="true" t="shared" si="6" ref="G4:G10">B4-B$3</f>
        <v>-0.00039999999999906777</v>
      </c>
      <c r="H4" s="16">
        <f aca="true" t="shared" si="7" ref="H4:H10">C4</f>
        <v>-11.2</v>
      </c>
      <c r="I4" s="7">
        <f aca="true" t="shared" si="8" ref="I4:I10">D4-D$3</f>
        <v>-0.00019999999999953388</v>
      </c>
      <c r="J4" s="3">
        <f t="shared" si="0"/>
        <v>1.5</v>
      </c>
      <c r="K4">
        <f t="shared" si="1"/>
        <v>-12.7</v>
      </c>
      <c r="L4" s="4">
        <f t="shared" si="1"/>
        <v>-0.00039999999999906777</v>
      </c>
      <c r="M4">
        <f t="shared" si="1"/>
        <v>-11.2</v>
      </c>
      <c r="N4" s="4">
        <f t="shared" si="1"/>
        <v>-0.00019999999999953388</v>
      </c>
      <c r="O4" s="4"/>
      <c r="P4" s="3">
        <f aca="true" t="shared" si="9" ref="P4:P12">K4</f>
        <v>-12.7</v>
      </c>
      <c r="Q4" s="4">
        <f t="shared" si="2"/>
        <v>-0.00039999999999906777</v>
      </c>
      <c r="R4" s="3">
        <f aca="true" t="shared" si="10" ref="R4:R12">M4</f>
        <v>-11.2</v>
      </c>
      <c r="S4" s="4">
        <f t="shared" si="2"/>
        <v>-0.00019999999999953388</v>
      </c>
      <c r="T4" s="4"/>
      <c r="U4" s="3">
        <f t="shared" si="3"/>
        <v>-12.7</v>
      </c>
      <c r="V4" s="4">
        <f t="shared" si="3"/>
        <v>-0.00039999999999906777</v>
      </c>
      <c r="W4" s="3">
        <f t="shared" si="3"/>
        <v>-11.2</v>
      </c>
      <c r="X4" s="4">
        <f t="shared" si="3"/>
        <v>-0.00019999999999953388</v>
      </c>
      <c r="Y4" s="4"/>
      <c r="Z4" s="8">
        <f aca="true" t="shared" si="11" ref="Z4:Z12">ROUND(((U4+W4)/2)/(PI()*(9.54/2)^2),2)</f>
        <v>-0.17</v>
      </c>
      <c r="AA4" s="9">
        <f aca="true" t="shared" si="12" ref="AA4:AA12">((V4/$B$3)+(X4/$D$3))/2</f>
        <v>-2.400032107483487E-05</v>
      </c>
      <c r="AB4" s="4"/>
      <c r="AC4" s="4"/>
      <c r="AD4" s="4">
        <f t="shared" si="4"/>
        <v>-0.00019999999999953388</v>
      </c>
    </row>
    <row r="5" spans="1:30" ht="12">
      <c r="A5" s="16">
        <v>-36.1</v>
      </c>
      <c r="B5" s="15">
        <v>12.4967</v>
      </c>
      <c r="C5" s="16">
        <v>-33.4</v>
      </c>
      <c r="D5" s="15">
        <v>12.4892</v>
      </c>
      <c r="E5" s="4"/>
      <c r="F5" s="16">
        <f t="shared" si="5"/>
        <v>-36.1</v>
      </c>
      <c r="G5" s="7">
        <f t="shared" si="6"/>
        <v>-0.004999999999999005</v>
      </c>
      <c r="H5" s="16">
        <f t="shared" si="7"/>
        <v>-33.4</v>
      </c>
      <c r="I5" s="7">
        <f t="shared" si="8"/>
        <v>-0.006899999999999906</v>
      </c>
      <c r="J5" s="3">
        <f t="shared" si="0"/>
        <v>2.700000000000003</v>
      </c>
      <c r="L5" s="4"/>
      <c r="M5" s="3">
        <f t="shared" si="1"/>
        <v>-33.4</v>
      </c>
      <c r="N5" s="4">
        <f t="shared" si="1"/>
        <v>-0.006899999999999906</v>
      </c>
      <c r="O5" s="4"/>
      <c r="P5" s="6">
        <f>R5</f>
        <v>-33.4</v>
      </c>
      <c r="Q5" s="4"/>
      <c r="R5" s="3">
        <f t="shared" si="10"/>
        <v>-33.4</v>
      </c>
      <c r="S5" s="4">
        <f t="shared" si="2"/>
        <v>-0.006899999999999906</v>
      </c>
      <c r="T5" s="4"/>
      <c r="U5" s="3">
        <f t="shared" si="3"/>
        <v>-33.4</v>
      </c>
      <c r="V5" s="7">
        <f>ROUND(V4+(V6-V4)/(U6-U4)*(U5-U4),4)</f>
        <v>-0.0045</v>
      </c>
      <c r="W5" s="3">
        <f t="shared" si="3"/>
        <v>-33.4</v>
      </c>
      <c r="X5" s="4">
        <f t="shared" si="3"/>
        <v>-0.006899999999999906</v>
      </c>
      <c r="Y5" s="4"/>
      <c r="Z5" s="8">
        <f t="shared" si="11"/>
        <v>-0.47</v>
      </c>
      <c r="AA5" s="9">
        <f t="shared" si="12"/>
        <v>-0.00045606166220415263</v>
      </c>
      <c r="AB5" s="4"/>
      <c r="AC5" s="4"/>
      <c r="AD5" s="4">
        <f t="shared" si="4"/>
        <v>-0.006899999999999906</v>
      </c>
    </row>
    <row r="6" spans="1:30" ht="12">
      <c r="A6" s="16">
        <v>-55.4</v>
      </c>
      <c r="B6" s="15">
        <v>12.4924</v>
      </c>
      <c r="C6" s="16">
        <v>-56.7</v>
      </c>
      <c r="D6" s="15">
        <v>12.4853</v>
      </c>
      <c r="E6" s="4"/>
      <c r="F6" s="16">
        <f t="shared" si="5"/>
        <v>-55.4</v>
      </c>
      <c r="G6" s="7">
        <f t="shared" si="6"/>
        <v>-0.009299999999999642</v>
      </c>
      <c r="H6" s="16">
        <f t="shared" si="7"/>
        <v>-56.7</v>
      </c>
      <c r="I6" s="7">
        <f t="shared" si="8"/>
        <v>-0.010799999999999699</v>
      </c>
      <c r="J6" s="3">
        <f t="shared" si="0"/>
        <v>1.3000000000000043</v>
      </c>
      <c r="K6" s="3">
        <f>F5</f>
        <v>-36.1</v>
      </c>
      <c r="L6" s="4">
        <f>G5</f>
        <v>-0.004999999999999005</v>
      </c>
      <c r="O6" s="4"/>
      <c r="P6" s="3">
        <f t="shared" si="9"/>
        <v>-36.1</v>
      </c>
      <c r="Q6" s="4">
        <f t="shared" si="2"/>
        <v>-0.004999999999999005</v>
      </c>
      <c r="R6" s="6">
        <f>P6</f>
        <v>-36.1</v>
      </c>
      <c r="S6" s="4"/>
      <c r="T6" s="4"/>
      <c r="U6" s="3">
        <f t="shared" si="3"/>
        <v>-36.1</v>
      </c>
      <c r="V6" s="4">
        <f t="shared" si="3"/>
        <v>-0.004999999999999005</v>
      </c>
      <c r="W6" s="3">
        <f t="shared" si="3"/>
        <v>-36.1</v>
      </c>
      <c r="X6" s="7">
        <f>ROUND(X5+(X7-X5)/(W7-W5)*(W6-W5),4)</f>
        <v>-0.0074</v>
      </c>
      <c r="Y6" s="4"/>
      <c r="Z6" s="8">
        <f t="shared" si="11"/>
        <v>-0.51</v>
      </c>
      <c r="AA6" s="9">
        <f t="shared" si="12"/>
        <v>-0.0004960651845214739</v>
      </c>
      <c r="AB6" s="4"/>
      <c r="AC6" s="4"/>
      <c r="AD6" s="4">
        <f t="shared" si="4"/>
        <v>-0.0074</v>
      </c>
    </row>
    <row r="7" spans="1:30" ht="12">
      <c r="A7" s="16">
        <v>-81.7</v>
      </c>
      <c r="B7" s="15">
        <v>12.4877</v>
      </c>
      <c r="C7" s="16">
        <v>-78.9</v>
      </c>
      <c r="D7" s="15">
        <v>12.4777</v>
      </c>
      <c r="E7" s="4"/>
      <c r="F7" s="16">
        <f t="shared" si="5"/>
        <v>-81.7</v>
      </c>
      <c r="G7" s="7">
        <f t="shared" si="6"/>
        <v>-0.013999999999999346</v>
      </c>
      <c r="H7" s="16">
        <f t="shared" si="7"/>
        <v>-78.9</v>
      </c>
      <c r="I7" s="7">
        <f t="shared" si="8"/>
        <v>-0.01839999999999975</v>
      </c>
      <c r="J7" s="3">
        <f t="shared" si="0"/>
        <v>2.799999999999997</v>
      </c>
      <c r="K7" s="3">
        <f>F6</f>
        <v>-55.4</v>
      </c>
      <c r="L7" s="4">
        <f>G6</f>
        <v>-0.009299999999999642</v>
      </c>
      <c r="M7">
        <f>H6</f>
        <v>-56.7</v>
      </c>
      <c r="N7" s="4">
        <f>I6</f>
        <v>-0.010799999999999699</v>
      </c>
      <c r="O7" s="4"/>
      <c r="P7" s="3">
        <f t="shared" si="9"/>
        <v>-55.4</v>
      </c>
      <c r="Q7" s="4">
        <f t="shared" si="2"/>
        <v>-0.009299999999999642</v>
      </c>
      <c r="R7" s="3">
        <f t="shared" si="10"/>
        <v>-56.7</v>
      </c>
      <c r="S7" s="4">
        <f t="shared" si="2"/>
        <v>-0.010799999999999699</v>
      </c>
      <c r="T7" s="4"/>
      <c r="U7" s="3">
        <f t="shared" si="3"/>
        <v>-55.4</v>
      </c>
      <c r="V7" s="4">
        <f t="shared" si="3"/>
        <v>-0.009299999999999642</v>
      </c>
      <c r="W7" s="3">
        <f t="shared" si="3"/>
        <v>-56.7</v>
      </c>
      <c r="X7" s="4">
        <f t="shared" si="3"/>
        <v>-0.010799999999999699</v>
      </c>
      <c r="Y7" s="4"/>
      <c r="Z7" s="8">
        <f t="shared" si="11"/>
        <v>-0.78</v>
      </c>
      <c r="AA7" s="9">
        <f t="shared" si="12"/>
        <v>-0.0008040842409452825</v>
      </c>
      <c r="AB7" s="4"/>
      <c r="AC7" s="4"/>
      <c r="AD7" s="4">
        <f t="shared" si="4"/>
        <v>-0.010799999999999699</v>
      </c>
    </row>
    <row r="8" spans="1:30" ht="12">
      <c r="A8" s="16">
        <v>-104.1</v>
      </c>
      <c r="B8" s="15">
        <v>12.4825</v>
      </c>
      <c r="C8" s="16">
        <v>-105.1</v>
      </c>
      <c r="D8" s="15">
        <v>12.4715</v>
      </c>
      <c r="E8" s="4"/>
      <c r="F8" s="16">
        <f t="shared" si="5"/>
        <v>-104.1</v>
      </c>
      <c r="G8" s="7">
        <f t="shared" si="6"/>
        <v>-0.019199999999999662</v>
      </c>
      <c r="H8" s="16">
        <f t="shared" si="7"/>
        <v>-105.1</v>
      </c>
      <c r="I8" s="7">
        <f t="shared" si="8"/>
        <v>-0.02459999999999951</v>
      </c>
      <c r="J8" s="3">
        <f t="shared" si="0"/>
        <v>1</v>
      </c>
      <c r="K8" s="16"/>
      <c r="L8" s="15"/>
      <c r="M8">
        <f>H7</f>
        <v>-78.9</v>
      </c>
      <c r="N8" s="4">
        <f>I7</f>
        <v>-0.01839999999999975</v>
      </c>
      <c r="O8" s="4"/>
      <c r="P8" s="6">
        <f>R8</f>
        <v>-78.9</v>
      </c>
      <c r="Q8" s="4"/>
      <c r="R8" s="3">
        <f t="shared" si="10"/>
        <v>-78.9</v>
      </c>
      <c r="S8" s="4">
        <f t="shared" si="2"/>
        <v>-0.01839999999999975</v>
      </c>
      <c r="T8" s="4"/>
      <c r="U8" s="3">
        <f t="shared" si="3"/>
        <v>-78.9</v>
      </c>
      <c r="V8" s="7">
        <f>ROUND(V7+(V9-V7)/(U9-U7)*(U8-U7),4)</f>
        <v>-0.0135</v>
      </c>
      <c r="W8" s="3">
        <f t="shared" si="3"/>
        <v>-78.9</v>
      </c>
      <c r="X8" s="4">
        <f t="shared" si="3"/>
        <v>-0.01839999999999975</v>
      </c>
      <c r="Y8" s="4"/>
      <c r="Z8" s="8">
        <f t="shared" si="11"/>
        <v>-1.1</v>
      </c>
      <c r="AA8" s="9">
        <f t="shared" si="12"/>
        <v>-0.0012761562736540162</v>
      </c>
      <c r="AB8" s="4"/>
      <c r="AC8" s="4"/>
      <c r="AD8" s="4">
        <f t="shared" si="4"/>
        <v>-0.01839999999999975</v>
      </c>
    </row>
    <row r="9" spans="1:30" ht="12">
      <c r="A9" s="16">
        <v>-129.1</v>
      </c>
      <c r="B9" s="15">
        <v>12.4777</v>
      </c>
      <c r="C9" s="16">
        <v>-130.4</v>
      </c>
      <c r="D9" s="15">
        <v>12.4643</v>
      </c>
      <c r="E9" s="4"/>
      <c r="F9" s="16">
        <f t="shared" si="5"/>
        <v>-129.1</v>
      </c>
      <c r="G9" s="7">
        <f t="shared" si="6"/>
        <v>-0.023999999999999133</v>
      </c>
      <c r="H9" s="16">
        <f t="shared" si="7"/>
        <v>-130.4</v>
      </c>
      <c r="I9" s="7">
        <f t="shared" si="8"/>
        <v>-0.031800000000000495</v>
      </c>
      <c r="J9" s="3">
        <f t="shared" si="0"/>
        <v>1.3000000000000114</v>
      </c>
      <c r="K9" s="13">
        <f aca="true" t="shared" si="13" ref="K9:L12">F7</f>
        <v>-81.7</v>
      </c>
      <c r="L9" s="4">
        <f t="shared" si="13"/>
        <v>-0.013999999999999346</v>
      </c>
      <c r="N9" s="4"/>
      <c r="O9" s="4"/>
      <c r="P9" s="3">
        <f t="shared" si="9"/>
        <v>-81.7</v>
      </c>
      <c r="Q9" s="4">
        <f t="shared" si="2"/>
        <v>-0.013999999999999346</v>
      </c>
      <c r="R9" s="6">
        <f>P9</f>
        <v>-81.7</v>
      </c>
      <c r="S9" s="4"/>
      <c r="T9" s="4"/>
      <c r="U9" s="3">
        <f t="shared" si="3"/>
        <v>-81.7</v>
      </c>
      <c r="V9" s="4">
        <f t="shared" si="3"/>
        <v>-0.013999999999999346</v>
      </c>
      <c r="W9" s="3">
        <f t="shared" si="3"/>
        <v>-81.7</v>
      </c>
      <c r="X9" s="7">
        <f>ROUND(X8+(X10-X8)/(W10-W8)*(W9-W8),4)</f>
        <v>-0.0191</v>
      </c>
      <c r="Y9" s="4"/>
      <c r="Z9" s="8">
        <f t="shared" si="11"/>
        <v>-1.14</v>
      </c>
      <c r="AA9" s="9">
        <f t="shared" si="12"/>
        <v>-0.0013241622927503524</v>
      </c>
      <c r="AB9" s="4"/>
      <c r="AC9" s="4"/>
      <c r="AD9" s="4">
        <f t="shared" si="4"/>
        <v>-0.0191</v>
      </c>
    </row>
    <row r="10" spans="1:30" ht="12">
      <c r="A10" s="16">
        <v>-155</v>
      </c>
      <c r="B10" s="15">
        <v>12.4719</v>
      </c>
      <c r="C10" s="16">
        <v>-153.7</v>
      </c>
      <c r="D10" s="15">
        <v>12.4589</v>
      </c>
      <c r="E10" s="4"/>
      <c r="F10" s="16">
        <f t="shared" si="5"/>
        <v>-155</v>
      </c>
      <c r="G10" s="7">
        <f t="shared" si="6"/>
        <v>-0.029799999999999827</v>
      </c>
      <c r="H10" s="16">
        <f t="shared" si="7"/>
        <v>-153.7</v>
      </c>
      <c r="I10" s="7">
        <f t="shared" si="8"/>
        <v>-0.037200000000000344</v>
      </c>
      <c r="J10" s="3">
        <f t="shared" si="0"/>
        <v>1.3000000000000114</v>
      </c>
      <c r="K10" s="13">
        <f t="shared" si="13"/>
        <v>-104.1</v>
      </c>
      <c r="L10" s="4">
        <f t="shared" si="13"/>
        <v>-0.019199999999999662</v>
      </c>
      <c r="M10" s="3">
        <f aca="true" t="shared" si="14" ref="M10:N12">H8</f>
        <v>-105.1</v>
      </c>
      <c r="N10" s="4">
        <f t="shared" si="14"/>
        <v>-0.02459999999999951</v>
      </c>
      <c r="O10" s="4"/>
      <c r="P10" s="3">
        <f t="shared" si="9"/>
        <v>-104.1</v>
      </c>
      <c r="Q10" s="4">
        <f t="shared" si="2"/>
        <v>-0.019199999999999662</v>
      </c>
      <c r="R10" s="3">
        <f t="shared" si="10"/>
        <v>-105.1</v>
      </c>
      <c r="S10" s="4">
        <f t="shared" si="2"/>
        <v>-0.02459999999999951</v>
      </c>
      <c r="T10" s="4"/>
      <c r="U10" s="3">
        <f t="shared" si="3"/>
        <v>-104.1</v>
      </c>
      <c r="V10" s="4">
        <f t="shared" si="3"/>
        <v>-0.019199999999999662</v>
      </c>
      <c r="W10" s="3">
        <f t="shared" si="3"/>
        <v>-105.1</v>
      </c>
      <c r="X10" s="4">
        <f t="shared" si="3"/>
        <v>-0.02459999999999951</v>
      </c>
      <c r="Y10" s="4"/>
      <c r="Z10" s="8">
        <f t="shared" si="11"/>
        <v>-1.46</v>
      </c>
      <c r="AA10" s="9">
        <f t="shared" si="12"/>
        <v>-0.001752202670019354</v>
      </c>
      <c r="AB10" s="4"/>
      <c r="AC10" s="4"/>
      <c r="AD10" s="4">
        <f t="shared" si="4"/>
        <v>-0.02459999999999951</v>
      </c>
    </row>
    <row r="11" spans="5:30" ht="12">
      <c r="E11" s="4"/>
      <c r="K11" s="13">
        <f t="shared" si="13"/>
        <v>-129.1</v>
      </c>
      <c r="L11" s="4">
        <f t="shared" si="13"/>
        <v>-0.023999999999999133</v>
      </c>
      <c r="M11">
        <f t="shared" si="14"/>
        <v>-130.4</v>
      </c>
      <c r="N11" s="4">
        <f t="shared" si="14"/>
        <v>-0.031800000000000495</v>
      </c>
      <c r="O11" s="4"/>
      <c r="P11" s="3">
        <f t="shared" si="9"/>
        <v>-129.1</v>
      </c>
      <c r="Q11" s="4">
        <f t="shared" si="2"/>
        <v>-0.023999999999999133</v>
      </c>
      <c r="R11" s="3">
        <f t="shared" si="10"/>
        <v>-130.4</v>
      </c>
      <c r="S11" s="4">
        <f t="shared" si="2"/>
        <v>-0.031800000000000495</v>
      </c>
      <c r="T11" s="4"/>
      <c r="U11" s="3">
        <f t="shared" si="3"/>
        <v>-129.1</v>
      </c>
      <c r="V11" s="4">
        <f t="shared" si="3"/>
        <v>-0.023999999999999133</v>
      </c>
      <c r="W11" s="3">
        <f t="shared" si="3"/>
        <v>-130.4</v>
      </c>
      <c r="X11" s="4">
        <f t="shared" si="3"/>
        <v>-0.031800000000000495</v>
      </c>
      <c r="Y11" s="4"/>
      <c r="Z11" s="8">
        <f t="shared" si="11"/>
        <v>-1.82</v>
      </c>
      <c r="AA11" s="9">
        <f t="shared" si="12"/>
        <v>-0.002232266445613943</v>
      </c>
      <c r="AB11" s="4"/>
      <c r="AC11" s="4"/>
      <c r="AD11" s="4">
        <f t="shared" si="4"/>
        <v>-0.031800000000000495</v>
      </c>
    </row>
    <row r="12" spans="5:30" ht="12">
      <c r="E12" s="4"/>
      <c r="K12" s="16">
        <f t="shared" si="13"/>
        <v>-155</v>
      </c>
      <c r="L12" s="4">
        <f t="shared" si="13"/>
        <v>-0.029799999999999827</v>
      </c>
      <c r="M12">
        <f t="shared" si="14"/>
        <v>-153.7</v>
      </c>
      <c r="N12" s="4">
        <f t="shared" si="14"/>
        <v>-0.037200000000000344</v>
      </c>
      <c r="O12" s="4"/>
      <c r="P12" s="3">
        <f t="shared" si="9"/>
        <v>-155</v>
      </c>
      <c r="Q12" s="4">
        <f t="shared" si="2"/>
        <v>-0.029799999999999827</v>
      </c>
      <c r="R12" s="3">
        <f t="shared" si="10"/>
        <v>-153.7</v>
      </c>
      <c r="S12" s="4">
        <f t="shared" si="2"/>
        <v>-0.037200000000000344</v>
      </c>
      <c r="T12" s="4"/>
      <c r="U12" s="3">
        <f t="shared" si="3"/>
        <v>-155</v>
      </c>
      <c r="V12" s="4">
        <f t="shared" si="3"/>
        <v>-0.029799999999999827</v>
      </c>
      <c r="W12" s="3">
        <f t="shared" si="3"/>
        <v>-153.7</v>
      </c>
      <c r="X12" s="4">
        <f t="shared" si="3"/>
        <v>-0.037200000000000344</v>
      </c>
      <c r="Y12" s="4"/>
      <c r="Z12" s="8">
        <f t="shared" si="11"/>
        <v>-2.16</v>
      </c>
      <c r="AA12" s="9">
        <f t="shared" si="12"/>
        <v>-0.0026803023109373196</v>
      </c>
      <c r="AB12" s="4"/>
      <c r="AC12" s="4"/>
      <c r="AD12" s="4">
        <f t="shared" si="4"/>
        <v>-0.037200000000000344</v>
      </c>
    </row>
    <row r="13" spans="5:30" ht="12">
      <c r="E13" s="4"/>
      <c r="K13" s="13"/>
      <c r="L13" s="4"/>
      <c r="O13" s="4"/>
      <c r="P13" s="3"/>
      <c r="Q13" s="4"/>
      <c r="R13" s="4"/>
      <c r="S13" s="4"/>
      <c r="T13" s="4"/>
      <c r="W13" s="4"/>
      <c r="X13" s="4"/>
      <c r="Y13" s="4"/>
      <c r="Z13" s="4"/>
      <c r="AA13" s="4"/>
      <c r="AB13" s="4"/>
      <c r="AC13" s="4"/>
      <c r="AD13" s="4">
        <f aca="true" t="shared" si="15" ref="AD13:AD26">X15-AH13</f>
        <v>0</v>
      </c>
    </row>
    <row r="14" spans="5:30" ht="12">
      <c r="E14" s="4"/>
      <c r="AB14" s="4"/>
      <c r="AC14" s="4"/>
      <c r="AD14" s="4">
        <f t="shared" si="15"/>
        <v>0</v>
      </c>
    </row>
    <row r="15" spans="5:30" ht="12">
      <c r="E15" s="4"/>
      <c r="AB15" s="4"/>
      <c r="AC15" s="4"/>
      <c r="AD15" s="4">
        <f t="shared" si="15"/>
        <v>0</v>
      </c>
    </row>
    <row r="16" spans="5:30" ht="12">
      <c r="E16" s="4"/>
      <c r="AD16" s="4">
        <f t="shared" si="15"/>
        <v>0</v>
      </c>
    </row>
    <row r="17" spans="5:30" ht="12">
      <c r="E17" s="4"/>
      <c r="AD17" s="4">
        <f t="shared" si="15"/>
        <v>0</v>
      </c>
    </row>
    <row r="18" spans="5:30" ht="12">
      <c r="E18" s="4"/>
      <c r="AD18" s="4">
        <f t="shared" si="15"/>
        <v>0</v>
      </c>
    </row>
    <row r="19" spans="5:30" ht="12">
      <c r="E19" s="4"/>
      <c r="AD19" s="4">
        <f t="shared" si="15"/>
        <v>0</v>
      </c>
    </row>
    <row r="20" spans="5:30" ht="12">
      <c r="E20" s="4"/>
      <c r="AD20" s="4">
        <f t="shared" si="15"/>
        <v>0</v>
      </c>
    </row>
    <row r="21" ht="12">
      <c r="AD21" s="4">
        <f t="shared" si="15"/>
        <v>0</v>
      </c>
    </row>
    <row r="22" ht="12">
      <c r="AD22" s="4">
        <f t="shared" si="15"/>
        <v>0</v>
      </c>
    </row>
    <row r="23" ht="12">
      <c r="AD23" s="4">
        <f t="shared" si="15"/>
        <v>0</v>
      </c>
    </row>
    <row r="24" ht="12">
      <c r="AD24" s="4">
        <f t="shared" si="15"/>
        <v>0</v>
      </c>
    </row>
    <row r="25" ht="12">
      <c r="AD25" s="4">
        <f t="shared" si="15"/>
        <v>0</v>
      </c>
    </row>
    <row r="26" ht="12">
      <c r="AD26" s="4">
        <f t="shared" si="15"/>
        <v>0</v>
      </c>
    </row>
    <row r="39" ht="12">
      <c r="E39" s="11"/>
    </row>
  </sheetData>
  <mergeCells count="3">
    <mergeCell ref="Z1:AA1"/>
    <mergeCell ref="A1:B1"/>
    <mergeCell ref="C1:D1"/>
  </mergeCells>
  <conditionalFormatting sqref="J3:J10 E3:E4">
    <cfRule type="cellIs" priority="1" dxfId="0" operator="greaterThan" stopIfTrue="1">
      <formula>2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5"/>
  <sheetViews>
    <sheetView zoomScale="90" zoomScaleNormal="90" workbookViewId="0" topLeftCell="A1">
      <pane xSplit="17940" topLeftCell="AB2049" activePane="topLeft" state="split"/>
      <selection pane="topLeft" activeCell="A1" sqref="A1:B1"/>
      <selection pane="topRight" activeCell="AA13" sqref="AA13"/>
    </sheetView>
  </sheetViews>
  <sheetFormatPr defaultColWidth="11.421875" defaultRowHeight="12.75"/>
  <cols>
    <col min="1" max="4" width="14.8515625" style="0" customWidth="1"/>
    <col min="5" max="5" width="28.28125" style="0" customWidth="1"/>
    <col min="6" max="9" width="15.00390625" style="0" customWidth="1"/>
    <col min="10" max="10" width="28.28125" style="0" customWidth="1"/>
    <col min="11" max="14" width="15.00390625" style="0" customWidth="1"/>
    <col min="15" max="15" width="28.28125" style="0" customWidth="1"/>
    <col min="16" max="19" width="15.00390625" style="0" customWidth="1"/>
    <col min="20" max="20" width="28.28125" style="0" customWidth="1"/>
    <col min="21" max="24" width="15.00390625" style="0" customWidth="1"/>
    <col min="25" max="25" width="28.28125" style="0" customWidth="1"/>
    <col min="26" max="27" width="15.00390625" style="0" customWidth="1"/>
    <col min="28" max="30" width="28.28125" style="0" customWidth="1"/>
    <col min="31" max="36" width="15.00390625" style="0" customWidth="1"/>
    <col min="37" max="16384" width="8.8515625" style="0" customWidth="1"/>
  </cols>
  <sheetData>
    <row r="1" spans="1:30" ht="25.5" customHeight="1">
      <c r="A1" s="17" t="s">
        <v>21</v>
      </c>
      <c r="B1" s="17"/>
      <c r="C1" s="17" t="s">
        <v>33</v>
      </c>
      <c r="D1" s="17"/>
      <c r="E1" s="5" t="s">
        <v>26</v>
      </c>
      <c r="J1" s="5" t="s">
        <v>27</v>
      </c>
      <c r="O1" s="5" t="s">
        <v>28</v>
      </c>
      <c r="T1" s="5" t="s">
        <v>29</v>
      </c>
      <c r="Y1" s="5" t="s">
        <v>39</v>
      </c>
      <c r="Z1" s="18" t="s">
        <v>35</v>
      </c>
      <c r="AA1" s="18"/>
      <c r="AB1" s="5"/>
      <c r="AC1" s="5"/>
      <c r="AD1" s="5"/>
    </row>
    <row r="2" spans="1:44" s="1" customFormat="1" ht="39" customHeight="1">
      <c r="A2" s="5" t="s">
        <v>22</v>
      </c>
      <c r="B2" s="5" t="s">
        <v>24</v>
      </c>
      <c r="C2" s="5" t="s">
        <v>23</v>
      </c>
      <c r="D2" s="5" t="s">
        <v>25</v>
      </c>
      <c r="E2" s="5" t="s">
        <v>36</v>
      </c>
      <c r="F2" s="5" t="s">
        <v>22</v>
      </c>
      <c r="G2" s="5" t="s">
        <v>37</v>
      </c>
      <c r="H2" s="5" t="s">
        <v>23</v>
      </c>
      <c r="I2" s="5" t="s">
        <v>38</v>
      </c>
      <c r="J2" s="5" t="s">
        <v>3</v>
      </c>
      <c r="K2" s="5" t="s">
        <v>22</v>
      </c>
      <c r="L2" s="5" t="s">
        <v>37</v>
      </c>
      <c r="M2" s="5" t="s">
        <v>23</v>
      </c>
      <c r="N2" s="5" t="s">
        <v>38</v>
      </c>
      <c r="O2" s="5" t="s">
        <v>19</v>
      </c>
      <c r="P2" s="5" t="s">
        <v>22</v>
      </c>
      <c r="Q2" s="5" t="s">
        <v>37</v>
      </c>
      <c r="R2" s="5" t="s">
        <v>23</v>
      </c>
      <c r="S2" s="5" t="s">
        <v>38</v>
      </c>
      <c r="T2" s="5" t="s">
        <v>34</v>
      </c>
      <c r="U2" s="5" t="s">
        <v>22</v>
      </c>
      <c r="V2" s="5" t="s">
        <v>37</v>
      </c>
      <c r="W2" s="5" t="s">
        <v>23</v>
      </c>
      <c r="X2" s="5" t="s">
        <v>38</v>
      </c>
      <c r="Y2" s="5" t="s">
        <v>2</v>
      </c>
      <c r="Z2" s="5" t="s">
        <v>4</v>
      </c>
      <c r="AA2" s="5" t="s">
        <v>5</v>
      </c>
      <c r="AB2" s="5"/>
      <c r="AC2" s="5"/>
      <c r="AD2" s="5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30" ht="12">
      <c r="A3" s="16">
        <v>-10.1</v>
      </c>
      <c r="B3" s="15">
        <v>12.5019</v>
      </c>
      <c r="C3" s="16">
        <v>-10.6</v>
      </c>
      <c r="D3" s="15">
        <v>12.496</v>
      </c>
      <c r="E3" s="3"/>
      <c r="F3" s="16">
        <f>A3</f>
        <v>-10.1</v>
      </c>
      <c r="G3" s="7">
        <f>B3-B$3</f>
        <v>0</v>
      </c>
      <c r="H3" s="16">
        <f>C3</f>
        <v>-10.6</v>
      </c>
      <c r="I3" s="7">
        <f>D3-D$3</f>
        <v>0</v>
      </c>
      <c r="J3" s="3">
        <f aca="true" t="shared" si="0" ref="J3:J10">ABS(F3-H3)</f>
        <v>0.5</v>
      </c>
      <c r="K3">
        <f aca="true" t="shared" si="1" ref="K3:N4">F3</f>
        <v>-10.1</v>
      </c>
      <c r="L3" s="4">
        <f t="shared" si="1"/>
        <v>0</v>
      </c>
      <c r="M3">
        <f t="shared" si="1"/>
        <v>-10.6</v>
      </c>
      <c r="N3" s="4">
        <f t="shared" si="1"/>
        <v>0</v>
      </c>
      <c r="O3" s="4"/>
      <c r="P3">
        <f aca="true" t="shared" si="2" ref="P3:S13">K3</f>
        <v>-10.1</v>
      </c>
      <c r="Q3" s="4">
        <f t="shared" si="2"/>
        <v>0</v>
      </c>
      <c r="R3">
        <f>M3</f>
        <v>-10.6</v>
      </c>
      <c r="S3" s="4">
        <f t="shared" si="2"/>
        <v>0</v>
      </c>
      <c r="T3" s="4"/>
      <c r="U3" s="3">
        <f>P3</f>
        <v>-10.1</v>
      </c>
      <c r="V3" s="4">
        <f>Q3</f>
        <v>0</v>
      </c>
      <c r="W3" s="3">
        <f>R3</f>
        <v>-10.6</v>
      </c>
      <c r="X3" s="4">
        <f>S3</f>
        <v>0</v>
      </c>
      <c r="Y3" s="4"/>
      <c r="Z3" s="8">
        <f>ROUND(((U3+W3)/2)/(PI()*(9.54/2)^2),2)</f>
        <v>-0.14</v>
      </c>
      <c r="AA3" s="9">
        <f>((V3/$B$3)+(X3/$D$3))/2</f>
        <v>0</v>
      </c>
      <c r="AB3" s="4"/>
      <c r="AC3" s="4"/>
      <c r="AD3" s="4">
        <f aca="true" t="shared" si="3" ref="AD3:AD12">X3-AH3</f>
        <v>0</v>
      </c>
    </row>
    <row r="4" spans="1:30" ht="12">
      <c r="A4" s="16">
        <v>-10.1</v>
      </c>
      <c r="B4" s="15">
        <v>12.5021</v>
      </c>
      <c r="C4" s="16">
        <v>-12.8</v>
      </c>
      <c r="D4" s="15">
        <v>12.4955</v>
      </c>
      <c r="E4" s="3"/>
      <c r="F4" s="16">
        <f aca="true" t="shared" si="4" ref="F4:F10">A4</f>
        <v>-10.1</v>
      </c>
      <c r="G4" s="7">
        <f aca="true" t="shared" si="5" ref="G4:G10">B4-B$3</f>
        <v>0.00020000000000131024</v>
      </c>
      <c r="H4" s="16">
        <f aca="true" t="shared" si="6" ref="H4:H10">C4</f>
        <v>-12.8</v>
      </c>
      <c r="I4" s="7">
        <f aca="true" t="shared" si="7" ref="I4:I10">D4-D$3</f>
        <v>-0.0005000000000006111</v>
      </c>
      <c r="J4" s="3">
        <f t="shared" si="0"/>
        <v>2.700000000000001</v>
      </c>
      <c r="K4">
        <f t="shared" si="1"/>
        <v>-10.1</v>
      </c>
      <c r="L4" s="4">
        <f t="shared" si="1"/>
        <v>0.00020000000000131024</v>
      </c>
      <c r="N4" s="4"/>
      <c r="O4" s="4"/>
      <c r="P4">
        <f t="shared" si="2"/>
        <v>-10.1</v>
      </c>
      <c r="Q4" s="4">
        <f t="shared" si="2"/>
        <v>0.00020000000000131024</v>
      </c>
      <c r="R4" s="6">
        <f>P4</f>
        <v>-10.1</v>
      </c>
      <c r="S4" s="4"/>
      <c r="T4" s="4"/>
      <c r="U4" s="3">
        <f aca="true" t="shared" si="8" ref="U4:U12">P4</f>
        <v>-10.1</v>
      </c>
      <c r="V4" s="4">
        <f>Q4</f>
        <v>0.00020000000000131024</v>
      </c>
      <c r="W4" s="3">
        <f aca="true" t="shared" si="9" ref="W4:W13">R4</f>
        <v>-10.1</v>
      </c>
      <c r="X4" s="7">
        <f>ROUND(X3+(X5-X3)/(W5-W3)*(W4-W3),4)</f>
        <v>0.0001</v>
      </c>
      <c r="Y4" s="4"/>
      <c r="Z4" s="8">
        <f aca="true" t="shared" si="10" ref="Z4:Z13">ROUND(((U4+W4)/2)/(PI()*(9.54/2)^2),2)</f>
        <v>-0.14</v>
      </c>
      <c r="AA4" s="9">
        <f aca="true" t="shared" si="11" ref="AA4:AA13">((V4/$B$3)+(X4/$D$3))/2</f>
        <v>1.2000064594587427E-05</v>
      </c>
      <c r="AB4" s="4"/>
      <c r="AC4" s="4"/>
      <c r="AD4" s="4">
        <f t="shared" si="3"/>
        <v>0.0001</v>
      </c>
    </row>
    <row r="5" spans="1:30" ht="12">
      <c r="A5" s="16">
        <v>-32</v>
      </c>
      <c r="B5" s="15">
        <v>12.4967</v>
      </c>
      <c r="C5" s="16">
        <v>-29.2</v>
      </c>
      <c r="D5" s="15">
        <v>12.4922</v>
      </c>
      <c r="E5" s="4"/>
      <c r="F5" s="16">
        <f t="shared" si="4"/>
        <v>-32</v>
      </c>
      <c r="G5" s="7">
        <f t="shared" si="5"/>
        <v>-0.005199999999998539</v>
      </c>
      <c r="H5" s="16">
        <f t="shared" si="6"/>
        <v>-29.2</v>
      </c>
      <c r="I5" s="7">
        <f t="shared" si="7"/>
        <v>-0.0038000000000000256</v>
      </c>
      <c r="J5" s="3">
        <f t="shared" si="0"/>
        <v>2.8000000000000007</v>
      </c>
      <c r="L5" s="4"/>
      <c r="M5">
        <f>H4</f>
        <v>-12.8</v>
      </c>
      <c r="N5" s="4">
        <f>I4</f>
        <v>-0.0005000000000006111</v>
      </c>
      <c r="O5" s="4"/>
      <c r="P5" s="2">
        <f>R5</f>
        <v>-12.8</v>
      </c>
      <c r="Q5" s="4"/>
      <c r="R5">
        <f aca="true" t="shared" si="12" ref="R5:R13">M5</f>
        <v>-12.8</v>
      </c>
      <c r="S5" s="4">
        <f t="shared" si="2"/>
        <v>-0.0005000000000006111</v>
      </c>
      <c r="T5" s="4"/>
      <c r="U5" s="3">
        <f t="shared" si="8"/>
        <v>-12.8</v>
      </c>
      <c r="V5" s="7">
        <f>ROUND(V4+(V7-V4)/(U7-U4)*(U5-U4),4)</f>
        <v>-0.0005</v>
      </c>
      <c r="W5" s="3">
        <f t="shared" si="9"/>
        <v>-12.8</v>
      </c>
      <c r="X5" s="4">
        <f>S5</f>
        <v>-0.0005000000000006111</v>
      </c>
      <c r="Y5" s="4"/>
      <c r="Z5" s="8">
        <f t="shared" si="10"/>
        <v>-0.18</v>
      </c>
      <c r="AA5" s="9">
        <f t="shared" si="11"/>
        <v>-4.00033625106898E-05</v>
      </c>
      <c r="AB5" s="4"/>
      <c r="AC5" s="4"/>
      <c r="AD5" s="4">
        <f t="shared" si="3"/>
        <v>-0.0005000000000006111</v>
      </c>
    </row>
    <row r="6" spans="1:30" ht="12">
      <c r="A6" s="16">
        <v>-54.4</v>
      </c>
      <c r="B6" s="15">
        <v>12.4925</v>
      </c>
      <c r="C6" s="16">
        <v>-51.8</v>
      </c>
      <c r="D6" s="15">
        <v>12.4872</v>
      </c>
      <c r="E6" s="4"/>
      <c r="F6" s="16">
        <f t="shared" si="4"/>
        <v>-54.4</v>
      </c>
      <c r="G6" s="7">
        <f t="shared" si="5"/>
        <v>-0.009399999999999409</v>
      </c>
      <c r="H6" s="16">
        <f t="shared" si="6"/>
        <v>-51.8</v>
      </c>
      <c r="I6" s="7">
        <f t="shared" si="7"/>
        <v>-0.008800000000000807</v>
      </c>
      <c r="J6" s="3">
        <f t="shared" si="0"/>
        <v>2.6000000000000014</v>
      </c>
      <c r="L6" s="4"/>
      <c r="M6">
        <f>H5</f>
        <v>-29.2</v>
      </c>
      <c r="N6" s="4">
        <f>I5</f>
        <v>-0.0038000000000000256</v>
      </c>
      <c r="O6" s="4"/>
      <c r="P6" s="2">
        <f>R6</f>
        <v>-29.2</v>
      </c>
      <c r="Q6" s="4"/>
      <c r="R6">
        <f t="shared" si="12"/>
        <v>-29.2</v>
      </c>
      <c r="S6" s="4">
        <f t="shared" si="2"/>
        <v>-0.0038000000000000256</v>
      </c>
      <c r="T6" s="4"/>
      <c r="U6" s="3">
        <f t="shared" si="8"/>
        <v>-29.2</v>
      </c>
      <c r="V6" s="7">
        <f>ROUND(V4+(V7-V4)/(U7-U4)*(U6-U4),4)</f>
        <v>-0.0045</v>
      </c>
      <c r="W6" s="3">
        <f t="shared" si="9"/>
        <v>-29.2</v>
      </c>
      <c r="X6" s="4">
        <f>S6</f>
        <v>-0.0038000000000000256</v>
      </c>
      <c r="Y6" s="4"/>
      <c r="Z6" s="8">
        <f t="shared" si="10"/>
        <v>-0.41</v>
      </c>
      <c r="AA6" s="9">
        <f t="shared" si="11"/>
        <v>-0.0003320212997278713</v>
      </c>
      <c r="AB6" s="4"/>
      <c r="AC6" s="4"/>
      <c r="AD6" s="4">
        <f t="shared" si="3"/>
        <v>-0.0038000000000000256</v>
      </c>
    </row>
    <row r="7" spans="1:30" ht="12">
      <c r="A7" s="16">
        <v>-76.8</v>
      </c>
      <c r="B7" s="15">
        <v>12.4875</v>
      </c>
      <c r="C7" s="16">
        <v>-74.8</v>
      </c>
      <c r="D7" s="15">
        <v>12.4803</v>
      </c>
      <c r="E7" s="4"/>
      <c r="F7" s="16">
        <f t="shared" si="4"/>
        <v>-76.8</v>
      </c>
      <c r="G7" s="7">
        <f t="shared" si="5"/>
        <v>-0.014399999999998414</v>
      </c>
      <c r="H7" s="16">
        <f t="shared" si="6"/>
        <v>-74.8</v>
      </c>
      <c r="I7" s="7">
        <f t="shared" si="7"/>
        <v>-0.015700000000000713</v>
      </c>
      <c r="J7" s="3">
        <f t="shared" si="0"/>
        <v>2</v>
      </c>
      <c r="K7" s="3">
        <f>F5</f>
        <v>-32</v>
      </c>
      <c r="L7" s="4">
        <f>G5</f>
        <v>-0.005199999999998539</v>
      </c>
      <c r="O7" s="4"/>
      <c r="P7" s="3">
        <f t="shared" si="2"/>
        <v>-32</v>
      </c>
      <c r="Q7" s="4">
        <f t="shared" si="2"/>
        <v>-0.005199999999998539</v>
      </c>
      <c r="R7" s="6">
        <f>P7</f>
        <v>-32</v>
      </c>
      <c r="S7" s="4"/>
      <c r="T7" s="4"/>
      <c r="U7" s="3">
        <f t="shared" si="8"/>
        <v>-32</v>
      </c>
      <c r="V7" s="4">
        <f>Q7</f>
        <v>-0.005199999999998539</v>
      </c>
      <c r="W7" s="3">
        <f t="shared" si="9"/>
        <v>-32</v>
      </c>
      <c r="X7" s="7">
        <f>ROUND(X6+(X8-X6)/(W8-W6)*(W7-W6),4)</f>
        <v>-0.0044</v>
      </c>
      <c r="Y7" s="4"/>
      <c r="Z7" s="8">
        <f t="shared" si="10"/>
        <v>-0.45</v>
      </c>
      <c r="AA7" s="9">
        <f t="shared" si="11"/>
        <v>-0.00038402472683301224</v>
      </c>
      <c r="AB7" s="4"/>
      <c r="AC7" s="4"/>
      <c r="AD7" s="4">
        <f t="shared" si="3"/>
        <v>-0.0044</v>
      </c>
    </row>
    <row r="8" spans="1:30" ht="12">
      <c r="A8" s="16">
        <v>-99.3</v>
      </c>
      <c r="B8" s="15">
        <v>12.484</v>
      </c>
      <c r="C8" s="16">
        <v>-100</v>
      </c>
      <c r="D8" s="15">
        <v>12.4728</v>
      </c>
      <c r="E8" s="4"/>
      <c r="F8" s="16">
        <f t="shared" si="4"/>
        <v>-99.3</v>
      </c>
      <c r="G8" s="7">
        <f t="shared" si="5"/>
        <v>-0.01789999999999914</v>
      </c>
      <c r="H8" s="16">
        <f t="shared" si="6"/>
        <v>-100</v>
      </c>
      <c r="I8" s="7">
        <f t="shared" si="7"/>
        <v>-0.023200000000000998</v>
      </c>
      <c r="J8" s="3">
        <f t="shared" si="0"/>
        <v>0.7000000000000028</v>
      </c>
      <c r="L8" s="4"/>
      <c r="M8">
        <f>H6</f>
        <v>-51.8</v>
      </c>
      <c r="N8" s="4">
        <f>I6</f>
        <v>-0.008800000000000807</v>
      </c>
      <c r="O8" s="4"/>
      <c r="P8" s="2">
        <f>R8</f>
        <v>-51.8</v>
      </c>
      <c r="Q8" s="4"/>
      <c r="R8">
        <f t="shared" si="12"/>
        <v>-51.8</v>
      </c>
      <c r="S8" s="4">
        <f t="shared" si="2"/>
        <v>-0.008800000000000807</v>
      </c>
      <c r="T8" s="4"/>
      <c r="U8" s="3">
        <f t="shared" si="8"/>
        <v>-51.8</v>
      </c>
      <c r="V8" s="7">
        <f>ROUND(V7+(V9-V7)/(U9-U7)*(U8-U7),4)</f>
        <v>-0.0089</v>
      </c>
      <c r="W8" s="3">
        <f t="shared" si="9"/>
        <v>-51.8</v>
      </c>
      <c r="X8" s="4">
        <f>S8</f>
        <v>-0.008800000000000807</v>
      </c>
      <c r="Y8" s="4"/>
      <c r="Z8" s="8">
        <f t="shared" si="10"/>
        <v>-0.72</v>
      </c>
      <c r="AA8" s="9">
        <f t="shared" si="11"/>
        <v>-0.0007080585722801443</v>
      </c>
      <c r="AB8" s="4"/>
      <c r="AC8" s="4"/>
      <c r="AD8" s="4">
        <f t="shared" si="3"/>
        <v>-0.008800000000000807</v>
      </c>
    </row>
    <row r="9" spans="1:30" ht="12">
      <c r="A9" s="16">
        <v>-124.2</v>
      </c>
      <c r="B9" s="15">
        <v>12.4782</v>
      </c>
      <c r="C9" s="16">
        <v>-124.3</v>
      </c>
      <c r="D9" s="15">
        <v>12.4682</v>
      </c>
      <c r="E9" s="4"/>
      <c r="F9" s="16">
        <f t="shared" si="4"/>
        <v>-124.2</v>
      </c>
      <c r="G9" s="7">
        <f t="shared" si="5"/>
        <v>-0.023699999999999832</v>
      </c>
      <c r="H9" s="16">
        <f t="shared" si="6"/>
        <v>-124.3</v>
      </c>
      <c r="I9" s="7">
        <f t="shared" si="7"/>
        <v>-0.027800000000000935</v>
      </c>
      <c r="J9" s="3">
        <f t="shared" si="0"/>
        <v>0.09999999999999432</v>
      </c>
      <c r="K9">
        <f aca="true" t="shared" si="13" ref="K9:L13">F6</f>
        <v>-54.4</v>
      </c>
      <c r="L9" s="4">
        <f t="shared" si="13"/>
        <v>-0.009399999999999409</v>
      </c>
      <c r="O9" s="4"/>
      <c r="P9">
        <f t="shared" si="2"/>
        <v>-54.4</v>
      </c>
      <c r="Q9" s="4">
        <f t="shared" si="2"/>
        <v>-0.009399999999999409</v>
      </c>
      <c r="R9" s="6">
        <f>P9</f>
        <v>-54.4</v>
      </c>
      <c r="S9" s="4"/>
      <c r="T9" s="4"/>
      <c r="U9" s="3">
        <f t="shared" si="8"/>
        <v>-54.4</v>
      </c>
      <c r="V9" s="4">
        <f>Q9</f>
        <v>-0.009399999999999409</v>
      </c>
      <c r="W9" s="3">
        <f t="shared" si="9"/>
        <v>-54.4</v>
      </c>
      <c r="X9" s="7">
        <f>ROUND(X8+(X10-X8)/(W10-W8)*(W9-W8),4)</f>
        <v>-0.0096</v>
      </c>
      <c r="Y9" s="4"/>
      <c r="Z9" s="8">
        <f t="shared" si="10"/>
        <v>-0.76</v>
      </c>
      <c r="AA9" s="9">
        <f t="shared" si="11"/>
        <v>-0.000760065776019947</v>
      </c>
      <c r="AB9" s="4"/>
      <c r="AC9" s="4"/>
      <c r="AD9" s="4">
        <f t="shared" si="3"/>
        <v>-0.0096</v>
      </c>
    </row>
    <row r="10" spans="1:30" ht="12">
      <c r="A10" s="16">
        <v>-148.8</v>
      </c>
      <c r="B10" s="15">
        <v>12.4734</v>
      </c>
      <c r="C10" s="16">
        <v>-147.4</v>
      </c>
      <c r="D10" s="15">
        <v>12.4606</v>
      </c>
      <c r="E10" s="4"/>
      <c r="F10" s="16">
        <f t="shared" si="4"/>
        <v>-148.8</v>
      </c>
      <c r="G10" s="7">
        <f t="shared" si="5"/>
        <v>-0.028499999999999304</v>
      </c>
      <c r="H10" s="16">
        <f t="shared" si="6"/>
        <v>-147.4</v>
      </c>
      <c r="I10" s="7">
        <f t="shared" si="7"/>
        <v>-0.035400000000000986</v>
      </c>
      <c r="J10" s="3">
        <f t="shared" si="0"/>
        <v>1.4000000000000057</v>
      </c>
      <c r="K10" s="16">
        <f t="shared" si="13"/>
        <v>-76.8</v>
      </c>
      <c r="L10" s="15">
        <f t="shared" si="13"/>
        <v>-0.014399999999998414</v>
      </c>
      <c r="M10">
        <f aca="true" t="shared" si="14" ref="M10:N12">H7</f>
        <v>-74.8</v>
      </c>
      <c r="N10" s="4">
        <f t="shared" si="14"/>
        <v>-0.015700000000000713</v>
      </c>
      <c r="O10" s="4"/>
      <c r="P10">
        <f t="shared" si="2"/>
        <v>-76.8</v>
      </c>
      <c r="Q10" s="4">
        <f t="shared" si="2"/>
        <v>-0.014399999999998414</v>
      </c>
      <c r="R10">
        <f t="shared" si="12"/>
        <v>-74.8</v>
      </c>
      <c r="S10" s="4">
        <f t="shared" si="2"/>
        <v>-0.015700000000000713</v>
      </c>
      <c r="T10" s="4"/>
      <c r="U10" s="3">
        <f t="shared" si="8"/>
        <v>-76.8</v>
      </c>
      <c r="V10" s="4">
        <f>Q10</f>
        <v>-0.014399999999998414</v>
      </c>
      <c r="W10" s="3">
        <f t="shared" si="9"/>
        <v>-74.8</v>
      </c>
      <c r="X10" s="4">
        <f>S10</f>
        <v>-0.015700000000000713</v>
      </c>
      <c r="Y10" s="4"/>
      <c r="Z10" s="8">
        <f t="shared" si="10"/>
        <v>-1.06</v>
      </c>
      <c r="AA10" s="9">
        <f t="shared" si="11"/>
        <v>-0.0012041134856336315</v>
      </c>
      <c r="AB10" s="4"/>
      <c r="AC10" s="4"/>
      <c r="AD10" s="4">
        <f t="shared" si="3"/>
        <v>-0.015700000000000713</v>
      </c>
    </row>
    <row r="11" spans="5:30" ht="12">
      <c r="E11" s="4"/>
      <c r="J11" s="4"/>
      <c r="K11" s="16">
        <f t="shared" si="13"/>
        <v>-99.3</v>
      </c>
      <c r="L11" s="4">
        <f t="shared" si="13"/>
        <v>-0.01789999999999914</v>
      </c>
      <c r="M11">
        <f t="shared" si="14"/>
        <v>-100</v>
      </c>
      <c r="N11" s="4">
        <f t="shared" si="14"/>
        <v>-0.023200000000000998</v>
      </c>
      <c r="O11" s="4"/>
      <c r="P11">
        <f t="shared" si="2"/>
        <v>-99.3</v>
      </c>
      <c r="Q11" s="4">
        <f t="shared" si="2"/>
        <v>-0.01789999999999914</v>
      </c>
      <c r="R11" s="3">
        <f t="shared" si="12"/>
        <v>-100</v>
      </c>
      <c r="S11" s="4">
        <f t="shared" si="2"/>
        <v>-0.023200000000000998</v>
      </c>
      <c r="T11" s="4"/>
      <c r="U11" s="3">
        <f t="shared" si="8"/>
        <v>-99.3</v>
      </c>
      <c r="V11" s="4">
        <f>Q11</f>
        <v>-0.01789999999999914</v>
      </c>
      <c r="W11" s="3">
        <f t="shared" si="9"/>
        <v>-100</v>
      </c>
      <c r="X11" s="4">
        <f>S11</f>
        <v>-0.023200000000000998</v>
      </c>
      <c r="Y11" s="4"/>
      <c r="Z11" s="8">
        <f t="shared" si="10"/>
        <v>-1.39</v>
      </c>
      <c r="AA11" s="9">
        <f t="shared" si="11"/>
        <v>-0.001644188239597574</v>
      </c>
      <c r="AB11" s="4"/>
      <c r="AC11" s="4"/>
      <c r="AD11" s="4">
        <f t="shared" si="3"/>
        <v>-0.023200000000000998</v>
      </c>
    </row>
    <row r="12" spans="5:30" ht="12">
      <c r="E12" s="4"/>
      <c r="J12" s="4"/>
      <c r="K12" s="13">
        <f t="shared" si="13"/>
        <v>-124.2</v>
      </c>
      <c r="L12" s="4">
        <f t="shared" si="13"/>
        <v>-0.023699999999999832</v>
      </c>
      <c r="M12">
        <f t="shared" si="14"/>
        <v>-124.3</v>
      </c>
      <c r="N12" s="4">
        <f t="shared" si="14"/>
        <v>-0.027800000000000935</v>
      </c>
      <c r="O12" s="4"/>
      <c r="P12">
        <f t="shared" si="2"/>
        <v>-124.2</v>
      </c>
      <c r="Q12" s="4">
        <f t="shared" si="2"/>
        <v>-0.023699999999999832</v>
      </c>
      <c r="R12">
        <f t="shared" si="12"/>
        <v>-124.3</v>
      </c>
      <c r="S12" s="4">
        <f t="shared" si="2"/>
        <v>-0.027800000000000935</v>
      </c>
      <c r="T12" s="4"/>
      <c r="U12" s="3">
        <f t="shared" si="8"/>
        <v>-124.2</v>
      </c>
      <c r="V12" s="4">
        <f>Q12</f>
        <v>-0.023699999999999832</v>
      </c>
      <c r="W12" s="3">
        <f t="shared" si="9"/>
        <v>-124.3</v>
      </c>
      <c r="X12" s="4">
        <f>S12</f>
        <v>-0.027800000000000935</v>
      </c>
      <c r="Y12" s="4"/>
      <c r="Z12" s="8">
        <f t="shared" si="10"/>
        <v>-1.74</v>
      </c>
      <c r="AA12" s="9">
        <f t="shared" si="11"/>
        <v>-0.0020602118798045436</v>
      </c>
      <c r="AB12" s="4"/>
      <c r="AC12" s="4"/>
      <c r="AD12" s="4">
        <f t="shared" si="3"/>
        <v>-0.027800000000000935</v>
      </c>
    </row>
    <row r="13" spans="5:30" ht="12">
      <c r="E13" s="4"/>
      <c r="J13" s="4"/>
      <c r="K13" s="13">
        <f t="shared" si="13"/>
        <v>-148.8</v>
      </c>
      <c r="L13" s="4">
        <f t="shared" si="13"/>
        <v>-0.028499999999999304</v>
      </c>
      <c r="M13">
        <f>H10</f>
        <v>-147.4</v>
      </c>
      <c r="N13" s="4">
        <f>I10</f>
        <v>-0.035400000000000986</v>
      </c>
      <c r="O13" s="4"/>
      <c r="P13">
        <f t="shared" si="2"/>
        <v>-148.8</v>
      </c>
      <c r="Q13" s="4">
        <f t="shared" si="2"/>
        <v>-0.028499999999999304</v>
      </c>
      <c r="R13">
        <f t="shared" si="12"/>
        <v>-147.4</v>
      </c>
      <c r="S13" s="4">
        <f t="shared" si="2"/>
        <v>-0.035400000000000986</v>
      </c>
      <c r="T13" s="4"/>
      <c r="U13" s="3">
        <f>P13</f>
        <v>-148.8</v>
      </c>
      <c r="V13" s="4">
        <f>Q13</f>
        <v>-0.028499999999999304</v>
      </c>
      <c r="W13" s="3">
        <f t="shared" si="9"/>
        <v>-147.4</v>
      </c>
      <c r="X13" s="4">
        <f>S13</f>
        <v>-0.035400000000000986</v>
      </c>
      <c r="Y13" s="4"/>
      <c r="Z13" s="8">
        <f t="shared" si="10"/>
        <v>-2.07</v>
      </c>
      <c r="AA13" s="9">
        <f t="shared" si="11"/>
        <v>-0.002556280011379383</v>
      </c>
      <c r="AB13" s="4"/>
      <c r="AC13" s="4"/>
      <c r="AD13" s="4">
        <f aca="true" t="shared" si="15" ref="AD13:AD26">X16-AH13</f>
        <v>0</v>
      </c>
    </row>
    <row r="14" spans="5:30" ht="12">
      <c r="E14" s="4"/>
      <c r="J14" s="4"/>
      <c r="K14" s="13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B14" s="4"/>
      <c r="AC14" s="4"/>
      <c r="AD14" s="4">
        <f t="shared" si="15"/>
        <v>0</v>
      </c>
    </row>
    <row r="15" spans="5:30" ht="12">
      <c r="E15" s="4"/>
      <c r="J15" s="4"/>
      <c r="K15" s="13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AB15" s="4"/>
      <c r="AC15" s="4"/>
      <c r="AD15" s="4">
        <f t="shared" si="15"/>
        <v>0</v>
      </c>
    </row>
    <row r="16" spans="5:30" ht="12">
      <c r="E16" s="4"/>
      <c r="J16" s="4"/>
      <c r="K16" s="13"/>
      <c r="O16" s="4"/>
      <c r="P16" s="4"/>
      <c r="Q16" s="4"/>
      <c r="R16" s="4"/>
      <c r="S16" s="4"/>
      <c r="U16" s="4"/>
      <c r="V16" s="4"/>
      <c r="W16" s="4"/>
      <c r="X16" s="4"/>
      <c r="AD16" s="4">
        <f t="shared" si="15"/>
        <v>0</v>
      </c>
    </row>
    <row r="17" spans="5:30" ht="12">
      <c r="E17" s="4"/>
      <c r="J17" s="4"/>
      <c r="K17" s="13"/>
      <c r="O17" s="4"/>
      <c r="P17" s="4"/>
      <c r="Q17" s="4"/>
      <c r="R17" s="4"/>
      <c r="S17" s="4"/>
      <c r="U17" s="4"/>
      <c r="V17" s="4"/>
      <c r="W17" s="4"/>
      <c r="X17" s="4"/>
      <c r="AD17" s="4">
        <f t="shared" si="15"/>
        <v>0</v>
      </c>
    </row>
    <row r="18" spans="5:30" ht="12">
      <c r="E18" s="4"/>
      <c r="J18" s="4"/>
      <c r="O18" s="4"/>
      <c r="P18" s="4"/>
      <c r="Q18" s="4"/>
      <c r="R18" s="4"/>
      <c r="S18" s="4"/>
      <c r="U18" s="4"/>
      <c r="V18" s="4"/>
      <c r="W18" s="4"/>
      <c r="X18" s="4"/>
      <c r="AD18" s="4">
        <f t="shared" si="15"/>
        <v>0</v>
      </c>
    </row>
    <row r="19" spans="5:30" ht="12">
      <c r="E19" s="4"/>
      <c r="J19" s="4"/>
      <c r="K19" s="13"/>
      <c r="O19" s="4"/>
      <c r="P19" s="4"/>
      <c r="Q19" s="4"/>
      <c r="R19" s="4"/>
      <c r="S19" s="4"/>
      <c r="U19" s="4"/>
      <c r="V19" s="4"/>
      <c r="W19" s="4"/>
      <c r="X19" s="4"/>
      <c r="AD19" s="4">
        <f t="shared" si="15"/>
        <v>0</v>
      </c>
    </row>
    <row r="20" spans="5:30" ht="12">
      <c r="E20" s="4"/>
      <c r="J20" s="4"/>
      <c r="K20" s="13"/>
      <c r="O20" s="4"/>
      <c r="P20" s="4"/>
      <c r="Q20" s="4"/>
      <c r="R20" s="4"/>
      <c r="S20" s="4"/>
      <c r="U20" s="4"/>
      <c r="V20" s="4"/>
      <c r="W20" s="4"/>
      <c r="X20" s="4"/>
      <c r="AD20" s="4">
        <f t="shared" si="15"/>
        <v>0</v>
      </c>
    </row>
    <row r="21" spans="11:30" ht="12">
      <c r="K21" s="13"/>
      <c r="O21" s="4"/>
      <c r="P21" s="4"/>
      <c r="Q21" s="4"/>
      <c r="R21" s="4"/>
      <c r="S21" s="4"/>
      <c r="U21" s="4"/>
      <c r="V21" s="4"/>
      <c r="W21" s="4"/>
      <c r="X21" s="4"/>
      <c r="AD21" s="4">
        <f t="shared" si="15"/>
        <v>0</v>
      </c>
    </row>
    <row r="22" spans="11:30" ht="12">
      <c r="K22" s="13"/>
      <c r="O22" s="4"/>
      <c r="P22" s="4"/>
      <c r="Q22" s="4"/>
      <c r="R22" s="4"/>
      <c r="S22" s="4"/>
      <c r="U22" s="4"/>
      <c r="V22" s="4"/>
      <c r="W22" s="4"/>
      <c r="X22" s="4"/>
      <c r="AD22" s="4">
        <f t="shared" si="15"/>
        <v>0</v>
      </c>
    </row>
    <row r="23" spans="11:30" ht="12">
      <c r="K23" s="13"/>
      <c r="O23" s="4"/>
      <c r="P23" s="4"/>
      <c r="Q23" s="4"/>
      <c r="R23" s="4"/>
      <c r="S23" s="4"/>
      <c r="U23" s="4"/>
      <c r="V23" s="4"/>
      <c r="W23" s="4"/>
      <c r="X23" s="4"/>
      <c r="AD23" s="4">
        <f t="shared" si="15"/>
        <v>0</v>
      </c>
    </row>
    <row r="24" spans="11:30" ht="12">
      <c r="K24" s="13"/>
      <c r="O24" s="4"/>
      <c r="P24" s="4"/>
      <c r="Q24" s="4"/>
      <c r="R24" s="4"/>
      <c r="S24" s="4"/>
      <c r="U24" s="4"/>
      <c r="V24" s="4"/>
      <c r="W24" s="4"/>
      <c r="X24" s="4"/>
      <c r="AD24" s="4">
        <f t="shared" si="15"/>
        <v>0</v>
      </c>
    </row>
    <row r="25" spans="11:30" ht="12">
      <c r="K25" s="13"/>
      <c r="O25" s="4"/>
      <c r="P25" s="4"/>
      <c r="Q25" s="4"/>
      <c r="R25" s="4"/>
      <c r="S25" s="4"/>
      <c r="U25" s="4"/>
      <c r="V25" s="4"/>
      <c r="W25" s="4"/>
      <c r="X25" s="4"/>
      <c r="AD25" s="4">
        <f t="shared" si="15"/>
        <v>0</v>
      </c>
    </row>
    <row r="26" spans="11:30" ht="12">
      <c r="K26" s="13"/>
      <c r="O26" s="4"/>
      <c r="P26" s="4"/>
      <c r="Q26" s="4"/>
      <c r="R26" s="4"/>
      <c r="S26" s="4"/>
      <c r="U26" s="4"/>
      <c r="V26" s="4"/>
      <c r="W26" s="4"/>
      <c r="X26" s="4"/>
      <c r="AD26" s="4">
        <f t="shared" si="15"/>
        <v>0</v>
      </c>
    </row>
    <row r="27" spans="11:24" ht="12">
      <c r="K27" s="13"/>
      <c r="O27" s="4"/>
      <c r="P27" s="4"/>
      <c r="Q27" s="4"/>
      <c r="R27" s="4"/>
      <c r="S27" s="4"/>
      <c r="U27" s="4"/>
      <c r="V27" s="4"/>
      <c r="W27" s="4"/>
      <c r="X27" s="4"/>
    </row>
    <row r="28" spans="11:24" ht="12">
      <c r="K28" s="13"/>
      <c r="O28" s="4"/>
      <c r="P28" s="4"/>
      <c r="Q28" s="4"/>
      <c r="R28" s="4"/>
      <c r="S28" s="4"/>
      <c r="U28" s="4"/>
      <c r="V28" s="4"/>
      <c r="W28" s="4"/>
      <c r="X28" s="4"/>
    </row>
    <row r="29" spans="11:24" ht="12">
      <c r="K29" s="13"/>
      <c r="O29" s="4"/>
      <c r="P29" s="4"/>
      <c r="Q29" s="4"/>
      <c r="R29" s="4"/>
      <c r="S29" s="4"/>
      <c r="U29" s="4"/>
      <c r="V29" s="4"/>
      <c r="W29" s="4"/>
      <c r="X29" s="4"/>
    </row>
    <row r="30" spans="11:24" ht="12">
      <c r="K30" s="13"/>
      <c r="O30" s="4"/>
      <c r="P30" s="4"/>
      <c r="Q30" s="4"/>
      <c r="R30" s="4"/>
      <c r="S30" s="4"/>
      <c r="U30" s="4"/>
      <c r="V30" s="4"/>
      <c r="W30" s="4"/>
      <c r="X30" s="4"/>
    </row>
    <row r="31" spans="11:24" ht="12">
      <c r="K31" s="13"/>
      <c r="O31" s="4"/>
      <c r="P31" s="4"/>
      <c r="Q31" s="4"/>
      <c r="R31" s="4"/>
      <c r="S31" s="4"/>
      <c r="U31" s="4"/>
      <c r="V31" s="4"/>
      <c r="W31" s="4"/>
      <c r="X31" s="4"/>
    </row>
    <row r="32" spans="11:24" ht="12">
      <c r="K32" s="13"/>
      <c r="O32" s="4"/>
      <c r="P32" s="4"/>
      <c r="Q32" s="4"/>
      <c r="R32" s="4"/>
      <c r="S32" s="4"/>
      <c r="U32" s="4"/>
      <c r="V32" s="4"/>
      <c r="W32" s="4"/>
      <c r="X32" s="4"/>
    </row>
    <row r="33" spans="11:24" ht="12">
      <c r="K33" s="13"/>
      <c r="P33" s="4"/>
      <c r="Q33" s="4"/>
      <c r="R33" s="4"/>
      <c r="S33" s="4"/>
      <c r="U33" s="4"/>
      <c r="V33" s="4"/>
      <c r="W33" s="4"/>
      <c r="X33" s="4"/>
    </row>
    <row r="34" spans="11:24" ht="12">
      <c r="K34" s="13"/>
      <c r="P34" s="4"/>
      <c r="Q34" s="4"/>
      <c r="U34" s="4"/>
      <c r="V34" s="4"/>
      <c r="W34" s="4"/>
      <c r="X34" s="4"/>
    </row>
    <row r="35" spans="11:24" ht="12">
      <c r="K35" s="13"/>
      <c r="U35" s="4"/>
      <c r="V35" s="4"/>
      <c r="W35" s="4"/>
      <c r="X35" s="4"/>
    </row>
    <row r="36" spans="11:24" ht="12">
      <c r="K36" s="13"/>
      <c r="U36" s="4"/>
      <c r="V36" s="4"/>
      <c r="W36" s="4"/>
      <c r="X36" s="4"/>
    </row>
    <row r="37" spans="11:24" ht="12">
      <c r="K37" s="13"/>
      <c r="U37" s="4"/>
      <c r="V37" s="4"/>
      <c r="W37" s="4"/>
      <c r="X37" s="4"/>
    </row>
    <row r="38" spans="11:24" ht="12">
      <c r="K38" s="13"/>
      <c r="U38" s="4"/>
      <c r="V38" s="4"/>
      <c r="W38" s="4"/>
      <c r="X38" s="4"/>
    </row>
    <row r="39" spans="5:24" ht="12">
      <c r="E39" s="11"/>
      <c r="K39" s="13"/>
      <c r="U39" s="4"/>
      <c r="V39" s="4"/>
      <c r="W39" s="4"/>
      <c r="X39" s="4"/>
    </row>
    <row r="40" spans="11:24" ht="12">
      <c r="K40" s="13"/>
      <c r="U40" s="4"/>
      <c r="V40" s="4"/>
      <c r="W40" s="4"/>
      <c r="X40" s="4"/>
    </row>
    <row r="41" spans="11:24" ht="12">
      <c r="K41" s="13"/>
      <c r="U41" s="4"/>
      <c r="V41" s="4"/>
      <c r="W41" s="4"/>
      <c r="X41" s="4"/>
    </row>
    <row r="42" spans="11:24" ht="12">
      <c r="K42" s="13"/>
      <c r="U42" s="4"/>
      <c r="V42" s="4"/>
      <c r="W42" s="4"/>
      <c r="X42" s="4"/>
    </row>
    <row r="43" spans="11:24" ht="12">
      <c r="K43" s="13"/>
      <c r="U43" s="4"/>
      <c r="V43" s="4"/>
      <c r="W43" s="4"/>
      <c r="X43" s="4"/>
    </row>
    <row r="44" spans="11:24" ht="12">
      <c r="K44" s="13"/>
      <c r="U44" s="4"/>
      <c r="V44" s="4"/>
      <c r="W44" s="4"/>
      <c r="X44" s="4"/>
    </row>
    <row r="45" spans="11:24" ht="12">
      <c r="K45" s="13"/>
      <c r="U45" s="4"/>
      <c r="V45" s="4"/>
      <c r="W45" s="4"/>
      <c r="X45" s="4"/>
    </row>
    <row r="46" spans="11:24" ht="12">
      <c r="K46" s="13"/>
      <c r="U46" s="4"/>
      <c r="V46" s="4"/>
      <c r="W46" s="4"/>
      <c r="X46" s="4"/>
    </row>
    <row r="47" spans="11:24" ht="12">
      <c r="K47" s="13"/>
      <c r="U47" s="4"/>
      <c r="V47" s="4"/>
      <c r="W47" s="4"/>
      <c r="X47" s="4"/>
    </row>
    <row r="48" spans="11:24" ht="12">
      <c r="K48" s="13"/>
      <c r="U48" s="4"/>
      <c r="V48" s="4"/>
      <c r="W48" s="4"/>
      <c r="X48" s="4"/>
    </row>
    <row r="49" spans="11:24" ht="12">
      <c r="K49" s="13"/>
      <c r="U49" s="4"/>
      <c r="V49" s="4"/>
      <c r="W49" s="4"/>
      <c r="X49" s="4"/>
    </row>
    <row r="50" spans="11:24" ht="12">
      <c r="K50" s="13"/>
      <c r="U50" s="4"/>
      <c r="V50" s="4"/>
      <c r="W50" s="4"/>
      <c r="X50" s="4"/>
    </row>
    <row r="51" spans="11:24" ht="12">
      <c r="K51" s="13"/>
      <c r="U51" s="4"/>
      <c r="V51" s="4"/>
      <c r="W51" s="4"/>
      <c r="X51" s="4"/>
    </row>
    <row r="52" spans="11:24" ht="12">
      <c r="K52" s="13"/>
      <c r="U52" s="4"/>
      <c r="V52" s="4"/>
      <c r="W52" s="4"/>
      <c r="X52" s="4"/>
    </row>
    <row r="53" spans="11:24" ht="12">
      <c r="K53" s="13"/>
      <c r="U53" s="4"/>
      <c r="V53" s="4"/>
      <c r="W53" s="4"/>
      <c r="X53" s="4"/>
    </row>
    <row r="54" spans="21:24" ht="12">
      <c r="U54" s="4"/>
      <c r="V54" s="4"/>
      <c r="W54" s="4"/>
      <c r="X54" s="4"/>
    </row>
    <row r="55" spans="21:24" ht="12">
      <c r="U55" s="4"/>
      <c r="V55" s="4"/>
      <c r="W55" s="4"/>
      <c r="X55" s="4"/>
    </row>
    <row r="56" spans="21:24" ht="12">
      <c r="U56" s="4"/>
      <c r="V56" s="4"/>
      <c r="W56" s="4"/>
      <c r="X56" s="4"/>
    </row>
    <row r="57" spans="21:24" ht="12">
      <c r="U57" s="4"/>
      <c r="V57" s="4"/>
      <c r="W57" s="4"/>
      <c r="X57" s="4"/>
    </row>
    <row r="58" spans="21:24" ht="12">
      <c r="U58" s="4"/>
      <c r="V58" s="4"/>
      <c r="W58" s="4"/>
      <c r="X58" s="4"/>
    </row>
    <row r="59" spans="21:24" ht="12">
      <c r="U59" s="4"/>
      <c r="V59" s="4"/>
      <c r="W59" s="4"/>
      <c r="X59" s="4"/>
    </row>
    <row r="60" spans="21:24" ht="12">
      <c r="U60" s="4"/>
      <c r="V60" s="4"/>
      <c r="W60" s="4"/>
      <c r="X60" s="4"/>
    </row>
    <row r="61" spans="21:24" ht="12">
      <c r="U61" s="4"/>
      <c r="V61" s="4"/>
      <c r="W61" s="4"/>
      <c r="X61" s="4"/>
    </row>
    <row r="62" spans="21:24" ht="12">
      <c r="U62" s="4"/>
      <c r="V62" s="4"/>
      <c r="W62" s="4"/>
      <c r="X62" s="4"/>
    </row>
    <row r="63" spans="21:24" ht="12">
      <c r="U63" s="4"/>
      <c r="V63" s="4"/>
      <c r="W63" s="4"/>
      <c r="X63" s="4"/>
    </row>
    <row r="64" spans="21:24" ht="12">
      <c r="U64" s="4"/>
      <c r="V64" s="4"/>
      <c r="W64" s="4"/>
      <c r="X64" s="4"/>
    </row>
    <row r="65" spans="21:24" ht="12">
      <c r="U65" s="4"/>
      <c r="V65" s="4"/>
      <c r="W65" s="4"/>
      <c r="X65" s="4"/>
    </row>
  </sheetData>
  <mergeCells count="3">
    <mergeCell ref="Z1:AA1"/>
    <mergeCell ref="A1:B1"/>
    <mergeCell ref="C1:D1"/>
  </mergeCells>
  <conditionalFormatting sqref="J3:J10 E3:E4">
    <cfRule type="cellIs" priority="1" dxfId="0" operator="greaterThan" stopIfTrue="1">
      <formula>2</formula>
    </cfRule>
  </conditionalFormatting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6" sqref="C6"/>
    </sheetView>
  </sheetViews>
  <sheetFormatPr defaultColWidth="11.421875" defaultRowHeight="12.75"/>
  <cols>
    <col min="1" max="1" width="18.421875" style="0" customWidth="1"/>
    <col min="2" max="2" width="13.00390625" style="0" customWidth="1"/>
    <col min="3" max="3" width="5.421875" style="0" customWidth="1"/>
    <col min="4" max="4" width="36.140625" style="0" customWidth="1"/>
  </cols>
  <sheetData>
    <row r="1" spans="1:3" ht="12">
      <c r="A1" s="10" t="s">
        <v>6</v>
      </c>
      <c r="B1" s="10" t="s">
        <v>12</v>
      </c>
      <c r="C1">
        <v>740</v>
      </c>
    </row>
    <row r="2" spans="1:3" ht="12">
      <c r="A2" s="10" t="s">
        <v>7</v>
      </c>
      <c r="B2" s="10" t="s">
        <v>13</v>
      </c>
      <c r="C2" s="11">
        <v>769</v>
      </c>
    </row>
    <row r="3" spans="1:3" ht="12">
      <c r="A3" s="10" t="s">
        <v>8</v>
      </c>
      <c r="B3" s="10" t="s">
        <v>14</v>
      </c>
      <c r="C3">
        <v>749</v>
      </c>
    </row>
    <row r="4" spans="1:3" ht="12">
      <c r="A4" s="10" t="s">
        <v>9</v>
      </c>
      <c r="B4" s="10" t="s">
        <v>15</v>
      </c>
      <c r="C4" s="13">
        <v>757</v>
      </c>
    </row>
    <row r="5" spans="2:3" ht="12">
      <c r="B5" s="10" t="s">
        <v>16</v>
      </c>
      <c r="C5" s="11">
        <f>AVERAGE(C1:C4)</f>
        <v>753.75</v>
      </c>
    </row>
    <row r="6" spans="2:4" ht="12">
      <c r="B6" s="12" t="s">
        <v>17</v>
      </c>
      <c r="C6" s="2">
        <f>ROUND(C5/1000,2)</f>
        <v>0.75</v>
      </c>
      <c r="D6" s="13" t="s">
        <v>18</v>
      </c>
    </row>
    <row r="8" spans="1:4" ht="27" customHeight="1">
      <c r="A8" s="14" t="s">
        <v>10</v>
      </c>
      <c r="B8" s="19" t="s">
        <v>11</v>
      </c>
      <c r="C8" s="20"/>
      <c r="D8" s="20"/>
    </row>
  </sheetData>
  <mergeCells count="1"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fulvia-taddei</dc:creator>
  <cp:keywords/>
  <dc:description/>
  <cp:lastModifiedBy>Massimiliano Baleani</cp:lastModifiedBy>
  <dcterms:created xsi:type="dcterms:W3CDTF">2019-08-05T14:10:07Z</dcterms:created>
  <dcterms:modified xsi:type="dcterms:W3CDTF">2019-08-14T10:09:11Z</dcterms:modified>
  <cp:category/>
  <cp:version/>
  <cp:contentType/>
  <cp:contentStatus/>
</cp:coreProperties>
</file>