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204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38" i="2" l="1"/>
  <c r="M38" i="2"/>
  <c r="N38" i="2"/>
  <c r="K38" i="2"/>
  <c r="N39" i="2" l="1"/>
  <c r="L39" i="2"/>
  <c r="M39" i="2"/>
  <c r="K39" i="2"/>
  <c r="D34" i="2"/>
  <c r="E34" i="2"/>
  <c r="C34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A12" i="2"/>
  <c r="A9" i="2"/>
  <c r="A10" i="2"/>
  <c r="A11" i="2"/>
  <c r="A8" i="2"/>
  <c r="C24" i="1"/>
  <c r="C23" i="1"/>
  <c r="F17" i="1"/>
  <c r="F16" i="1"/>
  <c r="E17" i="1"/>
  <c r="G17" i="1" s="1"/>
  <c r="E16" i="1"/>
  <c r="G16" i="1" l="1"/>
  <c r="G18" i="1" s="1"/>
  <c r="K21" i="1"/>
  <c r="S18" i="1"/>
  <c r="M18" i="1"/>
  <c r="S17" i="1"/>
  <c r="S16" i="1"/>
  <c r="M17" i="1"/>
  <c r="M16" i="1"/>
  <c r="R17" i="1"/>
  <c r="R16" i="1"/>
  <c r="L17" i="1"/>
  <c r="L16" i="1"/>
  <c r="Q17" i="1"/>
  <c r="Q16" i="1"/>
  <c r="K17" i="1"/>
  <c r="K16" i="1"/>
  <c r="C12" i="1"/>
  <c r="C11" i="1"/>
  <c r="E5" i="1"/>
  <c r="F5" i="1" s="1"/>
  <c r="G5" i="1" s="1"/>
  <c r="E4" i="1"/>
  <c r="F4" i="1" s="1"/>
  <c r="G4" i="1" s="1"/>
  <c r="G6" i="1" l="1"/>
  <c r="Q5" i="1" l="1"/>
  <c r="R5" i="1" s="1"/>
  <c r="S5" i="1" s="1"/>
  <c r="Q4" i="1"/>
  <c r="R4" i="1" s="1"/>
  <c r="S4" i="1" s="1"/>
  <c r="K5" i="1"/>
  <c r="L5" i="1" s="1"/>
  <c r="M5" i="1" s="1"/>
  <c r="K4" i="1"/>
  <c r="L4" i="1" s="1"/>
  <c r="M4" i="1" s="1"/>
  <c r="M6" i="1" l="1"/>
  <c r="S6" i="1"/>
</calcChain>
</file>

<file path=xl/sharedStrings.xml><?xml version="1.0" encoding="utf-8"?>
<sst xmlns="http://schemas.openxmlformats.org/spreadsheetml/2006/main" count="75" uniqueCount="26">
  <si>
    <t>Expt 2</t>
  </si>
  <si>
    <t>Par</t>
  </si>
  <si>
    <t>KO</t>
  </si>
  <si>
    <t>CAR8</t>
  </si>
  <si>
    <t>Pon</t>
  </si>
  <si>
    <t>Expt 3</t>
  </si>
  <si>
    <t>CAR8/Pon</t>
  </si>
  <si>
    <t>Percentage</t>
  </si>
  <si>
    <t>*100</t>
  </si>
  <si>
    <t>Expt 1</t>
  </si>
  <si>
    <t>Percent Reduction</t>
  </si>
  <si>
    <t>Standard Deviation</t>
  </si>
  <si>
    <t>Percent Redution</t>
  </si>
  <si>
    <t>Average</t>
  </si>
  <si>
    <t>0 Dox</t>
  </si>
  <si>
    <t>1605/Pon</t>
  </si>
  <si>
    <t>Actin</t>
  </si>
  <si>
    <t>1605/Actin</t>
  </si>
  <si>
    <t>50 Dox</t>
  </si>
  <si>
    <t>200 Dox</t>
  </si>
  <si>
    <t>1000 Dox</t>
  </si>
  <si>
    <t>MDCK-CAREx8</t>
  </si>
  <si>
    <t>JR1-CAREx8-KO</t>
  </si>
  <si>
    <t>MDCK-CAREx8 + Dox</t>
  </si>
  <si>
    <t>JR1-CAREx8-KO + Dox</t>
  </si>
  <si>
    <t>LUM/Mg Protein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</si>
</sst>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B4" zoomScale="115" zoomScaleNormal="115" workbookViewId="0">
      <selection activeCell="H23" sqref="H23"/>
    </sheetView>
  </sheetViews>
  <sheetFormatPr defaultRowHeight="14.4" x14ac:dyDescent="0.3"/>
  <sheetData>
    <row r="1" spans="1:19" x14ac:dyDescent="0.3">
      <c r="B1" t="s">
        <v>14</v>
      </c>
    </row>
    <row r="2" spans="1:19" x14ac:dyDescent="0.3">
      <c r="B2" t="s">
        <v>9</v>
      </c>
      <c r="H2" t="s">
        <v>0</v>
      </c>
      <c r="N2" t="s">
        <v>5</v>
      </c>
    </row>
    <row r="3" spans="1:19" x14ac:dyDescent="0.3">
      <c r="C3" t="s">
        <v>3</v>
      </c>
      <c r="D3" t="s">
        <v>4</v>
      </c>
      <c r="E3" t="s">
        <v>6</v>
      </c>
      <c r="F3" t="s">
        <v>7</v>
      </c>
      <c r="G3" t="s">
        <v>8</v>
      </c>
      <c r="I3" t="s">
        <v>3</v>
      </c>
      <c r="J3" t="s">
        <v>4</v>
      </c>
      <c r="K3" t="s">
        <v>6</v>
      </c>
      <c r="L3" t="s">
        <v>7</v>
      </c>
      <c r="M3" t="s">
        <v>8</v>
      </c>
      <c r="O3" t="s">
        <v>3</v>
      </c>
      <c r="P3" t="s">
        <v>4</v>
      </c>
      <c r="Q3" t="s">
        <v>6</v>
      </c>
      <c r="R3" t="s">
        <v>7</v>
      </c>
      <c r="S3" t="s">
        <v>8</v>
      </c>
    </row>
    <row r="4" spans="1:19" x14ac:dyDescent="0.3">
      <c r="A4" t="s">
        <v>1</v>
      </c>
      <c r="B4" t="s">
        <v>1</v>
      </c>
      <c r="C4">
        <v>3360.0330085999999</v>
      </c>
      <c r="D4">
        <v>26750.747257999999</v>
      </c>
      <c r="E4">
        <f>C4/D4</f>
        <v>0.12560520183581633</v>
      </c>
      <c r="F4">
        <f>E4/0.125605</f>
        <v>1.0000016069090907</v>
      </c>
      <c r="G4">
        <f>F4*100</f>
        <v>100.00016069090907</v>
      </c>
      <c r="H4" t="s">
        <v>1</v>
      </c>
      <c r="I4">
        <v>6118.2756492999997</v>
      </c>
      <c r="J4">
        <v>5234.3259017999999</v>
      </c>
      <c r="K4">
        <f>I4/J4</f>
        <v>1.1688755656570837</v>
      </c>
      <c r="L4">
        <f>K4/1.168876</f>
        <v>0.99999962840975753</v>
      </c>
      <c r="M4">
        <f>L4*100</f>
        <v>99.999962840975755</v>
      </c>
      <c r="N4" t="s">
        <v>1</v>
      </c>
      <c r="O4">
        <v>9337.5807358000002</v>
      </c>
      <c r="P4">
        <v>5311.9830000000002</v>
      </c>
      <c r="Q4">
        <f>O4/P4</f>
        <v>1.7578333243536359</v>
      </c>
      <c r="R4">
        <f>Q4/1.757833</f>
        <v>1.0000001845190276</v>
      </c>
      <c r="S4">
        <f>R4*100</f>
        <v>100.00001845190276</v>
      </c>
    </row>
    <row r="5" spans="1:19" x14ac:dyDescent="0.3">
      <c r="A5" t="s">
        <v>2</v>
      </c>
      <c r="B5" t="s">
        <v>2</v>
      </c>
      <c r="C5">
        <v>376.84924239999998</v>
      </c>
      <c r="D5">
        <v>22504.931024199999</v>
      </c>
      <c r="E5">
        <f>C5/D5</f>
        <v>1.6745185399358323E-2</v>
      </c>
      <c r="F5">
        <f>E5/0.125605</f>
        <v>0.13331623262894252</v>
      </c>
      <c r="G5">
        <f>F5*100</f>
        <v>13.331623262894251</v>
      </c>
      <c r="H5" t="s">
        <v>2</v>
      </c>
      <c r="I5">
        <v>3421.4680374</v>
      </c>
      <c r="J5">
        <v>5333.6690476000003</v>
      </c>
      <c r="K5">
        <f>I5/J5</f>
        <v>0.64148487783274877</v>
      </c>
      <c r="L5">
        <f>K5/1.168876</f>
        <v>0.54880490131780335</v>
      </c>
      <c r="M5">
        <f>L5*100</f>
        <v>54.880490131780334</v>
      </c>
      <c r="N5" t="s">
        <v>2</v>
      </c>
      <c r="O5">
        <v>2876.3969695999999</v>
      </c>
      <c r="P5">
        <v>5248.3259017999999</v>
      </c>
      <c r="Q5">
        <f>O5/P5</f>
        <v>0.54805990013186723</v>
      </c>
      <c r="R5">
        <f>Q5/1.757833</f>
        <v>0.31178155156483423</v>
      </c>
      <c r="S5">
        <f>R5*100</f>
        <v>31.178155156483424</v>
      </c>
    </row>
    <row r="6" spans="1:19" x14ac:dyDescent="0.3">
      <c r="F6" t="s">
        <v>10</v>
      </c>
      <c r="G6">
        <f>G4-G5</f>
        <v>86.668537428014815</v>
      </c>
      <c r="L6" t="s">
        <v>10</v>
      </c>
      <c r="M6">
        <f>M4-M5</f>
        <v>45.119472709195421</v>
      </c>
      <c r="R6" t="s">
        <v>10</v>
      </c>
      <c r="S6">
        <f>S4-S5</f>
        <v>68.821863295419334</v>
      </c>
    </row>
    <row r="7" spans="1:19" x14ac:dyDescent="0.3">
      <c r="C7" t="s">
        <v>12</v>
      </c>
    </row>
    <row r="8" spans="1:19" x14ac:dyDescent="0.3">
      <c r="B8" t="s">
        <v>9</v>
      </c>
      <c r="C8">
        <v>86.668537428014815</v>
      </c>
    </row>
    <row r="9" spans="1:19" x14ac:dyDescent="0.3">
      <c r="B9" t="s">
        <v>0</v>
      </c>
      <c r="C9">
        <v>45.119472709195421</v>
      </c>
    </row>
    <row r="10" spans="1:19" x14ac:dyDescent="0.3">
      <c r="B10" t="s">
        <v>5</v>
      </c>
      <c r="C10">
        <v>68.821863295419334</v>
      </c>
    </row>
    <row r="11" spans="1:19" x14ac:dyDescent="0.3">
      <c r="B11" t="s">
        <v>13</v>
      </c>
      <c r="C11">
        <f>AVERAGE(C8:C10)</f>
        <v>66.869957810876528</v>
      </c>
    </row>
    <row r="12" spans="1:19" x14ac:dyDescent="0.3">
      <c r="B12" t="s">
        <v>11</v>
      </c>
      <c r="C12">
        <f>STDEVA(C8:C10)</f>
        <v>20.843191838526124</v>
      </c>
    </row>
    <row r="14" spans="1:19" x14ac:dyDescent="0.3">
      <c r="B14">
        <v>1605</v>
      </c>
    </row>
    <row r="15" spans="1:19" x14ac:dyDescent="0.3">
      <c r="B15" t="s">
        <v>9</v>
      </c>
      <c r="C15">
        <v>1605</v>
      </c>
      <c r="D15" t="s">
        <v>16</v>
      </c>
      <c r="E15" t="s">
        <v>17</v>
      </c>
      <c r="F15" t="s">
        <v>7</v>
      </c>
      <c r="G15" t="s">
        <v>8</v>
      </c>
      <c r="H15" t="s">
        <v>0</v>
      </c>
      <c r="I15">
        <v>1605</v>
      </c>
      <c r="J15" t="s">
        <v>4</v>
      </c>
      <c r="K15" t="s">
        <v>15</v>
      </c>
      <c r="L15" t="s">
        <v>7</v>
      </c>
      <c r="M15" t="s">
        <v>8</v>
      </c>
      <c r="N15" t="s">
        <v>5</v>
      </c>
      <c r="O15">
        <v>1605</v>
      </c>
      <c r="P15" t="s">
        <v>4</v>
      </c>
      <c r="Q15" t="s">
        <v>15</v>
      </c>
      <c r="R15" t="s">
        <v>7</v>
      </c>
      <c r="S15" t="s">
        <v>8</v>
      </c>
    </row>
    <row r="16" spans="1:19" x14ac:dyDescent="0.3">
      <c r="B16" t="s">
        <v>1</v>
      </c>
      <c r="C16">
        <v>17917.157900300001</v>
      </c>
      <c r="D16">
        <v>20645.956890099998</v>
      </c>
      <c r="E16">
        <f>C16/D16</f>
        <v>0.86782889239159011</v>
      </c>
      <c r="F16">
        <f>E16/0.86783</f>
        <v>0.99999872370347898</v>
      </c>
      <c r="G16">
        <f>F16*100</f>
        <v>99.999872370347902</v>
      </c>
      <c r="H16" t="s">
        <v>1</v>
      </c>
      <c r="I16">
        <v>46219.132034399998</v>
      </c>
      <c r="J16">
        <v>6493.6898627999999</v>
      </c>
      <c r="K16">
        <f>I16/J16</f>
        <v>7.1175453418514314</v>
      </c>
      <c r="L16">
        <f>K16/7.11755</f>
        <v>0.99999934554045022</v>
      </c>
      <c r="M16">
        <f>L16*100</f>
        <v>99.999934554045026</v>
      </c>
      <c r="N16" t="s">
        <v>1</v>
      </c>
      <c r="O16">
        <v>38475.383297</v>
      </c>
      <c r="P16">
        <v>5147.5685425000001</v>
      </c>
      <c r="Q16">
        <f>O16/P16</f>
        <v>7.4744771204763421</v>
      </c>
      <c r="R16">
        <f>Q16/7.47448</f>
        <v>0.99999961475264398</v>
      </c>
      <c r="S16">
        <f>R16*100</f>
        <v>99.999961475264399</v>
      </c>
    </row>
    <row r="17" spans="2:19" x14ac:dyDescent="0.3">
      <c r="B17" t="s">
        <v>2</v>
      </c>
      <c r="C17">
        <v>16383.3000359</v>
      </c>
      <c r="D17">
        <v>25651.279220600001</v>
      </c>
      <c r="E17">
        <f>C17/D17</f>
        <v>0.63869329459183144</v>
      </c>
      <c r="F17">
        <f>E17/0.86783</f>
        <v>0.73596590875151979</v>
      </c>
      <c r="G17">
        <f>F17*100</f>
        <v>73.596590875151975</v>
      </c>
      <c r="H17" t="s">
        <v>2</v>
      </c>
      <c r="I17">
        <v>22455.755880000001</v>
      </c>
      <c r="J17">
        <v>5001.7401153999999</v>
      </c>
      <c r="K17">
        <f>I17/J17</f>
        <v>4.4895886955142545</v>
      </c>
      <c r="L17">
        <f>K17/7.11755</f>
        <v>0.63077726120845723</v>
      </c>
      <c r="M17">
        <f>L17*100</f>
        <v>63.077726120845725</v>
      </c>
      <c r="N17" t="s">
        <v>2</v>
      </c>
      <c r="O17">
        <v>24625.755880000001</v>
      </c>
      <c r="P17">
        <v>6649.1040763999999</v>
      </c>
      <c r="Q17">
        <f>O17/P17</f>
        <v>3.7036201564967883</v>
      </c>
      <c r="R17">
        <f>Q17/7.47448</f>
        <v>0.49550204917222179</v>
      </c>
      <c r="S17">
        <f>R17*100</f>
        <v>49.550204917222182</v>
      </c>
    </row>
    <row r="18" spans="2:19" x14ac:dyDescent="0.3">
      <c r="G18">
        <f>G16-G17</f>
        <v>26.403281495195927</v>
      </c>
      <c r="M18">
        <f>M16-M17</f>
        <v>36.922208433199302</v>
      </c>
      <c r="S18">
        <f>S16-S17</f>
        <v>50.449756558042218</v>
      </c>
    </row>
    <row r="19" spans="2:19" x14ac:dyDescent="0.3">
      <c r="C19" t="s">
        <v>12</v>
      </c>
    </row>
    <row r="20" spans="2:19" x14ac:dyDescent="0.3">
      <c r="B20" t="s">
        <v>9</v>
      </c>
      <c r="C20">
        <v>26.403281495195927</v>
      </c>
    </row>
    <row r="21" spans="2:19" x14ac:dyDescent="0.3">
      <c r="B21" t="s">
        <v>0</v>
      </c>
      <c r="C21">
        <v>36.922208433199302</v>
      </c>
      <c r="K21">
        <f>STDEVA(M18:S18)</f>
        <v>9.5654210119037675</v>
      </c>
    </row>
    <row r="22" spans="2:19" x14ac:dyDescent="0.3">
      <c r="B22" t="s">
        <v>5</v>
      </c>
      <c r="C22">
        <v>50.449756558042218</v>
      </c>
    </row>
    <row r="23" spans="2:19" x14ac:dyDescent="0.3">
      <c r="B23" t="s">
        <v>13</v>
      </c>
      <c r="C23">
        <f>AVERAGE(C20:C22)</f>
        <v>37.92508216214582</v>
      </c>
    </row>
    <row r="24" spans="2:19" x14ac:dyDescent="0.3">
      <c r="B24" t="s">
        <v>11</v>
      </c>
      <c r="C24">
        <f>STDEVA(C20:C22)</f>
        <v>12.054565837232802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A19" workbookViewId="0">
      <selection activeCell="I29" sqref="I29"/>
    </sheetView>
  </sheetViews>
  <sheetFormatPr defaultRowHeight="14.4" x14ac:dyDescent="0.3"/>
  <sheetData>
    <row r="1" spans="1:24" x14ac:dyDescent="0.3">
      <c r="A1" s="3" t="s">
        <v>14</v>
      </c>
      <c r="B1" s="3"/>
      <c r="C1" s="3"/>
      <c r="D1" s="3"/>
      <c r="E1" s="3"/>
      <c r="F1" s="3"/>
      <c r="G1" s="3" t="s">
        <v>18</v>
      </c>
      <c r="H1" s="3"/>
      <c r="I1" s="3"/>
      <c r="J1" s="3"/>
      <c r="K1" s="3"/>
      <c r="L1" s="3"/>
      <c r="M1" s="3" t="s">
        <v>19</v>
      </c>
      <c r="N1" s="3"/>
      <c r="O1" s="3"/>
      <c r="P1" s="3"/>
      <c r="Q1" s="3"/>
      <c r="R1" s="3"/>
      <c r="S1" s="3" t="s">
        <v>20</v>
      </c>
      <c r="T1" s="3"/>
      <c r="U1" s="3"/>
      <c r="V1" s="3"/>
      <c r="W1" s="3"/>
      <c r="X1" s="3"/>
    </row>
    <row r="2" spans="1:24" x14ac:dyDescent="0.3">
      <c r="A2" s="1">
        <v>464</v>
      </c>
      <c r="B2" s="1">
        <v>443</v>
      </c>
      <c r="C2" s="1">
        <v>434</v>
      </c>
      <c r="D2" s="1">
        <v>433</v>
      </c>
      <c r="E2" s="1">
        <v>442</v>
      </c>
      <c r="F2" s="1">
        <v>476</v>
      </c>
      <c r="G2" s="1">
        <v>520</v>
      </c>
      <c r="H2" s="1">
        <v>432</v>
      </c>
      <c r="I2" s="1">
        <v>423</v>
      </c>
      <c r="J2" s="1">
        <v>455</v>
      </c>
      <c r="K2" s="1">
        <v>500</v>
      </c>
      <c r="L2" s="1">
        <v>514</v>
      </c>
      <c r="M2" s="1">
        <v>467</v>
      </c>
      <c r="N2" s="1">
        <v>480</v>
      </c>
      <c r="O2" s="1">
        <v>454</v>
      </c>
      <c r="P2" s="1">
        <v>476</v>
      </c>
      <c r="Q2" s="1">
        <v>486</v>
      </c>
      <c r="R2" s="1">
        <v>477</v>
      </c>
      <c r="S2" s="1">
        <v>494</v>
      </c>
      <c r="T2" s="1">
        <v>516</v>
      </c>
      <c r="U2" s="1">
        <v>503</v>
      </c>
      <c r="V2" s="1">
        <v>529</v>
      </c>
      <c r="W2" s="1">
        <v>504</v>
      </c>
      <c r="X2" s="1">
        <v>479</v>
      </c>
    </row>
    <row r="3" spans="1:24" x14ac:dyDescent="0.3">
      <c r="A3" s="1">
        <v>1060</v>
      </c>
      <c r="B3" s="1">
        <v>961</v>
      </c>
      <c r="C3" s="1">
        <v>938</v>
      </c>
      <c r="D3" s="1">
        <v>775</v>
      </c>
      <c r="E3" s="1">
        <v>674</v>
      </c>
      <c r="F3" s="1">
        <v>1265</v>
      </c>
      <c r="G3" s="1">
        <v>955</v>
      </c>
      <c r="H3" s="1">
        <v>951</v>
      </c>
      <c r="I3" s="1">
        <v>890</v>
      </c>
      <c r="J3" s="1">
        <v>860</v>
      </c>
      <c r="K3" s="1">
        <v>920</v>
      </c>
      <c r="L3" s="1">
        <v>920</v>
      </c>
      <c r="M3" s="1">
        <v>990</v>
      </c>
      <c r="N3" s="1">
        <v>890</v>
      </c>
      <c r="O3" s="1">
        <v>820</v>
      </c>
      <c r="P3" s="1">
        <v>990</v>
      </c>
      <c r="Q3" s="1">
        <v>1015</v>
      </c>
      <c r="R3" s="1">
        <v>880</v>
      </c>
      <c r="S3" s="1">
        <v>600</v>
      </c>
      <c r="T3" s="1">
        <v>770</v>
      </c>
      <c r="U3" s="1">
        <v>670</v>
      </c>
      <c r="V3" s="1">
        <v>715</v>
      </c>
      <c r="W3" s="1">
        <v>760</v>
      </c>
      <c r="X3" s="1">
        <v>785</v>
      </c>
    </row>
    <row r="4" spans="1:24" x14ac:dyDescent="0.3">
      <c r="A4" s="1">
        <v>3821</v>
      </c>
      <c r="B4" s="1">
        <v>3581</v>
      </c>
      <c r="C4" s="1">
        <v>3426</v>
      </c>
      <c r="D4" s="1">
        <v>4405</v>
      </c>
      <c r="E4" s="1">
        <v>4103</v>
      </c>
      <c r="F4" s="1">
        <v>2414</v>
      </c>
      <c r="G4" s="1">
        <v>2211</v>
      </c>
      <c r="H4" s="1">
        <v>3560</v>
      </c>
      <c r="I4" s="1">
        <v>3129</v>
      </c>
      <c r="J4" s="1">
        <v>3925</v>
      </c>
      <c r="K4" s="1">
        <v>2464</v>
      </c>
      <c r="L4" s="1">
        <v>2197</v>
      </c>
      <c r="M4" s="1">
        <v>2592</v>
      </c>
      <c r="N4" s="1">
        <v>2859</v>
      </c>
      <c r="O4" s="1">
        <v>2561</v>
      </c>
      <c r="P4" s="1">
        <v>2729</v>
      </c>
      <c r="Q4" s="1">
        <v>2352</v>
      </c>
      <c r="R4" s="1">
        <v>3083</v>
      </c>
      <c r="S4" s="1">
        <v>1465</v>
      </c>
      <c r="T4" s="1">
        <v>1988</v>
      </c>
      <c r="U4" s="1">
        <v>1795</v>
      </c>
      <c r="V4" s="1">
        <v>2080</v>
      </c>
      <c r="W4" s="1">
        <v>1904</v>
      </c>
      <c r="X4" s="1">
        <v>2029</v>
      </c>
    </row>
    <row r="5" spans="1:24" x14ac:dyDescent="0.3">
      <c r="A5" s="1">
        <v>5287</v>
      </c>
      <c r="B5" s="1">
        <v>5917</v>
      </c>
      <c r="C5" s="1">
        <v>4812</v>
      </c>
      <c r="D5" s="1">
        <v>5578</v>
      </c>
      <c r="E5" s="1">
        <v>5244</v>
      </c>
      <c r="F5" s="1">
        <v>3345</v>
      </c>
      <c r="G5" s="1">
        <v>4160</v>
      </c>
      <c r="H5" s="1">
        <v>4956</v>
      </c>
      <c r="I5" s="1">
        <v>6267</v>
      </c>
      <c r="J5" s="1">
        <v>5774</v>
      </c>
      <c r="K5" s="1">
        <v>3961</v>
      </c>
      <c r="L5" s="1">
        <v>3526</v>
      </c>
      <c r="M5" s="1">
        <v>3200</v>
      </c>
      <c r="N5" s="1">
        <v>3385</v>
      </c>
      <c r="O5" s="1">
        <v>3462</v>
      </c>
      <c r="P5" s="1">
        <v>4937</v>
      </c>
      <c r="Q5" s="1">
        <v>3455</v>
      </c>
      <c r="R5" s="1">
        <v>4274</v>
      </c>
      <c r="S5" s="1">
        <v>1478</v>
      </c>
      <c r="T5" s="1">
        <v>2582</v>
      </c>
      <c r="U5" s="1">
        <v>2227</v>
      </c>
      <c r="V5" s="1">
        <v>2288</v>
      </c>
      <c r="W5" s="1">
        <v>1675</v>
      </c>
      <c r="X5" s="1">
        <v>2440</v>
      </c>
    </row>
    <row r="6" spans="1:24" x14ac:dyDescent="0.3">
      <c r="A6" s="1">
        <v>2975</v>
      </c>
      <c r="B6" s="1">
        <v>3670</v>
      </c>
      <c r="C6" s="1">
        <v>3007</v>
      </c>
      <c r="D6" s="1">
        <v>2786</v>
      </c>
      <c r="E6" s="1">
        <v>2470</v>
      </c>
      <c r="F6" s="1">
        <v>2755</v>
      </c>
      <c r="G6" s="1">
        <v>3190</v>
      </c>
      <c r="H6" s="1">
        <v>2400</v>
      </c>
      <c r="I6" s="1">
        <v>3984</v>
      </c>
      <c r="J6" s="1">
        <v>2899</v>
      </c>
      <c r="K6" s="1">
        <v>2589</v>
      </c>
      <c r="L6" s="1">
        <v>2563</v>
      </c>
      <c r="M6" s="1">
        <v>2120</v>
      </c>
      <c r="N6" s="1">
        <v>2181</v>
      </c>
      <c r="O6" s="1">
        <v>1993</v>
      </c>
      <c r="P6" s="1">
        <v>2911</v>
      </c>
      <c r="Q6" s="1">
        <v>2226</v>
      </c>
      <c r="R6" s="1">
        <v>3170</v>
      </c>
      <c r="S6" s="1">
        <v>1365</v>
      </c>
      <c r="T6" s="1">
        <v>2137</v>
      </c>
      <c r="U6" s="1">
        <v>2132</v>
      </c>
      <c r="V6" s="1">
        <v>1861</v>
      </c>
      <c r="W6" s="1">
        <v>1763</v>
      </c>
      <c r="X6" s="1">
        <v>1872</v>
      </c>
    </row>
    <row r="8" spans="1:24" x14ac:dyDescent="0.3">
      <c r="A8">
        <f>A2*0.3</f>
        <v>139.19999999999999</v>
      </c>
      <c r="B8">
        <f t="shared" ref="B8:X12" si="0">B2*0.3</f>
        <v>132.9</v>
      </c>
      <c r="C8">
        <f t="shared" si="0"/>
        <v>130.19999999999999</v>
      </c>
      <c r="D8">
        <f t="shared" si="0"/>
        <v>129.9</v>
      </c>
      <c r="E8">
        <f t="shared" si="0"/>
        <v>132.6</v>
      </c>
      <c r="F8">
        <f t="shared" si="0"/>
        <v>142.79999999999998</v>
      </c>
      <c r="G8">
        <f t="shared" si="0"/>
        <v>156</v>
      </c>
      <c r="H8">
        <f t="shared" si="0"/>
        <v>129.6</v>
      </c>
      <c r="I8">
        <f t="shared" si="0"/>
        <v>126.89999999999999</v>
      </c>
      <c r="J8">
        <f t="shared" si="0"/>
        <v>136.5</v>
      </c>
      <c r="K8">
        <f t="shared" si="0"/>
        <v>150</v>
      </c>
      <c r="L8">
        <f t="shared" si="0"/>
        <v>154.19999999999999</v>
      </c>
      <c r="M8">
        <f t="shared" si="0"/>
        <v>140.1</v>
      </c>
      <c r="N8">
        <f t="shared" si="0"/>
        <v>144</v>
      </c>
      <c r="O8">
        <f t="shared" si="0"/>
        <v>136.19999999999999</v>
      </c>
      <c r="P8">
        <f t="shared" si="0"/>
        <v>142.79999999999998</v>
      </c>
      <c r="Q8">
        <f t="shared" si="0"/>
        <v>145.79999999999998</v>
      </c>
      <c r="R8">
        <f t="shared" si="0"/>
        <v>143.1</v>
      </c>
      <c r="S8">
        <f t="shared" si="0"/>
        <v>148.19999999999999</v>
      </c>
      <c r="T8">
        <f t="shared" si="0"/>
        <v>154.79999999999998</v>
      </c>
      <c r="U8">
        <f t="shared" si="0"/>
        <v>150.9</v>
      </c>
      <c r="V8">
        <f t="shared" si="0"/>
        <v>158.69999999999999</v>
      </c>
      <c r="W8">
        <f t="shared" si="0"/>
        <v>151.19999999999999</v>
      </c>
      <c r="X8">
        <f t="shared" si="0"/>
        <v>143.69999999999999</v>
      </c>
    </row>
    <row r="9" spans="1:24" x14ac:dyDescent="0.3">
      <c r="A9">
        <f t="shared" ref="A9:P12" si="1">A3*0.3</f>
        <v>318</v>
      </c>
      <c r="B9">
        <f t="shared" si="1"/>
        <v>288.3</v>
      </c>
      <c r="C9">
        <f t="shared" si="1"/>
        <v>281.39999999999998</v>
      </c>
      <c r="D9">
        <f t="shared" si="1"/>
        <v>232.5</v>
      </c>
      <c r="E9">
        <f t="shared" si="1"/>
        <v>202.2</v>
      </c>
      <c r="F9">
        <f t="shared" si="1"/>
        <v>379.5</v>
      </c>
      <c r="G9">
        <f t="shared" si="1"/>
        <v>286.5</v>
      </c>
      <c r="H9">
        <f t="shared" si="1"/>
        <v>285.3</v>
      </c>
      <c r="I9">
        <f t="shared" si="1"/>
        <v>267</v>
      </c>
      <c r="J9">
        <f t="shared" si="1"/>
        <v>258</v>
      </c>
      <c r="K9">
        <f t="shared" si="1"/>
        <v>276</v>
      </c>
      <c r="L9">
        <f t="shared" si="1"/>
        <v>276</v>
      </c>
      <c r="M9">
        <f t="shared" si="1"/>
        <v>297</v>
      </c>
      <c r="N9">
        <f t="shared" si="1"/>
        <v>267</v>
      </c>
      <c r="O9">
        <f t="shared" si="1"/>
        <v>246</v>
      </c>
      <c r="P9">
        <f t="shared" si="1"/>
        <v>297</v>
      </c>
      <c r="Q9">
        <f t="shared" si="0"/>
        <v>304.5</v>
      </c>
      <c r="R9">
        <f t="shared" si="0"/>
        <v>264</v>
      </c>
      <c r="S9">
        <f t="shared" si="0"/>
        <v>180</v>
      </c>
      <c r="T9">
        <f t="shared" si="0"/>
        <v>231</v>
      </c>
      <c r="U9">
        <f t="shared" si="0"/>
        <v>201</v>
      </c>
      <c r="V9">
        <f t="shared" si="0"/>
        <v>214.5</v>
      </c>
      <c r="W9">
        <f t="shared" si="0"/>
        <v>228</v>
      </c>
      <c r="X9">
        <f t="shared" si="0"/>
        <v>235.5</v>
      </c>
    </row>
    <row r="10" spans="1:24" x14ac:dyDescent="0.3">
      <c r="A10">
        <f t="shared" si="1"/>
        <v>1146.3</v>
      </c>
      <c r="B10">
        <f t="shared" si="0"/>
        <v>1074.3</v>
      </c>
      <c r="C10">
        <f t="shared" si="0"/>
        <v>1027.8</v>
      </c>
      <c r="D10">
        <f t="shared" si="0"/>
        <v>1321.5</v>
      </c>
      <c r="E10">
        <f t="shared" si="0"/>
        <v>1230.8999999999999</v>
      </c>
      <c r="F10">
        <f t="shared" si="0"/>
        <v>724.19999999999993</v>
      </c>
      <c r="G10">
        <f t="shared" si="0"/>
        <v>663.3</v>
      </c>
      <c r="H10">
        <f t="shared" si="0"/>
        <v>1068</v>
      </c>
      <c r="I10">
        <f t="shared" si="0"/>
        <v>938.69999999999993</v>
      </c>
      <c r="J10">
        <f t="shared" si="0"/>
        <v>1177.5</v>
      </c>
      <c r="K10">
        <f t="shared" si="0"/>
        <v>739.19999999999993</v>
      </c>
      <c r="L10">
        <f t="shared" si="0"/>
        <v>659.1</v>
      </c>
      <c r="M10">
        <f t="shared" si="0"/>
        <v>777.6</v>
      </c>
      <c r="N10">
        <f t="shared" si="0"/>
        <v>857.69999999999993</v>
      </c>
      <c r="O10">
        <f t="shared" si="0"/>
        <v>768.3</v>
      </c>
      <c r="P10">
        <f t="shared" si="0"/>
        <v>818.69999999999993</v>
      </c>
      <c r="Q10">
        <f t="shared" si="0"/>
        <v>705.6</v>
      </c>
      <c r="R10">
        <f t="shared" si="0"/>
        <v>924.9</v>
      </c>
      <c r="S10">
        <f t="shared" si="0"/>
        <v>439.5</v>
      </c>
      <c r="T10">
        <f t="shared" si="0"/>
        <v>596.4</v>
      </c>
      <c r="U10">
        <f t="shared" si="0"/>
        <v>538.5</v>
      </c>
      <c r="V10">
        <f t="shared" si="0"/>
        <v>624</v>
      </c>
      <c r="W10">
        <f t="shared" si="0"/>
        <v>571.19999999999993</v>
      </c>
      <c r="X10">
        <f t="shared" si="0"/>
        <v>608.69999999999993</v>
      </c>
    </row>
    <row r="11" spans="1:24" x14ac:dyDescent="0.3">
      <c r="A11">
        <f t="shared" si="1"/>
        <v>1586.1</v>
      </c>
      <c r="B11">
        <f t="shared" si="0"/>
        <v>1775.1</v>
      </c>
      <c r="C11">
        <f t="shared" si="0"/>
        <v>1443.6</v>
      </c>
      <c r="D11">
        <f t="shared" si="0"/>
        <v>1673.3999999999999</v>
      </c>
      <c r="E11">
        <f t="shared" si="0"/>
        <v>1573.2</v>
      </c>
      <c r="F11">
        <f t="shared" si="0"/>
        <v>1003.5</v>
      </c>
      <c r="G11">
        <f t="shared" si="0"/>
        <v>1248</v>
      </c>
      <c r="H11">
        <f t="shared" si="0"/>
        <v>1486.8</v>
      </c>
      <c r="I11">
        <f t="shared" si="0"/>
        <v>1880.1</v>
      </c>
      <c r="J11">
        <f t="shared" si="0"/>
        <v>1732.2</v>
      </c>
      <c r="K11">
        <f t="shared" si="0"/>
        <v>1188.3</v>
      </c>
      <c r="L11">
        <f t="shared" si="0"/>
        <v>1057.8</v>
      </c>
      <c r="M11">
        <f t="shared" si="0"/>
        <v>960</v>
      </c>
      <c r="N11">
        <f t="shared" si="0"/>
        <v>1015.5</v>
      </c>
      <c r="O11">
        <f t="shared" si="0"/>
        <v>1038.5999999999999</v>
      </c>
      <c r="P11">
        <f t="shared" si="0"/>
        <v>1481.1</v>
      </c>
      <c r="Q11">
        <f t="shared" si="0"/>
        <v>1036.5</v>
      </c>
      <c r="R11">
        <f t="shared" si="0"/>
        <v>1282.2</v>
      </c>
      <c r="S11">
        <f t="shared" si="0"/>
        <v>443.4</v>
      </c>
      <c r="T11">
        <f t="shared" si="0"/>
        <v>774.6</v>
      </c>
      <c r="U11">
        <f t="shared" si="0"/>
        <v>668.1</v>
      </c>
      <c r="V11">
        <f t="shared" si="0"/>
        <v>686.4</v>
      </c>
      <c r="W11">
        <f t="shared" si="0"/>
        <v>502.5</v>
      </c>
      <c r="X11">
        <f t="shared" si="0"/>
        <v>732</v>
      </c>
    </row>
    <row r="12" spans="1:24" x14ac:dyDescent="0.3">
      <c r="A12">
        <f t="shared" si="1"/>
        <v>892.5</v>
      </c>
      <c r="B12">
        <f t="shared" si="0"/>
        <v>1101</v>
      </c>
      <c r="C12">
        <f t="shared" si="0"/>
        <v>902.1</v>
      </c>
      <c r="D12">
        <f t="shared" si="0"/>
        <v>835.8</v>
      </c>
      <c r="E12">
        <f t="shared" si="0"/>
        <v>741</v>
      </c>
      <c r="F12">
        <f t="shared" si="0"/>
        <v>826.5</v>
      </c>
      <c r="G12">
        <f t="shared" si="0"/>
        <v>957</v>
      </c>
      <c r="H12">
        <f t="shared" si="0"/>
        <v>720</v>
      </c>
      <c r="I12">
        <f t="shared" si="0"/>
        <v>1195.2</v>
      </c>
      <c r="J12">
        <f t="shared" si="0"/>
        <v>869.69999999999993</v>
      </c>
      <c r="K12">
        <f t="shared" si="0"/>
        <v>776.69999999999993</v>
      </c>
      <c r="L12">
        <f t="shared" si="0"/>
        <v>768.9</v>
      </c>
      <c r="M12">
        <f t="shared" si="0"/>
        <v>636</v>
      </c>
      <c r="N12">
        <f t="shared" si="0"/>
        <v>654.29999999999995</v>
      </c>
      <c r="O12">
        <f t="shared" si="0"/>
        <v>597.9</v>
      </c>
      <c r="P12">
        <f t="shared" si="0"/>
        <v>873.3</v>
      </c>
      <c r="Q12">
        <f t="shared" si="0"/>
        <v>667.8</v>
      </c>
      <c r="R12">
        <f t="shared" si="0"/>
        <v>951</v>
      </c>
      <c r="S12">
        <f t="shared" si="0"/>
        <v>409.5</v>
      </c>
      <c r="T12">
        <f t="shared" si="0"/>
        <v>641.1</v>
      </c>
      <c r="U12">
        <f t="shared" si="0"/>
        <v>639.6</v>
      </c>
      <c r="V12">
        <f t="shared" si="0"/>
        <v>558.29999999999995</v>
      </c>
      <c r="W12">
        <f t="shared" si="0"/>
        <v>528.9</v>
      </c>
      <c r="X12">
        <f t="shared" si="0"/>
        <v>561.6</v>
      </c>
    </row>
    <row r="18" spans="3:14" x14ac:dyDescent="0.3">
      <c r="J18" t="s">
        <v>25</v>
      </c>
    </row>
    <row r="20" spans="3:14" x14ac:dyDescent="0.3">
      <c r="K20" s="2" t="s">
        <v>21</v>
      </c>
      <c r="L20" s="2" t="s">
        <v>23</v>
      </c>
      <c r="M20" s="2" t="s">
        <v>22</v>
      </c>
      <c r="N20" s="2" t="s">
        <v>24</v>
      </c>
    </row>
    <row r="21" spans="3:14" x14ac:dyDescent="0.3">
      <c r="C21" s="1">
        <v>2.092095</v>
      </c>
      <c r="D21" s="1">
        <v>0.60796059999999996</v>
      </c>
      <c r="E21" s="1">
        <v>3.4645269999999999</v>
      </c>
      <c r="K21" s="1">
        <v>1446048</v>
      </c>
      <c r="L21" s="1">
        <v>3784525</v>
      </c>
      <c r="M21" s="1">
        <v>982584.3</v>
      </c>
      <c r="N21" s="1">
        <v>6008073</v>
      </c>
    </row>
    <row r="22" spans="3:14" x14ac:dyDescent="0.3">
      <c r="C22" s="1">
        <v>2.2079879999999998</v>
      </c>
      <c r="D22" s="1">
        <v>0.60747169999999995</v>
      </c>
      <c r="E22" s="1">
        <v>6.4932679999999996</v>
      </c>
      <c r="K22" s="1">
        <v>1445277</v>
      </c>
      <c r="L22" s="1">
        <v>3339584</v>
      </c>
      <c r="M22" s="1">
        <v>915269.8</v>
      </c>
      <c r="N22" s="1">
        <v>5309939</v>
      </c>
    </row>
    <row r="23" spans="3:14" x14ac:dyDescent="0.3">
      <c r="C23" s="1">
        <v>7.0434760000000001</v>
      </c>
      <c r="D23" s="1">
        <v>0.63733459999999997</v>
      </c>
      <c r="E23" s="1">
        <v>4.3744519999999998</v>
      </c>
      <c r="K23" s="1">
        <v>1481518</v>
      </c>
      <c r="L23" s="1">
        <v>3467991</v>
      </c>
      <c r="M23" s="1">
        <v>655008.30000000005</v>
      </c>
      <c r="N23" s="1">
        <v>5660543</v>
      </c>
    </row>
    <row r="24" spans="3:14" x14ac:dyDescent="0.3">
      <c r="C24" s="1">
        <v>2.875842</v>
      </c>
      <c r="D24" s="1">
        <v>1.247949</v>
      </c>
      <c r="E24" s="1">
        <v>3.232701</v>
      </c>
      <c r="K24" s="1">
        <v>1508799</v>
      </c>
      <c r="L24" s="1">
        <v>3871660</v>
      </c>
      <c r="M24" s="1">
        <v>982448.1</v>
      </c>
      <c r="N24" s="1">
        <v>5576888</v>
      </c>
    </row>
    <row r="25" spans="3:14" x14ac:dyDescent="0.3">
      <c r="C25" s="1">
        <v>3.2576499999999999</v>
      </c>
      <c r="D25" s="1">
        <v>0.60760519999999996</v>
      </c>
      <c r="E25" s="1">
        <v>4.7294159999999996</v>
      </c>
      <c r="K25" s="1">
        <v>1651826</v>
      </c>
      <c r="L25" s="1">
        <v>4261192</v>
      </c>
      <c r="M25" s="1">
        <v>1028515</v>
      </c>
      <c r="N25" s="1">
        <v>5485128</v>
      </c>
    </row>
    <row r="26" spans="3:14" x14ac:dyDescent="0.3">
      <c r="C26" s="1">
        <v>1.4715020000000001</v>
      </c>
      <c r="D26" s="1">
        <v>1.969895</v>
      </c>
      <c r="E26" s="1">
        <v>1.886533</v>
      </c>
      <c r="K26" s="1">
        <v>1851985</v>
      </c>
      <c r="L26" s="1">
        <v>4898461</v>
      </c>
      <c r="M26" s="1">
        <v>1296460</v>
      </c>
      <c r="N26" s="1">
        <v>7129634</v>
      </c>
    </row>
    <row r="27" spans="3:14" x14ac:dyDescent="0.3">
      <c r="C27" s="1">
        <v>2.9608660000000002</v>
      </c>
      <c r="D27" s="1">
        <v>1.3308</v>
      </c>
      <c r="E27" s="1">
        <v>3.6204450000000001</v>
      </c>
      <c r="K27" s="1">
        <v>1436361</v>
      </c>
      <c r="L27" s="1">
        <v>3869271</v>
      </c>
      <c r="M27" s="1">
        <v>939207.9</v>
      </c>
      <c r="N27" s="1">
        <v>5404344</v>
      </c>
    </row>
    <row r="28" spans="3:14" x14ac:dyDescent="0.3">
      <c r="C28" s="1">
        <v>7.9818179999999996</v>
      </c>
      <c r="D28" s="1">
        <v>1.4619</v>
      </c>
      <c r="E28" s="1">
        <v>4.6986100000000004</v>
      </c>
      <c r="K28" s="1">
        <v>1525740</v>
      </c>
      <c r="L28" s="1">
        <v>3727588</v>
      </c>
      <c r="M28" s="1">
        <v>982345.4</v>
      </c>
      <c r="N28" s="1">
        <v>4966688</v>
      </c>
    </row>
    <row r="29" spans="3:14" x14ac:dyDescent="0.3">
      <c r="C29" s="1">
        <v>1.3317889999999999</v>
      </c>
      <c r="D29" s="1">
        <v>0.80490649999999997</v>
      </c>
      <c r="E29" s="1">
        <v>1.087672</v>
      </c>
      <c r="K29" s="1">
        <v>1548720</v>
      </c>
      <c r="L29" s="1">
        <v>4261499</v>
      </c>
      <c r="M29" s="1">
        <v>939826.9</v>
      </c>
      <c r="N29" s="1">
        <v>5113716</v>
      </c>
    </row>
    <row r="30" spans="3:14" x14ac:dyDescent="0.3">
      <c r="C30" s="1">
        <v>2.8819279999999998</v>
      </c>
      <c r="D30" s="1">
        <v>1.4260600000000001</v>
      </c>
      <c r="E30" s="1">
        <v>1.5210779999999999</v>
      </c>
      <c r="K30" s="1">
        <v>1605449</v>
      </c>
      <c r="L30" s="1">
        <v>4606786</v>
      </c>
      <c r="M30" s="1">
        <v>968920.4</v>
      </c>
      <c r="N30" s="1">
        <v>5347014</v>
      </c>
    </row>
    <row r="31" spans="3:14" x14ac:dyDescent="0.3">
      <c r="C31" s="1">
        <v>1.3688400000000001</v>
      </c>
      <c r="D31" s="1">
        <v>0.60750420000000005</v>
      </c>
      <c r="E31" s="1">
        <v>2.580355</v>
      </c>
      <c r="K31" s="1">
        <v>1519517</v>
      </c>
      <c r="L31" s="1">
        <v>4522359</v>
      </c>
      <c r="M31" s="1">
        <v>1107969</v>
      </c>
      <c r="N31" s="1">
        <v>5275420</v>
      </c>
    </row>
    <row r="32" spans="3:14" x14ac:dyDescent="0.3">
      <c r="C32" s="1">
        <v>2.87303</v>
      </c>
      <c r="D32" s="1">
        <v>0.69061269999999997</v>
      </c>
      <c r="E32" s="1">
        <v>1.3873629999999999</v>
      </c>
      <c r="K32" s="1">
        <v>1884542</v>
      </c>
      <c r="L32" s="1">
        <v>5457944</v>
      </c>
      <c r="M32" s="1">
        <v>1190175</v>
      </c>
      <c r="N32" s="1">
        <v>6239484</v>
      </c>
    </row>
    <row r="33" spans="2:14" x14ac:dyDescent="0.3">
      <c r="K33" s="1">
        <v>3863971</v>
      </c>
      <c r="L33" s="1">
        <v>5569413</v>
      </c>
      <c r="M33" s="1">
        <v>796928.6</v>
      </c>
      <c r="N33" s="1">
        <v>3806140</v>
      </c>
    </row>
    <row r="34" spans="2:14" x14ac:dyDescent="0.3">
      <c r="B34" t="s">
        <v>11</v>
      </c>
      <c r="C34">
        <f>STDEVA(C21:C32)</f>
        <v>2.1331608558431592</v>
      </c>
      <c r="D34">
        <f t="shared" ref="D34:E34" si="2">STDEVA(D21:D32)</f>
        <v>0.46589020831723216</v>
      </c>
      <c r="E34">
        <f t="shared" si="2"/>
        <v>1.6430322055703952</v>
      </c>
      <c r="K34" s="1">
        <v>3145930</v>
      </c>
      <c r="L34" s="1">
        <v>6227240</v>
      </c>
      <c r="M34" s="1">
        <v>765266.1</v>
      </c>
      <c r="N34" s="1">
        <v>4064740</v>
      </c>
    </row>
    <row r="35" spans="2:14" x14ac:dyDescent="0.3">
      <c r="K35" s="1">
        <v>3102402</v>
      </c>
      <c r="L35" s="1">
        <v>6889388</v>
      </c>
      <c r="M35" s="1">
        <v>886251.4</v>
      </c>
      <c r="N35" s="1">
        <v>3886424</v>
      </c>
    </row>
    <row r="36" spans="2:14" x14ac:dyDescent="0.3">
      <c r="K36" s="1">
        <v>3352103</v>
      </c>
      <c r="L36" s="1">
        <v>7467372</v>
      </c>
      <c r="M36" s="1">
        <v>1096696</v>
      </c>
      <c r="N36" s="1">
        <v>4342240</v>
      </c>
    </row>
    <row r="38" spans="2:14" x14ac:dyDescent="0.3">
      <c r="J38" t="s">
        <v>13</v>
      </c>
      <c r="K38">
        <f>AVERAGE(K21:K36)</f>
        <v>2023136.75</v>
      </c>
      <c r="L38">
        <f>AVERAGE(L21:L36)</f>
        <v>4763892.0625</v>
      </c>
      <c r="M38">
        <f>AVERAGE(M21:M36)</f>
        <v>970867.01250000007</v>
      </c>
      <c r="N38">
        <f>AVERAGE(N21:N36)</f>
        <v>5226025.9375</v>
      </c>
    </row>
    <row r="39" spans="2:14" x14ac:dyDescent="0.3">
      <c r="I39" t="s">
        <v>11</v>
      </c>
      <c r="K39">
        <f>STDEVA(K21:K36)</f>
        <v>826091.08730934351</v>
      </c>
      <c r="L39">
        <f>STDEVA(L21:L36)</f>
        <v>1239415.3288395014</v>
      </c>
      <c r="M39">
        <f>STDEVA(M21:M36)</f>
        <v>158530.03884641742</v>
      </c>
      <c r="N39">
        <f>STDEVA(N21:N36)</f>
        <v>883837.08890205692</v>
      </c>
    </row>
  </sheetData>
  <mergeCells count="4">
    <mergeCell ref="A1:F1"/>
    <mergeCell ref="G1:L1"/>
    <mergeCell ref="M1:R1"/>
    <mergeCell ref="S1:X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WSUadm</dc:creator>
  <cp:lastModifiedBy>WSUadm</cp:lastModifiedBy>
  <dcterms:created xsi:type="dcterms:W3CDTF">2019-05-26T18:36:45Z</dcterms:created>
  <dcterms:modified xsi:type="dcterms:W3CDTF">2019-07-20T20:09:30Z</dcterms:modified>
</cp:coreProperties>
</file>