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432" windowHeight="939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G38" i="1"/>
  <c r="C39" i="1"/>
  <c r="G39" i="1"/>
  <c r="C40" i="1"/>
  <c r="G40" i="1"/>
  <c r="J40" i="1"/>
  <c r="M40" i="1" s="1"/>
  <c r="C41" i="1"/>
  <c r="G41" i="1"/>
  <c r="J41" i="1"/>
  <c r="M41" i="1" s="1"/>
  <c r="G37" i="1"/>
  <c r="J37" i="1" s="1"/>
  <c r="M37" i="1" s="1"/>
  <c r="C37" i="1"/>
  <c r="G36" i="1"/>
  <c r="C36" i="1"/>
  <c r="J36" i="1" s="1"/>
  <c r="M36" i="1" s="1"/>
  <c r="G35" i="1"/>
  <c r="C35" i="1"/>
  <c r="J35" i="1" s="1"/>
  <c r="M35" i="1" s="1"/>
  <c r="G34" i="1"/>
  <c r="C34" i="1"/>
  <c r="J34" i="1" s="1"/>
  <c r="G33" i="1"/>
  <c r="C33" i="1"/>
  <c r="J33" i="1" s="1"/>
  <c r="M33" i="1" s="1"/>
  <c r="G32" i="1"/>
  <c r="C32" i="1"/>
  <c r="J32" i="1" s="1"/>
  <c r="M32" i="1" s="1"/>
  <c r="G31" i="1"/>
  <c r="C31" i="1"/>
  <c r="J31" i="1" s="1"/>
  <c r="M31" i="1" s="1"/>
  <c r="G30" i="1"/>
  <c r="C30" i="1"/>
  <c r="J30" i="1" s="1"/>
  <c r="G29" i="1"/>
  <c r="C29" i="1"/>
  <c r="J29" i="1" s="1"/>
  <c r="M29" i="1" s="1"/>
  <c r="G28" i="1"/>
  <c r="C28" i="1"/>
  <c r="J28" i="1" s="1"/>
  <c r="M28" i="1" s="1"/>
  <c r="G27" i="1"/>
  <c r="C27" i="1"/>
  <c r="J27" i="1" s="1"/>
  <c r="M27" i="1" s="1"/>
  <c r="G26" i="1"/>
  <c r="J26" i="1" s="1"/>
  <c r="C26" i="1"/>
  <c r="G25" i="1"/>
  <c r="C25" i="1"/>
  <c r="J25" i="1" s="1"/>
  <c r="M25" i="1" s="1"/>
  <c r="G24" i="1"/>
  <c r="C24" i="1"/>
  <c r="J24" i="1" s="1"/>
  <c r="M24" i="1" s="1"/>
  <c r="G23" i="1"/>
  <c r="C23" i="1"/>
  <c r="G22" i="1"/>
  <c r="C22" i="1"/>
  <c r="J22" i="1" s="1"/>
  <c r="G21" i="1"/>
  <c r="C21" i="1"/>
  <c r="J21" i="1" s="1"/>
  <c r="M21" i="1" s="1"/>
  <c r="G20" i="1"/>
  <c r="C20" i="1"/>
  <c r="J20" i="1" s="1"/>
  <c r="M20" i="1" s="1"/>
  <c r="G19" i="1"/>
  <c r="C19" i="1"/>
  <c r="J19" i="1" s="1"/>
  <c r="M19" i="1" s="1"/>
  <c r="G18" i="1"/>
  <c r="C18" i="1"/>
  <c r="G17" i="1"/>
  <c r="C17" i="1"/>
  <c r="J17" i="1" s="1"/>
  <c r="G16" i="1"/>
  <c r="C16" i="1"/>
  <c r="J16" i="1" s="1"/>
  <c r="G15" i="1"/>
  <c r="J15" i="1" s="1"/>
  <c r="C15" i="1"/>
  <c r="G14" i="1"/>
  <c r="C14" i="1"/>
  <c r="J14" i="1" s="1"/>
  <c r="C13" i="1"/>
  <c r="J13" i="1" s="1"/>
  <c r="J39" i="1" l="1"/>
  <c r="M39" i="1" s="1"/>
  <c r="J38" i="1"/>
  <c r="J23" i="1"/>
  <c r="M23" i="1" s="1"/>
  <c r="J18" i="1"/>
  <c r="M18" i="1" s="1"/>
  <c r="M38" i="1"/>
  <c r="L29" i="1"/>
  <c r="K33" i="1"/>
  <c r="L33" i="1"/>
  <c r="M30" i="1"/>
  <c r="K37" i="1"/>
  <c r="M34" i="1"/>
  <c r="L37" i="1"/>
  <c r="L17" i="1"/>
  <c r="K17" i="1"/>
  <c r="M22" i="1"/>
  <c r="L25" i="1"/>
  <c r="K25" i="1"/>
  <c r="M26" i="1"/>
  <c r="K29" i="1"/>
  <c r="K41" i="1" l="1"/>
  <c r="L41" i="1"/>
  <c r="K21" i="1"/>
  <c r="L21" i="1"/>
</calcChain>
</file>

<file path=xl/sharedStrings.xml><?xml version="1.0" encoding="utf-8"?>
<sst xmlns="http://schemas.openxmlformats.org/spreadsheetml/2006/main" count="58" uniqueCount="28">
  <si>
    <t>A</t>
  </si>
  <si>
    <t>Lum</t>
  </si>
  <si>
    <t>B</t>
  </si>
  <si>
    <t>C</t>
  </si>
  <si>
    <t>D</t>
  </si>
  <si>
    <t>E</t>
  </si>
  <si>
    <t>F</t>
  </si>
  <si>
    <t>G</t>
  </si>
  <si>
    <t>H</t>
  </si>
  <si>
    <t>Condition</t>
  </si>
  <si>
    <t>LU</t>
  </si>
  <si>
    <t>Total LU</t>
  </si>
  <si>
    <t>Avg LU</t>
  </si>
  <si>
    <t xml:space="preserve">LU Std. Error </t>
  </si>
  <si>
    <t>A II@595 nm</t>
  </si>
  <si>
    <t>mgProtein</t>
  </si>
  <si>
    <t>AVG prtn</t>
  </si>
  <si>
    <t>mg Std. Error</t>
  </si>
  <si>
    <t>LU/mgProtein</t>
  </si>
  <si>
    <t>Average LU/mg</t>
  </si>
  <si>
    <t>LU/mg S.E</t>
  </si>
  <si>
    <t>NV</t>
  </si>
  <si>
    <t>0 Dox NT</t>
  </si>
  <si>
    <t>0 Dox HNE</t>
  </si>
  <si>
    <t>0 Dox Starve</t>
  </si>
  <si>
    <t>50 Dox NT</t>
  </si>
  <si>
    <t>50 Dox HNE</t>
  </si>
  <si>
    <t>50 Dox Starve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</si>
</sst>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i/>
      <sz val="10"/>
      <name val="Geneva"/>
    </font>
  </fonts>
  <fills count="1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15" borderId="0" xfId="0" applyFill="1"/>
    <xf numFmtId="2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21</xdr:col>
          <xdr:colOff>335280</xdr:colOff>
          <xdr:row>38</xdr:row>
          <xdr:rowOff>129540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0</xdr:rowOff>
        </xdr:from>
        <xdr:to>
          <xdr:col>21</xdr:col>
          <xdr:colOff>335280</xdr:colOff>
          <xdr:row>64</xdr:row>
          <xdr:rowOff>15240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topLeftCell="A16" workbookViewId="0">
      <selection activeCell="Q18" sqref="Q18"/>
    </sheetView>
  </sheetViews>
  <sheetFormatPr defaultRowHeight="14.4"/>
  <sheetData>
    <row r="1" spans="1:14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4">
      <c r="A2" s="2" t="s">
        <v>0</v>
      </c>
      <c r="B2" s="3">
        <v>63</v>
      </c>
      <c r="C2" s="3">
        <v>85</v>
      </c>
      <c r="D2" s="3">
        <v>106</v>
      </c>
      <c r="E2" s="3">
        <v>92</v>
      </c>
      <c r="F2" s="3">
        <v>92</v>
      </c>
      <c r="G2" s="3">
        <v>100</v>
      </c>
      <c r="H2" s="3">
        <v>102</v>
      </c>
      <c r="I2" s="3">
        <v>116</v>
      </c>
      <c r="J2" s="3">
        <v>125</v>
      </c>
      <c r="K2" s="3">
        <v>99</v>
      </c>
      <c r="L2" s="3">
        <v>108</v>
      </c>
      <c r="M2" s="3">
        <v>75</v>
      </c>
      <c r="N2" s="4" t="s">
        <v>1</v>
      </c>
    </row>
    <row r="3" spans="1:14">
      <c r="A3" s="2" t="s">
        <v>2</v>
      </c>
      <c r="B3" s="3">
        <v>126</v>
      </c>
      <c r="C3" s="3">
        <v>208</v>
      </c>
      <c r="D3" s="3">
        <v>500</v>
      </c>
      <c r="E3" s="3">
        <v>266</v>
      </c>
      <c r="F3" s="3">
        <v>213</v>
      </c>
      <c r="G3" s="3">
        <v>183</v>
      </c>
      <c r="H3" s="3">
        <v>240</v>
      </c>
      <c r="I3" s="3">
        <v>248</v>
      </c>
      <c r="J3" s="3">
        <v>532</v>
      </c>
      <c r="K3" s="3">
        <v>300</v>
      </c>
      <c r="L3" s="3">
        <v>345</v>
      </c>
      <c r="M3" s="3">
        <v>130</v>
      </c>
      <c r="N3" s="4" t="s">
        <v>1</v>
      </c>
    </row>
    <row r="4" spans="1:14">
      <c r="A4" s="2" t="s">
        <v>3</v>
      </c>
      <c r="B4" s="3">
        <v>1448</v>
      </c>
      <c r="C4" s="3">
        <v>498</v>
      </c>
      <c r="D4" s="5">
        <v>22595</v>
      </c>
      <c r="E4" s="3">
        <v>614</v>
      </c>
      <c r="F4" s="6">
        <v>4247</v>
      </c>
      <c r="G4" s="3">
        <v>335</v>
      </c>
      <c r="H4" s="7">
        <v>6569</v>
      </c>
      <c r="I4" s="3">
        <v>617</v>
      </c>
      <c r="J4" s="8">
        <v>20908</v>
      </c>
      <c r="K4" s="3">
        <v>762</v>
      </c>
      <c r="L4" s="9">
        <v>10069</v>
      </c>
      <c r="M4" s="3">
        <v>316</v>
      </c>
      <c r="N4" s="4" t="s">
        <v>1</v>
      </c>
    </row>
    <row r="5" spans="1:14">
      <c r="A5" s="2" t="s">
        <v>4</v>
      </c>
      <c r="B5" s="3">
        <v>1711</v>
      </c>
      <c r="C5" s="3">
        <v>558</v>
      </c>
      <c r="D5" s="10">
        <v>18012</v>
      </c>
      <c r="E5" s="3">
        <v>709</v>
      </c>
      <c r="F5" s="6">
        <v>3723</v>
      </c>
      <c r="G5" s="3">
        <v>359</v>
      </c>
      <c r="H5" s="6">
        <v>4844</v>
      </c>
      <c r="I5" s="3">
        <v>781</v>
      </c>
      <c r="J5" s="5">
        <v>23526</v>
      </c>
      <c r="K5" s="3">
        <v>988</v>
      </c>
      <c r="L5" s="11">
        <v>12658</v>
      </c>
      <c r="M5" s="3">
        <v>420</v>
      </c>
      <c r="N5" s="4" t="s">
        <v>1</v>
      </c>
    </row>
    <row r="6" spans="1:14">
      <c r="A6" s="2" t="s">
        <v>5</v>
      </c>
      <c r="B6" s="12">
        <v>1757</v>
      </c>
      <c r="C6" s="3">
        <v>484</v>
      </c>
      <c r="D6" s="13">
        <v>16747</v>
      </c>
      <c r="E6" s="3">
        <v>628</v>
      </c>
      <c r="F6" s="12">
        <v>3155</v>
      </c>
      <c r="G6" s="3">
        <v>389</v>
      </c>
      <c r="H6" s="7">
        <v>5255</v>
      </c>
      <c r="I6" s="3">
        <v>776</v>
      </c>
      <c r="J6" s="5">
        <v>23644</v>
      </c>
      <c r="K6" s="3">
        <v>963</v>
      </c>
      <c r="L6" s="14">
        <v>13992</v>
      </c>
      <c r="M6" s="3">
        <v>450</v>
      </c>
      <c r="N6" s="4" t="s">
        <v>1</v>
      </c>
    </row>
    <row r="7" spans="1:14">
      <c r="A7" s="2" t="s">
        <v>6</v>
      </c>
      <c r="B7" s="12">
        <v>1889</v>
      </c>
      <c r="C7" s="3">
        <v>366</v>
      </c>
      <c r="D7" s="11">
        <v>12319</v>
      </c>
      <c r="E7" s="3">
        <v>463</v>
      </c>
      <c r="F7" s="12">
        <v>2927</v>
      </c>
      <c r="G7" s="3">
        <v>302</v>
      </c>
      <c r="H7" s="6">
        <v>4776</v>
      </c>
      <c r="I7" s="3">
        <v>681</v>
      </c>
      <c r="J7" s="5">
        <v>23256</v>
      </c>
      <c r="K7" s="3">
        <v>802</v>
      </c>
      <c r="L7" s="15">
        <v>10619</v>
      </c>
      <c r="M7" s="3">
        <v>374</v>
      </c>
      <c r="N7" s="4" t="s">
        <v>1</v>
      </c>
    </row>
    <row r="8" spans="1:14">
      <c r="A8" s="2" t="s">
        <v>7</v>
      </c>
      <c r="B8" s="3">
        <v>113</v>
      </c>
      <c r="C8" s="3">
        <v>174</v>
      </c>
      <c r="D8" s="3">
        <v>334</v>
      </c>
      <c r="E8" s="3">
        <v>214</v>
      </c>
      <c r="F8" s="3">
        <v>192</v>
      </c>
      <c r="G8" s="3">
        <v>174</v>
      </c>
      <c r="H8" s="3">
        <v>227</v>
      </c>
      <c r="I8" s="3">
        <v>275</v>
      </c>
      <c r="J8" s="3">
        <v>530</v>
      </c>
      <c r="K8" s="3">
        <v>351</v>
      </c>
      <c r="L8" s="3">
        <v>320</v>
      </c>
      <c r="M8" s="3">
        <v>178</v>
      </c>
      <c r="N8" s="4" t="s">
        <v>1</v>
      </c>
    </row>
    <row r="9" spans="1:14">
      <c r="A9" s="2" t="s">
        <v>8</v>
      </c>
      <c r="B9" s="3">
        <v>66</v>
      </c>
      <c r="C9" s="3">
        <v>87</v>
      </c>
      <c r="D9" s="3">
        <v>114</v>
      </c>
      <c r="E9" s="3">
        <v>102</v>
      </c>
      <c r="F9" s="3">
        <v>92</v>
      </c>
      <c r="G9" s="3">
        <v>98</v>
      </c>
      <c r="H9" s="3">
        <v>113</v>
      </c>
      <c r="I9" s="3">
        <v>134</v>
      </c>
      <c r="J9" s="3">
        <v>150</v>
      </c>
      <c r="K9" s="3">
        <v>134</v>
      </c>
      <c r="L9" s="3">
        <v>105</v>
      </c>
      <c r="M9" s="3">
        <v>88</v>
      </c>
      <c r="N9" s="4" t="s">
        <v>1</v>
      </c>
    </row>
    <row r="12" spans="1:14">
      <c r="A12" s="16" t="s">
        <v>9</v>
      </c>
      <c r="B12" s="16" t="s">
        <v>10</v>
      </c>
      <c r="C12" s="16" t="s">
        <v>11</v>
      </c>
      <c r="D12" s="17" t="s">
        <v>12</v>
      </c>
      <c r="E12" s="16" t="s">
        <v>13</v>
      </c>
      <c r="F12" s="16" t="s">
        <v>14</v>
      </c>
      <c r="G12" s="18" t="s">
        <v>15</v>
      </c>
      <c r="H12" s="18" t="s">
        <v>16</v>
      </c>
      <c r="I12" s="19" t="s">
        <v>17</v>
      </c>
      <c r="J12" s="17" t="s">
        <v>18</v>
      </c>
      <c r="K12" s="17" t="s">
        <v>19</v>
      </c>
      <c r="L12" s="17" t="s">
        <v>20</v>
      </c>
    </row>
    <row r="13" spans="1:14">
      <c r="A13" s="16" t="s">
        <v>9</v>
      </c>
      <c r="B13" s="20" t="s">
        <v>10</v>
      </c>
      <c r="C13" s="21" t="e">
        <f t="shared" ref="C13:C41" si="0">B13*60</f>
        <v>#VALUE!</v>
      </c>
      <c r="D13" s="21"/>
      <c r="E13" s="21"/>
      <c r="F13" s="21"/>
      <c r="G13" s="21"/>
      <c r="H13" s="21"/>
      <c r="I13" s="21"/>
      <c r="J13" s="21" t="e">
        <f>C13/F22</f>
        <v>#VALUE!</v>
      </c>
      <c r="K13" s="21"/>
      <c r="L13" s="21"/>
    </row>
    <row r="14" spans="1:14">
      <c r="A14" t="s">
        <v>21</v>
      </c>
      <c r="B14" s="3">
        <v>213</v>
      </c>
      <c r="C14">
        <f t="shared" si="0"/>
        <v>12780</v>
      </c>
      <c r="F14" s="22">
        <v>0.26400000000000001</v>
      </c>
      <c r="G14">
        <f t="shared" ref="G14:G41" si="1">F14*0.4</f>
        <v>0.10560000000000001</v>
      </c>
      <c r="J14">
        <f t="shared" ref="J14:J37" si="2">C14/G14</f>
        <v>121022.72727272725</v>
      </c>
    </row>
    <row r="15" spans="1:14">
      <c r="A15" t="s">
        <v>21</v>
      </c>
      <c r="B15" s="3">
        <v>244</v>
      </c>
      <c r="C15">
        <f t="shared" si="0"/>
        <v>14640</v>
      </c>
      <c r="F15" s="22">
        <v>0.27700000000000002</v>
      </c>
      <c r="G15">
        <f t="shared" si="1"/>
        <v>0.11080000000000001</v>
      </c>
      <c r="J15">
        <f t="shared" si="2"/>
        <v>132129.96389891696</v>
      </c>
    </row>
    <row r="16" spans="1:14">
      <c r="A16" t="s">
        <v>21</v>
      </c>
      <c r="B16" s="3">
        <v>276</v>
      </c>
      <c r="C16">
        <f t="shared" si="0"/>
        <v>16560</v>
      </c>
      <c r="F16" s="22">
        <v>0.25700000000000001</v>
      </c>
      <c r="G16">
        <f t="shared" si="1"/>
        <v>0.1028</v>
      </c>
      <c r="J16">
        <f t="shared" si="2"/>
        <v>161089.49416342413</v>
      </c>
    </row>
    <row r="17" spans="1:13">
      <c r="A17" t="s">
        <v>21</v>
      </c>
      <c r="B17" s="3">
        <v>235</v>
      </c>
      <c r="C17">
        <f t="shared" si="0"/>
        <v>14100</v>
      </c>
      <c r="F17" s="22">
        <v>0.27800000000000002</v>
      </c>
      <c r="G17">
        <f t="shared" si="1"/>
        <v>0.11120000000000002</v>
      </c>
      <c r="J17">
        <f t="shared" si="2"/>
        <v>126798.56115107911</v>
      </c>
      <c r="K17">
        <f>AVERAGE(J14:J17)</f>
        <v>135260.18662153685</v>
      </c>
      <c r="L17">
        <f>(STDEV(J14:J17))/(SQRT(4))</f>
        <v>8903.4439811135344</v>
      </c>
    </row>
    <row r="18" spans="1:13">
      <c r="A18" s="23" t="s">
        <v>22</v>
      </c>
      <c r="B18" s="3">
        <v>1448</v>
      </c>
      <c r="C18">
        <f t="shared" si="0"/>
        <v>86880</v>
      </c>
      <c r="F18" s="22">
        <v>0.23300000000000001</v>
      </c>
      <c r="G18">
        <f t="shared" si="1"/>
        <v>9.3200000000000005E-2</v>
      </c>
      <c r="J18">
        <f t="shared" si="2"/>
        <v>932188.84120171668</v>
      </c>
      <c r="M18">
        <f t="shared" ref="M18:M37" si="3">J18-135260.2</f>
        <v>796928.64120171661</v>
      </c>
    </row>
    <row r="19" spans="1:13">
      <c r="A19" s="23" t="s">
        <v>22</v>
      </c>
      <c r="B19" s="3">
        <v>1711</v>
      </c>
      <c r="C19">
        <f t="shared" si="0"/>
        <v>102660</v>
      </c>
      <c r="F19" s="22">
        <v>0.28499999999999998</v>
      </c>
      <c r="G19">
        <f t="shared" si="1"/>
        <v>0.11399999999999999</v>
      </c>
      <c r="J19">
        <f t="shared" si="2"/>
        <v>900526.31578947371</v>
      </c>
      <c r="M19">
        <f t="shared" si="3"/>
        <v>765266.11578947376</v>
      </c>
    </row>
    <row r="20" spans="1:13">
      <c r="A20" s="23" t="s">
        <v>22</v>
      </c>
      <c r="B20" s="12">
        <v>1757</v>
      </c>
      <c r="C20">
        <f t="shared" si="0"/>
        <v>105420</v>
      </c>
      <c r="F20" s="22">
        <v>0.25800000000000001</v>
      </c>
      <c r="G20">
        <f t="shared" si="1"/>
        <v>0.10320000000000001</v>
      </c>
      <c r="J20">
        <f t="shared" si="2"/>
        <v>1021511.6279069766</v>
      </c>
      <c r="M20">
        <f t="shared" si="3"/>
        <v>886251.42790697655</v>
      </c>
    </row>
    <row r="21" spans="1:13">
      <c r="A21" s="23" t="s">
        <v>22</v>
      </c>
      <c r="B21" s="12">
        <v>1889</v>
      </c>
      <c r="C21">
        <f t="shared" si="0"/>
        <v>113340</v>
      </c>
      <c r="F21" s="22">
        <v>0.23</v>
      </c>
      <c r="G21">
        <f t="shared" si="1"/>
        <v>9.2000000000000012E-2</v>
      </c>
      <c r="J21">
        <f t="shared" si="2"/>
        <v>1231956.5217391304</v>
      </c>
      <c r="K21">
        <f>AVERAGE(J18:J21)</f>
        <v>1021545.8266593243</v>
      </c>
      <c r="L21">
        <f>(STDEV(J18:J21))/(SQRT(4))</f>
        <v>74667.627208165548</v>
      </c>
      <c r="M21">
        <f t="shared" si="3"/>
        <v>1096696.3217391304</v>
      </c>
    </row>
    <row r="22" spans="1:13">
      <c r="A22" s="23" t="s">
        <v>23</v>
      </c>
      <c r="B22" s="5">
        <v>22595</v>
      </c>
      <c r="C22">
        <f t="shared" si="0"/>
        <v>1355700</v>
      </c>
      <c r="F22" s="22">
        <v>0.312</v>
      </c>
      <c r="G22">
        <f t="shared" si="1"/>
        <v>0.12480000000000001</v>
      </c>
      <c r="J22">
        <f t="shared" si="2"/>
        <v>10862980.769230768</v>
      </c>
      <c r="M22">
        <f t="shared" si="3"/>
        <v>10727720.569230769</v>
      </c>
    </row>
    <row r="23" spans="1:13">
      <c r="A23" s="23" t="s">
        <v>23</v>
      </c>
      <c r="B23" s="10">
        <v>18012</v>
      </c>
      <c r="C23">
        <f t="shared" si="0"/>
        <v>1080720</v>
      </c>
      <c r="F23" s="22">
        <v>0.23799999999999999</v>
      </c>
      <c r="G23">
        <f t="shared" si="1"/>
        <v>9.5200000000000007E-2</v>
      </c>
      <c r="J23">
        <f t="shared" si="2"/>
        <v>11352100.840336133</v>
      </c>
      <c r="M23">
        <f t="shared" si="3"/>
        <v>11216840.640336134</v>
      </c>
    </row>
    <row r="24" spans="1:13">
      <c r="A24" s="23" t="s">
        <v>23</v>
      </c>
      <c r="B24" s="13">
        <v>16747</v>
      </c>
      <c r="C24">
        <f t="shared" si="0"/>
        <v>1004820</v>
      </c>
      <c r="F24" s="22">
        <v>0.161</v>
      </c>
      <c r="G24">
        <f t="shared" si="1"/>
        <v>6.4399999999999999E-2</v>
      </c>
      <c r="J24">
        <f t="shared" si="2"/>
        <v>15602795.031055901</v>
      </c>
      <c r="M24">
        <f t="shared" si="3"/>
        <v>15467534.831055902</v>
      </c>
    </row>
    <row r="25" spans="1:13">
      <c r="A25" s="23" t="s">
        <v>23</v>
      </c>
      <c r="B25" s="11">
        <v>12319</v>
      </c>
      <c r="C25">
        <f t="shared" si="0"/>
        <v>739140</v>
      </c>
      <c r="F25" s="22">
        <v>0.13100000000000001</v>
      </c>
      <c r="G25">
        <f t="shared" si="1"/>
        <v>5.2400000000000002E-2</v>
      </c>
      <c r="J25">
        <f t="shared" si="2"/>
        <v>14105725.190839695</v>
      </c>
      <c r="K25">
        <f>AVERAGE(J22:J25)</f>
        <v>12980900.457865624</v>
      </c>
      <c r="L25">
        <f>(STDEV(J22:J25))/(SQRT(4))</f>
        <v>1128351.8154963211</v>
      </c>
      <c r="M25">
        <f t="shared" si="3"/>
        <v>13970464.990839696</v>
      </c>
    </row>
    <row r="26" spans="1:13">
      <c r="A26" s="23" t="s">
        <v>24</v>
      </c>
      <c r="B26" s="6">
        <v>4247</v>
      </c>
      <c r="C26">
        <f t="shared" si="0"/>
        <v>254820</v>
      </c>
      <c r="F26" s="22">
        <v>0.16</v>
      </c>
      <c r="G26">
        <f t="shared" si="1"/>
        <v>6.4000000000000001E-2</v>
      </c>
      <c r="J26">
        <f t="shared" si="2"/>
        <v>3981562.5</v>
      </c>
      <c r="M26">
        <f t="shared" si="3"/>
        <v>3846302.3</v>
      </c>
    </row>
    <row r="27" spans="1:13">
      <c r="A27" s="23" t="s">
        <v>24</v>
      </c>
      <c r="B27" s="6">
        <v>3723</v>
      </c>
      <c r="C27">
        <f t="shared" si="0"/>
        <v>223380</v>
      </c>
      <c r="F27" s="22">
        <v>0.13300000000000001</v>
      </c>
      <c r="G27">
        <f t="shared" si="1"/>
        <v>5.3200000000000004E-2</v>
      </c>
      <c r="J27">
        <f t="shared" si="2"/>
        <v>4198872.1804511277</v>
      </c>
      <c r="M27">
        <f t="shared" si="3"/>
        <v>4063611.9804511275</v>
      </c>
    </row>
    <row r="28" spans="1:13">
      <c r="A28" s="23" t="s">
        <v>24</v>
      </c>
      <c r="B28" s="12">
        <v>3155</v>
      </c>
      <c r="C28">
        <f t="shared" si="0"/>
        <v>189300</v>
      </c>
      <c r="F28" s="22">
        <v>0.13400000000000001</v>
      </c>
      <c r="G28">
        <f t="shared" si="1"/>
        <v>5.3600000000000009E-2</v>
      </c>
      <c r="J28">
        <f t="shared" si="2"/>
        <v>3531716.4179104473</v>
      </c>
      <c r="M28">
        <f t="shared" si="3"/>
        <v>3396456.2179104472</v>
      </c>
    </row>
    <row r="29" spans="1:13">
      <c r="A29" s="23" t="s">
        <v>24</v>
      </c>
      <c r="B29" s="12">
        <v>2927</v>
      </c>
      <c r="C29">
        <f t="shared" si="0"/>
        <v>175620</v>
      </c>
      <c r="F29" s="22">
        <v>0.11600000000000001</v>
      </c>
      <c r="G29">
        <f t="shared" si="1"/>
        <v>4.6400000000000004E-2</v>
      </c>
      <c r="J29">
        <f t="shared" si="2"/>
        <v>3784913.7931034481</v>
      </c>
      <c r="K29">
        <f>AVERAGE(J26:J29)</f>
        <v>3874266.2228662558</v>
      </c>
      <c r="L29">
        <f>(STDEV(J26:J29))/(SQRT(4))</f>
        <v>142069.74354348314</v>
      </c>
      <c r="M29">
        <f t="shared" si="3"/>
        <v>3649653.5931034479</v>
      </c>
    </row>
    <row r="30" spans="1:13">
      <c r="A30" s="23" t="s">
        <v>25</v>
      </c>
      <c r="B30" s="7">
        <v>6569</v>
      </c>
      <c r="C30">
        <f t="shared" si="0"/>
        <v>394140</v>
      </c>
      <c r="F30" s="22">
        <v>0.25</v>
      </c>
      <c r="G30">
        <f t="shared" si="1"/>
        <v>0.1</v>
      </c>
      <c r="J30">
        <f t="shared" si="2"/>
        <v>3941400</v>
      </c>
      <c r="M30">
        <f t="shared" si="3"/>
        <v>3806139.8</v>
      </c>
    </row>
    <row r="31" spans="1:13">
      <c r="A31" s="23" t="s">
        <v>25</v>
      </c>
      <c r="B31" s="6">
        <v>4844</v>
      </c>
      <c r="C31">
        <f t="shared" si="0"/>
        <v>290640</v>
      </c>
      <c r="F31" s="22">
        <v>0.17299999999999999</v>
      </c>
      <c r="G31">
        <f t="shared" si="1"/>
        <v>6.9199999999999998E-2</v>
      </c>
      <c r="J31">
        <f t="shared" si="2"/>
        <v>4200000</v>
      </c>
      <c r="M31">
        <f t="shared" si="3"/>
        <v>4064739.8</v>
      </c>
    </row>
    <row r="32" spans="1:13">
      <c r="A32" s="23" t="s">
        <v>25</v>
      </c>
      <c r="B32" s="7">
        <v>5255</v>
      </c>
      <c r="C32">
        <f t="shared" si="0"/>
        <v>315300</v>
      </c>
      <c r="F32" s="22">
        <v>0.19600000000000001</v>
      </c>
      <c r="G32">
        <f t="shared" si="1"/>
        <v>7.8400000000000011E-2</v>
      </c>
      <c r="J32">
        <f t="shared" si="2"/>
        <v>4021683.673469387</v>
      </c>
      <c r="M32">
        <f t="shared" si="3"/>
        <v>3886423.4734693868</v>
      </c>
    </row>
    <row r="33" spans="1:13">
      <c r="A33" s="23" t="s">
        <v>25</v>
      </c>
      <c r="B33" s="6">
        <v>4776</v>
      </c>
      <c r="C33">
        <f t="shared" si="0"/>
        <v>286560</v>
      </c>
      <c r="F33" s="22">
        <v>0.16</v>
      </c>
      <c r="G33">
        <f t="shared" si="1"/>
        <v>6.4000000000000001E-2</v>
      </c>
      <c r="J33">
        <f t="shared" si="2"/>
        <v>4477500</v>
      </c>
      <c r="K33">
        <f>AVERAGE(J30:J33)</f>
        <v>4160145.9183673467</v>
      </c>
      <c r="L33">
        <f>(STDEV(J30:J33))/(SQRT(4))</f>
        <v>118786.75957931347</v>
      </c>
      <c r="M33">
        <f t="shared" si="3"/>
        <v>4342239.8</v>
      </c>
    </row>
    <row r="34" spans="1:13">
      <c r="A34" s="23" t="s">
        <v>26</v>
      </c>
      <c r="B34" s="8">
        <v>20908</v>
      </c>
      <c r="C34">
        <f t="shared" si="0"/>
        <v>1254480</v>
      </c>
      <c r="F34" s="22">
        <v>0.152</v>
      </c>
      <c r="G34">
        <f t="shared" si="1"/>
        <v>6.08E-2</v>
      </c>
      <c r="J34">
        <f t="shared" si="2"/>
        <v>20632894.736842107</v>
      </c>
      <c r="M34">
        <f t="shared" si="3"/>
        <v>20497634.536842108</v>
      </c>
    </row>
    <row r="35" spans="1:13">
      <c r="A35" s="23" t="s">
        <v>26</v>
      </c>
      <c r="B35" s="5">
        <v>23526</v>
      </c>
      <c r="C35">
        <f t="shared" si="0"/>
        <v>1411560</v>
      </c>
      <c r="F35" s="22">
        <v>0.17599999999999999</v>
      </c>
      <c r="G35">
        <f t="shared" si="1"/>
        <v>7.0400000000000004E-2</v>
      </c>
      <c r="J35">
        <f t="shared" si="2"/>
        <v>20050568.18181818</v>
      </c>
      <c r="M35">
        <f t="shared" si="3"/>
        <v>19915307.981818181</v>
      </c>
    </row>
    <row r="36" spans="1:13">
      <c r="A36" s="23" t="s">
        <v>26</v>
      </c>
      <c r="B36" s="5">
        <v>23644</v>
      </c>
      <c r="C36">
        <f t="shared" si="0"/>
        <v>1418640</v>
      </c>
      <c r="F36" s="22">
        <v>0.13800000000000001</v>
      </c>
      <c r="G36">
        <f t="shared" si="1"/>
        <v>5.5200000000000006E-2</v>
      </c>
      <c r="J36">
        <f t="shared" si="2"/>
        <v>25699999.999999996</v>
      </c>
      <c r="M36">
        <f t="shared" si="3"/>
        <v>25564739.799999997</v>
      </c>
    </row>
    <row r="37" spans="1:13">
      <c r="A37" s="23" t="s">
        <v>26</v>
      </c>
      <c r="B37" s="5">
        <v>23256</v>
      </c>
      <c r="C37">
        <f t="shared" si="0"/>
        <v>1395360</v>
      </c>
      <c r="F37" s="22">
        <v>0.13900000000000001</v>
      </c>
      <c r="G37">
        <f t="shared" si="1"/>
        <v>5.5600000000000011E-2</v>
      </c>
      <c r="J37">
        <f t="shared" si="2"/>
        <v>25096402.877697837</v>
      </c>
      <c r="K37">
        <f>AVERAGE(J34:J37)</f>
        <v>22869966.449089531</v>
      </c>
      <c r="L37">
        <f>(STDEV(J34:J37))/(SQRT(4))</f>
        <v>1469682.6614710344</v>
      </c>
      <c r="M37">
        <f t="shared" si="3"/>
        <v>24961142.677697837</v>
      </c>
    </row>
    <row r="38" spans="1:13">
      <c r="A38" s="23" t="s">
        <v>27</v>
      </c>
      <c r="B38" s="9">
        <v>10069</v>
      </c>
      <c r="C38">
        <f t="shared" si="0"/>
        <v>604140</v>
      </c>
      <c r="F38" s="22">
        <v>0.155</v>
      </c>
      <c r="G38">
        <f t="shared" si="1"/>
        <v>6.2E-2</v>
      </c>
      <c r="J38">
        <f t="shared" ref="J38:J41" si="4">C38/G38</f>
        <v>9744193.5483870972</v>
      </c>
      <c r="M38">
        <f t="shared" ref="M38:M41" si="5">J38-135260.2</f>
        <v>9608933.3483870979</v>
      </c>
    </row>
    <row r="39" spans="1:13">
      <c r="A39" s="23" t="s">
        <v>27</v>
      </c>
      <c r="B39" s="11">
        <v>12658</v>
      </c>
      <c r="C39">
        <f t="shared" si="0"/>
        <v>759480</v>
      </c>
      <c r="F39" s="22">
        <v>0.182</v>
      </c>
      <c r="G39">
        <f t="shared" si="1"/>
        <v>7.2800000000000004E-2</v>
      </c>
      <c r="J39">
        <f t="shared" si="4"/>
        <v>10432417.582417581</v>
      </c>
      <c r="M39">
        <f t="shared" si="5"/>
        <v>10297157.382417582</v>
      </c>
    </row>
    <row r="40" spans="1:13">
      <c r="A40" s="23" t="s">
        <v>27</v>
      </c>
      <c r="B40" s="14">
        <v>13992</v>
      </c>
      <c r="C40">
        <f t="shared" si="0"/>
        <v>839520</v>
      </c>
      <c r="F40" s="22">
        <v>0.155</v>
      </c>
      <c r="G40">
        <f t="shared" si="1"/>
        <v>6.2E-2</v>
      </c>
      <c r="J40">
        <f t="shared" si="4"/>
        <v>13540645.161290323</v>
      </c>
      <c r="M40">
        <f t="shared" si="5"/>
        <v>13405384.961290324</v>
      </c>
    </row>
    <row r="41" spans="1:13">
      <c r="A41" s="23" t="s">
        <v>27</v>
      </c>
      <c r="B41" s="15">
        <v>10619</v>
      </c>
      <c r="C41">
        <f t="shared" si="0"/>
        <v>637140</v>
      </c>
      <c r="F41" s="22">
        <v>0.128</v>
      </c>
      <c r="G41">
        <f t="shared" si="1"/>
        <v>5.1200000000000002E-2</v>
      </c>
      <c r="J41">
        <f t="shared" si="4"/>
        <v>12444140.625</v>
      </c>
      <c r="K41">
        <f>AVERAGE(J38:J41)</f>
        <v>11540349.229273751</v>
      </c>
      <c r="L41">
        <f>(STDEV(J38:J41))/(SQRT(4))</f>
        <v>879000.87536539475</v>
      </c>
      <c r="M41">
        <f t="shared" si="5"/>
        <v>12308880.425000001</v>
      </c>
    </row>
  </sheetData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rism5.Document" shapeId="1025" r:id="rId4">
          <objectPr defaultSize="0" r:id="rId5">
            <anchor moveWithCells="1">
              <from>
                <xdr:col>15</xdr:col>
                <xdr:colOff>0</xdr:colOff>
                <xdr:row>20</xdr:row>
                <xdr:rowOff>0</xdr:rowOff>
              </from>
              <to>
                <xdr:col>21</xdr:col>
                <xdr:colOff>335280</xdr:colOff>
                <xdr:row>38</xdr:row>
                <xdr:rowOff>129540</xdr:rowOff>
              </to>
            </anchor>
          </objectPr>
        </oleObject>
      </mc:Choice>
      <mc:Fallback>
        <oleObject progId="Prism5.Document" shapeId="1025" r:id="rId4"/>
      </mc:Fallback>
    </mc:AlternateContent>
    <mc:AlternateContent xmlns:mc="http://schemas.openxmlformats.org/markup-compatibility/2006">
      <mc:Choice Requires="x14">
        <oleObject progId="Prism5.Document" shapeId="1026" r:id="rId6">
          <objectPr defaultSize="0" r:id="rId7">
            <anchor moveWithCells="1">
              <from>
                <xdr:col>15</xdr:col>
                <xdr:colOff>0</xdr:colOff>
                <xdr:row>44</xdr:row>
                <xdr:rowOff>0</xdr:rowOff>
              </from>
              <to>
                <xdr:col>21</xdr:col>
                <xdr:colOff>335280</xdr:colOff>
                <xdr:row>64</xdr:row>
                <xdr:rowOff>15240</xdr:rowOff>
              </to>
            </anchor>
          </objectPr>
        </oleObject>
      </mc:Choice>
      <mc:Fallback>
        <oleObject progId="Prism5.Document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Ju&amp;ZhongLab</dc:creator>
  <cp:lastModifiedBy>WSUadm</cp:lastModifiedBy>
  <dcterms:created xsi:type="dcterms:W3CDTF">2018-11-15T18:13:32Z</dcterms:created>
  <dcterms:modified xsi:type="dcterms:W3CDTF">2018-11-15T23:07:46Z</dcterms:modified>
</cp:coreProperties>
</file>