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nnl-my.sharepoint.com/personal/steven_luksic_pnnl_gov/Documents/Documents/Papers/CT Pellet/"/>
    </mc:Choice>
  </mc:AlternateContent>
  <xr:revisionPtr revIDLastSave="0" documentId="14_{3CAEEC0E-4A03-47E9-8A70-F36073E34702}" xr6:coauthVersionLast="41" xr6:coauthVersionMax="41" xr10:uidLastSave="{00000000-0000-0000-0000-000000000000}"/>
  <bookViews>
    <workbookView xWindow="-19320" yWindow="495" windowWidth="19440" windowHeight="14385" xr2:uid="{EF8F9046-350A-4E55-88CA-8DE63CFA127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1" i="1" l="1"/>
  <c r="J5" i="1" l="1"/>
  <c r="J10" i="1" s="1"/>
  <c r="I5" i="1"/>
  <c r="I10" i="1" s="1"/>
  <c r="H5" i="1"/>
  <c r="H10" i="1" s="1"/>
  <c r="K5" i="1" l="1"/>
  <c r="K10" i="1" s="1"/>
  <c r="C17" i="1" l="1"/>
  <c r="C15" i="1"/>
  <c r="K18" i="1" l="1"/>
  <c r="K23" i="1" s="1"/>
  <c r="K17" i="1"/>
  <c r="K22" i="1" s="1"/>
  <c r="J17" i="1"/>
  <c r="J22" i="1" s="1"/>
  <c r="I17" i="1"/>
  <c r="I22" i="1" s="1"/>
  <c r="H17" i="1"/>
  <c r="H22" i="1" s="1"/>
  <c r="J16" i="1"/>
  <c r="J21" i="1" s="1"/>
  <c r="I16" i="1"/>
  <c r="I21" i="1" s="1"/>
  <c r="J18" i="1"/>
  <c r="J23" i="1" s="1"/>
  <c r="I18" i="1"/>
  <c r="I23" i="1" s="1"/>
  <c r="H18" i="1"/>
  <c r="K16" i="1"/>
  <c r="K21" i="1" s="1"/>
  <c r="H16" i="1"/>
  <c r="H21" i="1" s="1"/>
  <c r="H23" i="1" l="1"/>
  <c r="N22" i="1"/>
</calcChain>
</file>

<file path=xl/sharedStrings.xml><?xml version="1.0" encoding="utf-8"?>
<sst xmlns="http://schemas.openxmlformats.org/spreadsheetml/2006/main" count="28" uniqueCount="25">
  <si>
    <t>Viscosity of AN-102 melt</t>
  </si>
  <si>
    <t>temp</t>
  </si>
  <si>
    <t>viscosity</t>
  </si>
  <si>
    <t>Stokes law</t>
  </si>
  <si>
    <t>v</t>
  </si>
  <si>
    <t>velocity</t>
  </si>
  <si>
    <t>two over nine</t>
  </si>
  <si>
    <t>pp</t>
  </si>
  <si>
    <t>pf</t>
  </si>
  <si>
    <t>m/s</t>
  </si>
  <si>
    <t>kg/m3</t>
  </si>
  <si>
    <t>u</t>
  </si>
  <si>
    <t>kg/ms</t>
  </si>
  <si>
    <t>g</t>
  </si>
  <si>
    <t>m/s2</t>
  </si>
  <si>
    <t>R</t>
  </si>
  <si>
    <t>radius</t>
  </si>
  <si>
    <t>m</t>
  </si>
  <si>
    <t>bubble volume (m3)</t>
  </si>
  <si>
    <t>Velocity of bubbles of various sizes at various temperatures</t>
  </si>
  <si>
    <t>log og velocities</t>
  </si>
  <si>
    <r>
      <t>volume in mm</t>
    </r>
    <r>
      <rPr>
        <sz val="11"/>
        <color theme="1"/>
        <rFont val="Calibri"/>
        <family val="2"/>
      </rPr>
      <t>³</t>
    </r>
  </si>
  <si>
    <r>
      <t xml:space="preserve">diameter in </t>
    </r>
    <r>
      <rPr>
        <sz val="11"/>
        <color theme="1"/>
        <rFont val="Arial"/>
        <family val="2"/>
      </rPr>
      <t>μ</t>
    </r>
    <r>
      <rPr>
        <sz val="11"/>
        <color theme="1"/>
        <rFont val="Calibri"/>
        <family val="2"/>
        <scheme val="minor"/>
      </rPr>
      <t>m</t>
    </r>
  </si>
  <si>
    <r>
      <t xml:space="preserve">temperature in </t>
    </r>
    <r>
      <rPr>
        <sz val="11"/>
        <color theme="1"/>
        <rFont val="Arial"/>
        <family val="2"/>
      </rPr>
      <t>°</t>
    </r>
    <r>
      <rPr>
        <sz val="11"/>
        <color theme="1"/>
        <rFont val="Calibri"/>
        <family val="2"/>
      </rPr>
      <t>C</t>
    </r>
  </si>
  <si>
    <t>viscosity in Pa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</si>
</sst>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E+00"/>
    <numFmt numFmtId="165" formatCode="0E+00"/>
    <numFmt numFmtId="166" formatCode="0.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Fill="1"/>
    <xf numFmtId="0" fontId="0" fillId="0" borderId="3" xfId="0" applyBorder="1"/>
    <xf numFmtId="0" fontId="0" fillId="0" borderId="4" xfId="0" applyBorder="1"/>
    <xf numFmtId="0" fontId="0" fillId="0" borderId="6" xfId="0" applyBorder="1"/>
    <xf numFmtId="166" fontId="0" fillId="0" borderId="6" xfId="0" applyNumberFormat="1" applyBorder="1"/>
    <xf numFmtId="165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2" borderId="0" xfId="0" applyNumberFormat="1" applyFill="1"/>
    <xf numFmtId="0" fontId="0" fillId="0" borderId="0" xfId="0" applyBorder="1"/>
    <xf numFmtId="166" fontId="0" fillId="0" borderId="4" xfId="0" applyNumberFormat="1" applyBorder="1"/>
    <xf numFmtId="1" fontId="0" fillId="0" borderId="7" xfId="0" applyNumberFormat="1" applyBorder="1"/>
    <xf numFmtId="0" fontId="0" fillId="0" borderId="7" xfId="0" applyBorder="1"/>
    <xf numFmtId="1" fontId="0" fillId="0" borderId="8" xfId="0" applyNumberFormat="1" applyBorder="1"/>
    <xf numFmtId="0" fontId="0" fillId="0" borderId="8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3"/>
          <c:order val="0"/>
          <c:tx>
            <c:strRef>
              <c:f>Sheet1!$K$15</c:f>
              <c:strCache>
                <c:ptCount val="1"/>
                <c:pt idx="0">
                  <c:v>300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numRef>
              <c:f>Sheet1!$G$16:$G$18</c:f>
              <c:numCache>
                <c:formatCode>General</c:formatCode>
                <c:ptCount val="3"/>
                <c:pt idx="0">
                  <c:v>700</c:v>
                </c:pt>
                <c:pt idx="1">
                  <c:v>800</c:v>
                </c:pt>
                <c:pt idx="2">
                  <c:v>900</c:v>
                </c:pt>
              </c:numCache>
            </c:numRef>
          </c:cat>
          <c:val>
            <c:numRef>
              <c:f>Sheet1!$K$16:$K$18</c:f>
              <c:numCache>
                <c:formatCode>0.0E+00</c:formatCode>
                <c:ptCount val="3"/>
                <c:pt idx="0">
                  <c:v>8.4395568386279654E-4</c:v>
                </c:pt>
                <c:pt idx="1">
                  <c:v>1.1515718954200138E-3</c:v>
                </c:pt>
                <c:pt idx="2">
                  <c:v>3.5239207280521093E-3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E45-4662-980F-8A774EBABB67}"/>
            </c:ext>
          </c:extLst>
        </c:ser>
        <c:ser>
          <c:idx val="2"/>
          <c:order val="1"/>
          <c:tx>
            <c:strRef>
              <c:f>Sheet1!$J$15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Sheet1!$G$16:$G$18</c:f>
              <c:numCache>
                <c:formatCode>General</c:formatCode>
                <c:ptCount val="3"/>
                <c:pt idx="0">
                  <c:v>700</c:v>
                </c:pt>
                <c:pt idx="1">
                  <c:v>800</c:v>
                </c:pt>
                <c:pt idx="2">
                  <c:v>900</c:v>
                </c:pt>
              </c:numCache>
            </c:numRef>
          </c:cat>
          <c:val>
            <c:numRef>
              <c:f>Sheet1!$J$16:$J$18</c:f>
              <c:numCache>
                <c:formatCode>0.0E+00</c:formatCode>
                <c:ptCount val="3"/>
                <c:pt idx="0">
                  <c:v>1.8182474021635902E-4</c:v>
                </c:pt>
                <c:pt idx="1">
                  <c:v>2.4809864395586458E-4</c:v>
                </c:pt>
                <c:pt idx="2">
                  <c:v>7.5920570614378753E-4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45-4662-980F-8A774EBABB67}"/>
            </c:ext>
          </c:extLst>
        </c:ser>
        <c:ser>
          <c:idx val="1"/>
          <c:order val="2"/>
          <c:tx>
            <c:strRef>
              <c:f>Sheet1!$I$15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Sheet1!$G$16:$G$18</c:f>
              <c:numCache>
                <c:formatCode>General</c:formatCode>
                <c:ptCount val="3"/>
                <c:pt idx="0">
                  <c:v>700</c:v>
                </c:pt>
                <c:pt idx="1">
                  <c:v>800</c:v>
                </c:pt>
                <c:pt idx="2">
                  <c:v>900</c:v>
                </c:pt>
              </c:numCache>
            </c:numRef>
          </c:cat>
          <c:val>
            <c:numRef>
              <c:f>Sheet1!$I$16:$I$18</c:f>
              <c:numCache>
                <c:formatCode>0.0E+00</c:formatCode>
                <c:ptCount val="3"/>
                <c:pt idx="0">
                  <c:v>3.9172952782815979E-5</c:v>
                </c:pt>
                <c:pt idx="1">
                  <c:v>5.345123250883845E-5</c:v>
                </c:pt>
                <c:pt idx="2">
                  <c:v>1.6356591101863302E-4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45-4662-980F-8A774EBABB67}"/>
            </c:ext>
          </c:extLst>
        </c:ser>
        <c:ser>
          <c:idx val="0"/>
          <c:order val="3"/>
          <c:tx>
            <c:strRef>
              <c:f>Sheet1!$H$15</c:f>
              <c:strCache>
                <c:ptCount val="1"/>
                <c:pt idx="0">
                  <c:v>0.3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Sheet1!$G$16:$G$18</c:f>
              <c:numCache>
                <c:formatCode>General</c:formatCode>
                <c:ptCount val="3"/>
                <c:pt idx="0">
                  <c:v>700</c:v>
                </c:pt>
                <c:pt idx="1">
                  <c:v>800</c:v>
                </c:pt>
                <c:pt idx="2">
                  <c:v>900</c:v>
                </c:pt>
              </c:numCache>
            </c:numRef>
          </c:cat>
          <c:val>
            <c:numRef>
              <c:f>Sheet1!$H$16:$H$18</c:f>
              <c:numCache>
                <c:formatCode>0.0E+00</c:formatCode>
                <c:ptCount val="3"/>
                <c:pt idx="0">
                  <c:v>8.4395568386279606E-6</c:v>
                </c:pt>
                <c:pt idx="1">
                  <c:v>1.151571895420013E-5</c:v>
                </c:pt>
                <c:pt idx="2">
                  <c:v>3.5239207280521068E-5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45-4662-980F-8A774EBABB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3221759"/>
        <c:axId val="1624244927"/>
      </c:areaChart>
      <c:catAx>
        <c:axId val="122322175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4244927"/>
        <c:crosses val="autoZero"/>
        <c:auto val="1"/>
        <c:lblAlgn val="ctr"/>
        <c:lblOffset val="100"/>
        <c:noMultiLvlLbl val="0"/>
      </c:catAx>
      <c:valAx>
        <c:axId val="16242449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32217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log of Speed</a:t>
            </a:r>
            <a:r>
              <a:rPr lang="en-US" baseline="0"/>
              <a:t> of various-sized bubbles at different temperatures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Sheet1!$K$15</c:f>
              <c:strCache>
                <c:ptCount val="1"/>
                <c:pt idx="0">
                  <c:v>300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Sheet1!$G$16:$G$18</c:f>
              <c:numCache>
                <c:formatCode>General</c:formatCode>
                <c:ptCount val="3"/>
                <c:pt idx="0">
                  <c:v>700</c:v>
                </c:pt>
                <c:pt idx="1">
                  <c:v>800</c:v>
                </c:pt>
                <c:pt idx="2">
                  <c:v>900</c:v>
                </c:pt>
              </c:numCache>
            </c:numRef>
          </c:cat>
          <c:val>
            <c:numRef>
              <c:f>Sheet1!$K$21:$K$23</c:f>
              <c:numCache>
                <c:formatCode>General</c:formatCode>
                <c:ptCount val="3"/>
                <c:pt idx="0">
                  <c:v>-3.0736803575913454</c:v>
                </c:pt>
                <c:pt idx="1">
                  <c:v>-2.9387089427979025</c:v>
                </c:pt>
                <c:pt idx="2">
                  <c:v>-2.45297386977099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53-485F-87DB-138EC5A28888}"/>
            </c:ext>
          </c:extLst>
        </c:ser>
        <c:ser>
          <c:idx val="2"/>
          <c:order val="1"/>
          <c:tx>
            <c:strRef>
              <c:f>Sheet1!$J$15</c:f>
              <c:strCache>
                <c:ptCount val="1"/>
                <c:pt idx="0">
                  <c:v>30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Sheet1!$G$16:$G$18</c:f>
              <c:numCache>
                <c:formatCode>General</c:formatCode>
                <c:ptCount val="3"/>
                <c:pt idx="0">
                  <c:v>700</c:v>
                </c:pt>
                <c:pt idx="1">
                  <c:v>800</c:v>
                </c:pt>
                <c:pt idx="2">
                  <c:v>900</c:v>
                </c:pt>
              </c:numCache>
            </c:numRef>
          </c:cat>
          <c:val>
            <c:numRef>
              <c:f>Sheet1!$J$21:$J$23</c:f>
              <c:numCache>
                <c:formatCode>General</c:formatCode>
                <c:ptCount val="3"/>
                <c:pt idx="0">
                  <c:v>-3.7403470242580124</c:v>
                </c:pt>
                <c:pt idx="1">
                  <c:v>-3.605375609464569</c:v>
                </c:pt>
                <c:pt idx="2">
                  <c:v>-3.1196405364376565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53-485F-87DB-138EC5A28888}"/>
            </c:ext>
          </c:extLst>
        </c:ser>
        <c:ser>
          <c:idx val="1"/>
          <c:order val="2"/>
          <c:tx>
            <c:strRef>
              <c:f>Sheet1!$I$15</c:f>
              <c:strCache>
                <c:ptCount val="1"/>
                <c:pt idx="0">
                  <c:v>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Sheet1!$G$16:$G$18</c:f>
              <c:numCache>
                <c:formatCode>General</c:formatCode>
                <c:ptCount val="3"/>
                <c:pt idx="0">
                  <c:v>700</c:v>
                </c:pt>
                <c:pt idx="1">
                  <c:v>800</c:v>
                </c:pt>
                <c:pt idx="2">
                  <c:v>900</c:v>
                </c:pt>
              </c:numCache>
            </c:numRef>
          </c:cat>
          <c:val>
            <c:numRef>
              <c:f>Sheet1!$I$21:$I$23</c:f>
              <c:numCache>
                <c:formatCode>General</c:formatCode>
                <c:ptCount val="3"/>
                <c:pt idx="0">
                  <c:v>-4.4070136909246784</c:v>
                </c:pt>
                <c:pt idx="1">
                  <c:v>-4.2720422761312351</c:v>
                </c:pt>
                <c:pt idx="2">
                  <c:v>-3.7863072031043226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53-485F-87DB-138EC5A28888}"/>
            </c:ext>
          </c:extLst>
        </c:ser>
        <c:ser>
          <c:idx val="0"/>
          <c:order val="3"/>
          <c:tx>
            <c:strRef>
              <c:f>Sheet1!$H$15</c:f>
              <c:strCache>
                <c:ptCount val="1"/>
                <c:pt idx="0">
                  <c:v>0.3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Sheet1!$G$16:$G$18</c:f>
              <c:numCache>
                <c:formatCode>General</c:formatCode>
                <c:ptCount val="3"/>
                <c:pt idx="0">
                  <c:v>700</c:v>
                </c:pt>
                <c:pt idx="1">
                  <c:v>800</c:v>
                </c:pt>
                <c:pt idx="2">
                  <c:v>900</c:v>
                </c:pt>
              </c:numCache>
            </c:numRef>
          </c:cat>
          <c:val>
            <c:numRef>
              <c:f>Sheet1!$H$21:$H$23</c:f>
              <c:numCache>
                <c:formatCode>General</c:formatCode>
                <c:ptCount val="3"/>
                <c:pt idx="0">
                  <c:v>-5.0736803575913463</c:v>
                </c:pt>
                <c:pt idx="1">
                  <c:v>-4.938708942797903</c:v>
                </c:pt>
                <c:pt idx="2">
                  <c:v>-4.4529738697709904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753-485F-87DB-138EC5A288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3221759"/>
        <c:axId val="1624244927"/>
      </c:lineChart>
      <c:catAx>
        <c:axId val="122322175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 (</a:t>
                </a:r>
                <a:r>
                  <a:rPr lang="en-US">
                    <a:latin typeface="Arial" panose="020B0604020202020204" pitchFamily="34" charset="0"/>
                    <a:cs typeface="Arial" panose="020B0604020202020204" pitchFamily="34" charset="0"/>
                  </a:rPr>
                  <a:t>°</a:t>
                </a:r>
                <a:r>
                  <a:rPr lang="en-US"/>
                  <a:t>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4244927"/>
        <c:crosses val="autoZero"/>
        <c:auto val="1"/>
        <c:lblAlgn val="ctr"/>
        <c:lblOffset val="100"/>
        <c:noMultiLvlLbl val="0"/>
      </c:catAx>
      <c:valAx>
        <c:axId val="16242449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</a:t>
                </a:r>
                <a:r>
                  <a:rPr lang="en-US" baseline="0"/>
                  <a:t> of bubbles </a:t>
                </a:r>
                <a:r>
                  <a:rPr lang="en-US"/>
                  <a:t> (log of m/s)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32217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409575</xdr:colOff>
          <xdr:row>0</xdr:row>
          <xdr:rowOff>0</xdr:rowOff>
        </xdr:from>
        <xdr:to>
          <xdr:col>38</xdr:col>
          <xdr:colOff>266700</xdr:colOff>
          <xdr:row>41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579967</xdr:colOff>
      <xdr:row>9</xdr:row>
      <xdr:rowOff>127000</xdr:rowOff>
    </xdr:from>
    <xdr:to>
      <xdr:col>3</xdr:col>
      <xdr:colOff>324697</xdr:colOff>
      <xdr:row>12</xdr:row>
      <xdr:rowOff>24130</xdr:rowOff>
    </xdr:to>
    <xdr:pic>
      <xdr:nvPicPr>
        <xdr:cNvPr id="3" name="Picture 2" descr="imag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967" y="2794000"/>
          <a:ext cx="1573530" cy="46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121919</xdr:colOff>
      <xdr:row>0</xdr:row>
      <xdr:rowOff>0</xdr:rowOff>
    </xdr:from>
    <xdr:to>
      <xdr:col>21</xdr:col>
      <xdr:colOff>521530</xdr:colOff>
      <xdr:row>37</xdr:row>
      <xdr:rowOff>164124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371182</xdr:colOff>
      <xdr:row>24</xdr:row>
      <xdr:rowOff>169984</xdr:rowOff>
    </xdr:from>
    <xdr:to>
      <xdr:col>11</xdr:col>
      <xdr:colOff>499257</xdr:colOff>
      <xdr:row>38</xdr:row>
      <xdr:rowOff>164122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DAD6F-27DD-4452-A605-C8701AA5FFB7}">
  <dimension ref="B2:N23"/>
  <sheetViews>
    <sheetView tabSelected="1" topLeftCell="E8" zoomScale="140" zoomScaleNormal="140" workbookViewId="0">
      <selection activeCell="F13" sqref="F13:K18"/>
    </sheetView>
  </sheetViews>
  <sheetFormatPr defaultRowHeight="15" x14ac:dyDescent="0.25"/>
  <cols>
    <col min="6" max="7" width="7" customWidth="1"/>
    <col min="8" max="8" width="11.140625" customWidth="1"/>
    <col min="9" max="9" width="9.42578125" customWidth="1"/>
    <col min="10" max="10" width="9.5703125" customWidth="1"/>
    <col min="11" max="11" width="8.7109375" customWidth="1"/>
  </cols>
  <sheetData>
    <row r="2" spans="2:13" x14ac:dyDescent="0.25">
      <c r="B2" t="s">
        <v>0</v>
      </c>
      <c r="F2" s="11"/>
      <c r="G2" s="11"/>
      <c r="H2" s="11"/>
      <c r="I2" s="11"/>
      <c r="J2" s="11"/>
      <c r="K2" s="11"/>
      <c r="L2" s="11"/>
    </row>
    <row r="3" spans="2:13" x14ac:dyDescent="0.25">
      <c r="B3" t="s">
        <v>1</v>
      </c>
      <c r="C3" t="s">
        <v>2</v>
      </c>
    </row>
    <row r="4" spans="2:13" x14ac:dyDescent="0.25">
      <c r="B4">
        <v>700</v>
      </c>
      <c r="C4">
        <v>175</v>
      </c>
    </row>
    <row r="5" spans="2:13" x14ac:dyDescent="0.25">
      <c r="B5">
        <v>800</v>
      </c>
      <c r="C5">
        <v>125</v>
      </c>
      <c r="H5">
        <f>H15*0.000000001</f>
        <v>3E-10</v>
      </c>
      <c r="I5">
        <f>I15*0.000000001</f>
        <v>3.0000000000000004E-9</v>
      </c>
      <c r="J5">
        <f>J15*0.000000001</f>
        <v>3.0000000000000004E-8</v>
      </c>
      <c r="K5">
        <f>K15*0.000000001</f>
        <v>3.0000000000000004E-7</v>
      </c>
      <c r="L5" t="s">
        <v>18</v>
      </c>
    </row>
    <row r="6" spans="2:13" x14ac:dyDescent="0.25">
      <c r="B6">
        <v>900</v>
      </c>
      <c r="C6">
        <v>40</v>
      </c>
      <c r="H6" s="4"/>
      <c r="I6" s="4"/>
      <c r="J6" s="4"/>
      <c r="K6" s="4"/>
    </row>
    <row r="7" spans="2:13" x14ac:dyDescent="0.25">
      <c r="H7" s="4"/>
      <c r="I7" s="4"/>
      <c r="J7" s="4"/>
      <c r="K7" s="4"/>
    </row>
    <row r="9" spans="2:13" x14ac:dyDescent="0.25">
      <c r="B9" t="s">
        <v>3</v>
      </c>
    </row>
    <row r="10" spans="2:13" x14ac:dyDescent="0.25">
      <c r="H10" s="8">
        <f>(H5*(4/3)/3.14)^(1/3)</f>
        <v>5.0316464120951155E-4</v>
      </c>
      <c r="I10" s="8">
        <f>(I5*(4/3)/3.14)^(1/3)</f>
        <v>1.084035357819219E-3</v>
      </c>
      <c r="J10" s="8">
        <f>(J5*(4/3)/3.14)^(1/3)</f>
        <v>2.3354833801068498E-3</v>
      </c>
      <c r="K10" s="14">
        <f>(K5*(4/3)/3.14)^(1/3)</f>
        <v>5.0316464120951174E-3</v>
      </c>
      <c r="L10" s="13" t="s">
        <v>22</v>
      </c>
      <c r="M10" s="13"/>
    </row>
    <row r="13" spans="2:13" x14ac:dyDescent="0.25">
      <c r="F13" s="26" t="s">
        <v>19</v>
      </c>
      <c r="G13" s="27"/>
      <c r="H13" s="27"/>
      <c r="I13" s="27"/>
      <c r="J13" s="27"/>
      <c r="K13" s="28"/>
      <c r="L13" s="10"/>
    </row>
    <row r="14" spans="2:13" x14ac:dyDescent="0.25">
      <c r="B14" t="s">
        <v>4</v>
      </c>
      <c r="C14" t="s">
        <v>5</v>
      </c>
      <c r="D14" t="s">
        <v>9</v>
      </c>
      <c r="F14" s="20" t="s">
        <v>24</v>
      </c>
      <c r="G14" s="22" t="s">
        <v>23</v>
      </c>
      <c r="H14" s="19" t="s">
        <v>21</v>
      </c>
      <c r="I14" s="24"/>
      <c r="J14" s="24"/>
      <c r="K14" s="25"/>
      <c r="M14" s="13"/>
    </row>
    <row r="15" spans="2:13" x14ac:dyDescent="0.25">
      <c r="B15" s="2" t="s">
        <v>6</v>
      </c>
      <c r="C15" s="1">
        <f>2/9</f>
        <v>0.22222222222222221</v>
      </c>
      <c r="F15" s="21"/>
      <c r="G15" s="23"/>
      <c r="H15" s="5">
        <v>0.3</v>
      </c>
      <c r="I15" s="7">
        <v>3</v>
      </c>
      <c r="J15" s="7">
        <v>30</v>
      </c>
      <c r="K15" s="6">
        <v>300</v>
      </c>
    </row>
    <row r="16" spans="2:13" x14ac:dyDescent="0.25">
      <c r="B16" s="3" t="s">
        <v>7</v>
      </c>
      <c r="C16">
        <v>1.2</v>
      </c>
      <c r="D16" t="s">
        <v>10</v>
      </c>
      <c r="F16" s="15">
        <v>173.7</v>
      </c>
      <c r="G16" s="16">
        <v>700</v>
      </c>
      <c r="H16" s="12">
        <f>$C$15*(($C$16-$C$17)/$F16)*$C$19*$H$10*$H$10*-1</f>
        <v>8.4395568386279606E-6</v>
      </c>
      <c r="I16" s="12">
        <f>$C$15*(($C$16-$C$17)/$F16)*$C$19*$I10*$I10*-1</f>
        <v>3.9172952782815979E-5</v>
      </c>
      <c r="J16" s="12">
        <f>$C$15*(($C$16-$C$17)/$F16)*$C$19*$J10*$J10*-1</f>
        <v>1.8182474021635902E-4</v>
      </c>
      <c r="K16" s="12">
        <f>$C$15*(($C$16-$C$17)/$F16)*$C$19*$K10*$K10*-1</f>
        <v>8.4395568386279654E-4</v>
      </c>
    </row>
    <row r="17" spans="2:14" x14ac:dyDescent="0.25">
      <c r="B17" t="s">
        <v>8</v>
      </c>
      <c r="C17">
        <f>2.66*1000</f>
        <v>2660</v>
      </c>
      <c r="D17" t="s">
        <v>10</v>
      </c>
      <c r="F17" s="15">
        <v>127.3</v>
      </c>
      <c r="G17" s="16">
        <v>800</v>
      </c>
      <c r="H17" s="12">
        <f>$C$15*(($C$16-$C$17)/$F17)*$C$19*$H$10*$H$10*-1</f>
        <v>1.151571895420013E-5</v>
      </c>
      <c r="I17" s="12">
        <f>$C$15*(($C$16-$C$17)/$F17)*$C$19*$I10*$I10*-1</f>
        <v>5.345123250883845E-5</v>
      </c>
      <c r="J17" s="12">
        <f>$C$15*(($C$16-$C$17)/$F17)*$C$19*$J10*$J10*-1</f>
        <v>2.4809864395586458E-4</v>
      </c>
      <c r="K17" s="12">
        <f>$C$15*(($C$16-$C$17)/$F17)*$C$19*$K10*$K10*-1</f>
        <v>1.1515718954200138E-3</v>
      </c>
    </row>
    <row r="18" spans="2:14" x14ac:dyDescent="0.25">
      <c r="B18" t="s">
        <v>11</v>
      </c>
      <c r="C18" t="s">
        <v>2</v>
      </c>
      <c r="D18" t="s">
        <v>12</v>
      </c>
      <c r="F18" s="17">
        <v>41.6</v>
      </c>
      <c r="G18" s="18">
        <v>900</v>
      </c>
      <c r="H18" s="12">
        <f>$C$15*(($C$16-$C$17)/$F18)*$C$19*$H$10*$H$10*-1</f>
        <v>3.5239207280521068E-5</v>
      </c>
      <c r="I18" s="12">
        <f>$C$15*(($C$16-$C$17)/$F18)*$C$19*$I10*$I10*-1</f>
        <v>1.6356591101863302E-4</v>
      </c>
      <c r="J18" s="12">
        <f>$C$15*(($C$16-$C$17)/$F18)*$C$19*$J10*$J10*-1</f>
        <v>7.5920570614378753E-4</v>
      </c>
      <c r="K18" s="12">
        <f>$C$15*(($C$16-$C$17)/$F18)*$C$19*$K10*$K10*-1</f>
        <v>3.5239207280521093E-3</v>
      </c>
      <c r="N18" t="s">
        <v>17</v>
      </c>
    </row>
    <row r="19" spans="2:14" x14ac:dyDescent="0.25">
      <c r="B19" t="s">
        <v>13</v>
      </c>
      <c r="C19">
        <v>9.8000000000000007</v>
      </c>
      <c r="D19" t="s">
        <v>14</v>
      </c>
    </row>
    <row r="20" spans="2:14" x14ac:dyDescent="0.25">
      <c r="B20" t="s">
        <v>15</v>
      </c>
      <c r="C20" t="s">
        <v>16</v>
      </c>
      <c r="D20" t="s">
        <v>17</v>
      </c>
      <c r="I20" t="s">
        <v>20</v>
      </c>
    </row>
    <row r="21" spans="2:14" x14ac:dyDescent="0.25">
      <c r="H21">
        <f t="shared" ref="H21:K23" si="0">LOG(H16)</f>
        <v>-5.0736803575913463</v>
      </c>
      <c r="I21">
        <f t="shared" si="0"/>
        <v>-4.4070136909246784</v>
      </c>
      <c r="J21">
        <f t="shared" si="0"/>
        <v>-3.7403470242580124</v>
      </c>
      <c r="K21">
        <f t="shared" si="0"/>
        <v>-3.0736803575913454</v>
      </c>
      <c r="N21">
        <f>((3-(1.7))/1000)</f>
        <v>1.2999999999999999E-3</v>
      </c>
    </row>
    <row r="22" spans="2:14" x14ac:dyDescent="0.25">
      <c r="H22">
        <f t="shared" si="0"/>
        <v>-4.938708942797903</v>
      </c>
      <c r="I22">
        <f t="shared" si="0"/>
        <v>-4.2720422761312351</v>
      </c>
      <c r="J22">
        <f t="shared" si="0"/>
        <v>-3.605375609464569</v>
      </c>
      <c r="K22">
        <f t="shared" si="0"/>
        <v>-2.9387089427979025</v>
      </c>
      <c r="N22" s="9">
        <f>N21/H18</f>
        <v>36.890727695755857</v>
      </c>
    </row>
    <row r="23" spans="2:14" x14ac:dyDescent="0.25">
      <c r="H23">
        <f t="shared" si="0"/>
        <v>-4.4529738697709904</v>
      </c>
      <c r="I23">
        <f t="shared" si="0"/>
        <v>-3.7863072031043226</v>
      </c>
      <c r="J23">
        <f t="shared" si="0"/>
        <v>-3.1196405364376565</v>
      </c>
      <c r="K23">
        <f t="shared" si="0"/>
        <v>-2.45297386977099</v>
      </c>
    </row>
  </sheetData>
  <mergeCells count="4">
    <mergeCell ref="F2:L2"/>
    <mergeCell ref="F14:F15"/>
    <mergeCell ref="G14:G15"/>
    <mergeCell ref="H14:K14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Origin50.Graph" shapeId="1025" r:id="rId4">
          <objectPr defaultSize="0" autoPict="0" r:id="rId5">
            <anchor moveWithCells="1" sizeWithCells="1">
              <from>
                <xdr:col>21</xdr:col>
                <xdr:colOff>409575</xdr:colOff>
                <xdr:row>0</xdr:row>
                <xdr:rowOff>0</xdr:rowOff>
              </from>
              <to>
                <xdr:col>38</xdr:col>
                <xdr:colOff>266700</xdr:colOff>
                <xdr:row>41</xdr:row>
                <xdr:rowOff>19050</xdr:rowOff>
              </to>
            </anchor>
          </objectPr>
        </oleObject>
      </mc:Choice>
      <mc:Fallback>
        <oleObject progId="Origin50.Grap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DA8DCC3C5A7B4DB1D708411FDC0292" ma:contentTypeVersion="11" ma:contentTypeDescription="Create a new document." ma:contentTypeScope="" ma:versionID="73f8085b26214bc1c9ae00893aa068ea">
  <xsd:schema xmlns:xsd="http://www.w3.org/2001/XMLSchema" xmlns:xs="http://www.w3.org/2001/XMLSchema" xmlns:p="http://schemas.microsoft.com/office/2006/metadata/properties" xmlns:ns3="672938ee-75a4-4456-a44c-c2c2cfa163cb" xmlns:ns4="d3e828af-d748-4ff9-982e-c9588aa6fc4d" targetNamespace="http://schemas.microsoft.com/office/2006/metadata/properties" ma:root="true" ma:fieldsID="3ac52fa98811b792d4965d3bb4c1a8cb" ns3:_="" ns4:_="">
    <xsd:import namespace="672938ee-75a4-4456-a44c-c2c2cfa163cb"/>
    <xsd:import namespace="d3e828af-d748-4ff9-982e-c9588aa6fc4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2938ee-75a4-4456-a44c-c2c2cfa163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e828af-d748-4ff9-982e-c9588aa6fc4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AF9E5FD-EB64-46BA-8FD0-B349809CA9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E191BA-039E-45C2-AA31-1F2980E31A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2938ee-75a4-4456-a44c-c2c2cfa163cb"/>
    <ds:schemaRef ds:uri="d3e828af-d748-4ff9-982e-c9588aa6fc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6D78A95-EF4A-4346-9D57-741DAF7D3966}">
  <ds:schemaRefs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d3e828af-d748-4ff9-982e-c9588aa6fc4d"/>
    <ds:schemaRef ds:uri="672938ee-75a4-4456-a44c-c2c2cfa163c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Luksic, Steven A</dc:creator>
  <cp:lastModifiedBy>Luksic, Steven A</cp:lastModifiedBy>
  <dcterms:created xsi:type="dcterms:W3CDTF">2019-10-15T21:59:14Z</dcterms:created>
  <dcterms:modified xsi:type="dcterms:W3CDTF">2019-11-06T23:13:27Z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0x0101001EDA8DCC3C5A7B4DB1D708411FDC0292</vt:lpwstr>
  </property>
</Properties>
</file>